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omments1.xml" ContentType="application/vnd.openxmlformats-officedocument.spreadsheetml.comments+xml"/>
  <Override PartName="/xl/tables/table2.xml" ContentType="application/vnd.openxmlformats-officedocument.spreadsheetml.table+xml"/>
  <Override PartName="/xl/comments2.xml" ContentType="application/vnd.openxmlformats-officedocument.spreadsheetml.comments+xml"/>
  <Override PartName="/xl/tables/table3.xml" ContentType="application/vnd.openxmlformats-officedocument.spreadsheetml.table+xml"/>
  <Override PartName="/xl/comments3.xml" ContentType="application/vnd.openxmlformats-officedocument.spreadsheetml.comments+xml"/>
  <Override PartName="/xl/tables/table4.xml" ContentType="application/vnd.openxmlformats-officedocument.spreadsheetml.table+xml"/>
  <Override PartName="/xl/comments4.xml" ContentType="application/vnd.openxmlformats-officedocument.spreadsheetml.comments+xml"/>
  <Override PartName="/xl/drawings/drawing1.xml" ContentType="application/vnd.openxmlformats-officedocument.drawing+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comments5.xml" ContentType="application/vnd.openxmlformats-officedocument.spreadsheetml.comments+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drawings/drawing2.xml" ContentType="application/vnd.openxmlformats-officedocument.drawing+xml"/>
  <Override PartName="/xl/tables/table9.xml" ContentType="application/vnd.openxmlformats-officedocument.spreadsheetml.table+xml"/>
  <Override PartName="/xl/tables/table10.xml" ContentType="application/vnd.openxmlformats-officedocument.spreadsheetml.table+xml"/>
  <Override PartName="/xl/charts/chart9.xml" ContentType="application/vnd.openxmlformats-officedocument.drawingml.chart+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9126"/>
  <workbookPr codeName="ThisWorkbook" defaultThemeVersion="124226"/>
  <mc:AlternateContent xmlns:mc="http://schemas.openxmlformats.org/markup-compatibility/2006">
    <mc:Choice Requires="x15">
      <x15ac:absPath xmlns:x15ac="http://schemas.microsoft.com/office/spreadsheetml/2010/11/ac" url="C:\Users\Shaila\Dropbox\Classes\Social Analytics\Social Analytics Book\Prospect Press\Supporting Files\Data Files\Chapter 5\Tutorial 5.3\"/>
    </mc:Choice>
  </mc:AlternateContent>
  <xr:revisionPtr revIDLastSave="0" documentId="10_ncr:100000_{BC7F7126-AD50-4860-8FCF-9DF1E763DB75}" xr6:coauthVersionLast="31" xr6:coauthVersionMax="31" xr10:uidLastSave="{00000000-0000-0000-0000-000000000000}"/>
  <bookViews>
    <workbookView xWindow="0" yWindow="0" windowWidth="11640" windowHeight="7056" activeTab="1" xr2:uid="{00000000-000D-0000-FFFF-FFFF00000000}"/>
  </bookViews>
  <sheets>
    <sheet name="Edges" sheetId="1" r:id="rId1"/>
    <sheet name="Vertices" sheetId="3" r:id="rId2"/>
    <sheet name="Do Not Delete" sheetId="4" state="hidden" r:id="rId3"/>
    <sheet name="Groups" sheetId="5" r:id="rId4"/>
    <sheet name="Group Vertices" sheetId="6" r:id="rId5"/>
    <sheet name="Overall Metrics" sheetId="7" r:id="rId6"/>
    <sheet name="Misc" sheetId="2" state="hidden" r:id="rId7"/>
  </sheets>
  <definedNames>
    <definedName name="BinDivisor">'Overall Metrics'!$X$2</definedName>
    <definedName name="DynamicFilterColumnName">'Overall Metrics'!#REF!</definedName>
    <definedName name="DynamicFilterForceCalculationRange">HistogramBins[[Dynamic Filter Bin]:[Dynamic Filter Frequency]]</definedName>
    <definedName name="DynamicFilterSourceColumnRange">'Overall Metrics'!$X$4</definedName>
    <definedName name="DynamicFilterTableName">'Overall Metrics'!#REF!</definedName>
    <definedName name="LOCAL_MYSQL_DATE_FORMAT"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NoMetricMessage">'Overall Metrics'!$X$3</definedName>
    <definedName name="NotAvailable">'Overall Metrics'!$X$2</definedName>
    <definedName name="ValidBooleansDefaultFalse">Misc!$G$2:$G$5</definedName>
    <definedName name="ValidEdgeStyles">Misc!$B$2:$B$11</definedName>
    <definedName name="ValidEdgeVisibilities">Misc!$A$2:$A$7</definedName>
    <definedName name="ValidGroupShapes">Misc!$E$2:$E$19</definedName>
    <definedName name="ValidGroupVisibilities">Misc!$F$2:$F$7</definedName>
    <definedName name="ValidVertexLabelPositions">Misc!$H$2:$H$21</definedName>
    <definedName name="ValidVertexShapes">Misc!$D$2:$D$23</definedName>
    <definedName name="ValidVertexVisibilities">Misc!$C$2:$C$9</definedName>
  </definedNames>
  <calcPr calcId="179017"/>
</workbook>
</file>

<file path=xl/calcChain.xml><?xml version="1.0" encoding="utf-8"?>
<calcChain xmlns="http://schemas.openxmlformats.org/spreadsheetml/2006/main">
  <c r="N3" i="1" l="1"/>
  <c r="N4" i="1"/>
  <c r="N5" i="1"/>
  <c r="N6" i="1"/>
  <c r="N7" i="1"/>
  <c r="N8" i="1"/>
  <c r="N9" i="1"/>
  <c r="N10" i="1"/>
  <c r="N11" i="1"/>
  <c r="N12" i="1"/>
  <c r="N13" i="1"/>
  <c r="N14" i="1"/>
  <c r="N15" i="1"/>
  <c r="N16" i="1"/>
  <c r="N17" i="1"/>
  <c r="N18" i="1"/>
  <c r="N19" i="1"/>
  <c r="N20" i="1"/>
  <c r="N21" i="1"/>
  <c r="N22" i="1"/>
  <c r="N23" i="1"/>
  <c r="N24" i="1"/>
  <c r="N25" i="1"/>
  <c r="N26" i="1"/>
  <c r="N27" i="1"/>
  <c r="N28" i="1"/>
  <c r="N29" i="1"/>
  <c r="N30" i="1"/>
  <c r="N31" i="1"/>
  <c r="N32" i="1"/>
  <c r="N33" i="1"/>
  <c r="N34" i="1"/>
  <c r="N35" i="1"/>
  <c r="N36" i="1"/>
  <c r="N37" i="1"/>
  <c r="N38" i="1"/>
  <c r="N39" i="1"/>
  <c r="N40" i="1"/>
  <c r="N41" i="1"/>
  <c r="N42" i="1"/>
  <c r="N43" i="1"/>
  <c r="N44" i="1"/>
  <c r="N45" i="1"/>
  <c r="N46" i="1"/>
  <c r="N47" i="1"/>
  <c r="N48" i="1"/>
  <c r="N49" i="1"/>
  <c r="N50" i="1"/>
  <c r="N51" i="1"/>
  <c r="N52" i="1"/>
  <c r="N53" i="1"/>
  <c r="N54" i="1"/>
  <c r="N55" i="1"/>
  <c r="N56" i="1"/>
  <c r="N57" i="1"/>
  <c r="N58" i="1"/>
  <c r="N59" i="1"/>
  <c r="N60" i="1"/>
  <c r="N61" i="1"/>
  <c r="N62" i="1"/>
  <c r="N63" i="1"/>
  <c r="N64" i="1"/>
  <c r="N65" i="1"/>
  <c r="N66" i="1"/>
  <c r="N67" i="1"/>
  <c r="N68" i="1"/>
  <c r="N69" i="1"/>
  <c r="N70" i="1"/>
  <c r="N71" i="1"/>
  <c r="N72" i="1"/>
  <c r="N73" i="1"/>
  <c r="N74" i="1"/>
  <c r="N75" i="1"/>
  <c r="N76" i="1"/>
  <c r="N77" i="1"/>
  <c r="N78" i="1"/>
  <c r="N79" i="1"/>
  <c r="N80" i="1"/>
  <c r="N81" i="1"/>
  <c r="N82" i="1"/>
  <c r="N83" i="1"/>
  <c r="N84" i="1"/>
  <c r="N85" i="1"/>
  <c r="N86" i="1"/>
  <c r="N87" i="1"/>
  <c r="N88" i="1"/>
  <c r="N89" i="1"/>
  <c r="N90" i="1"/>
  <c r="N91" i="1"/>
  <c r="N92" i="1"/>
  <c r="N93" i="1"/>
  <c r="N94" i="1"/>
  <c r="N95" i="1"/>
  <c r="N96" i="1"/>
  <c r="N97" i="1"/>
  <c r="N98" i="1"/>
  <c r="N99" i="1"/>
  <c r="N100" i="1"/>
  <c r="N101" i="1"/>
  <c r="N102" i="1"/>
  <c r="N103" i="1"/>
  <c r="N104" i="1"/>
  <c r="N105" i="1"/>
  <c r="N106" i="1"/>
  <c r="N107" i="1"/>
  <c r="N108" i="1"/>
  <c r="N109" i="1"/>
  <c r="N110" i="1"/>
  <c r="N111" i="1"/>
  <c r="N112" i="1"/>
  <c r="N113" i="1"/>
  <c r="N114" i="1"/>
  <c r="N115" i="1"/>
  <c r="N116" i="1"/>
  <c r="N117" i="1"/>
  <c r="N118" i="1"/>
  <c r="N119" i="1"/>
  <c r="N120" i="1"/>
  <c r="N121" i="1"/>
  <c r="N122" i="1"/>
  <c r="N123" i="1"/>
  <c r="N124" i="1"/>
  <c r="N125" i="1"/>
  <c r="N126" i="1"/>
  <c r="N127" i="1"/>
  <c r="N128" i="1"/>
  <c r="N129" i="1"/>
  <c r="N130" i="1"/>
  <c r="N131" i="1"/>
  <c r="N132" i="1"/>
  <c r="N133" i="1"/>
  <c r="N134" i="1"/>
  <c r="N135" i="1"/>
  <c r="N136" i="1"/>
  <c r="N137" i="1"/>
  <c r="N138" i="1"/>
  <c r="N139" i="1"/>
  <c r="N140" i="1"/>
  <c r="N141" i="1"/>
  <c r="N142" i="1"/>
  <c r="N143" i="1"/>
  <c r="N144" i="1"/>
  <c r="N145" i="1"/>
  <c r="N146" i="1"/>
  <c r="N147" i="1"/>
  <c r="N148" i="1"/>
  <c r="N149" i="1"/>
  <c r="N150" i="1"/>
  <c r="N151" i="1"/>
  <c r="N152" i="1"/>
  <c r="N153" i="1"/>
  <c r="N154" i="1"/>
  <c r="N155" i="1"/>
  <c r="N156" i="1"/>
  <c r="N157" i="1"/>
  <c r="N158" i="1"/>
  <c r="N159" i="1"/>
  <c r="N160" i="1"/>
  <c r="N161" i="1"/>
  <c r="N162" i="1"/>
  <c r="N163" i="1"/>
  <c r="N164" i="1"/>
  <c r="N165" i="1"/>
  <c r="N166" i="1"/>
  <c r="N167" i="1"/>
  <c r="N168" i="1"/>
  <c r="N169" i="1"/>
  <c r="N170" i="1"/>
  <c r="N171" i="1"/>
  <c r="N172" i="1"/>
  <c r="N173" i="1"/>
  <c r="N174" i="1"/>
  <c r="N175" i="1"/>
  <c r="N176" i="1"/>
  <c r="N177" i="1"/>
  <c r="N178" i="1"/>
  <c r="N179" i="1"/>
  <c r="N180" i="1"/>
  <c r="N181" i="1"/>
  <c r="N182" i="1"/>
  <c r="N183" i="1"/>
  <c r="N184" i="1"/>
  <c r="N185" i="1"/>
  <c r="N186" i="1"/>
  <c r="N187" i="1"/>
  <c r="N188" i="1"/>
  <c r="N189" i="1"/>
  <c r="N190" i="1"/>
  <c r="N191" i="1"/>
  <c r="N192" i="1"/>
  <c r="N193" i="1"/>
  <c r="N194" i="1"/>
  <c r="N195" i="1"/>
  <c r="N196" i="1"/>
  <c r="N197" i="1"/>
  <c r="N198" i="1"/>
  <c r="N199" i="1"/>
  <c r="N200" i="1"/>
  <c r="N201" i="1"/>
  <c r="N202" i="1"/>
  <c r="N203" i="1"/>
  <c r="N204" i="1"/>
  <c r="N205" i="1"/>
  <c r="N206" i="1"/>
  <c r="N207" i="1"/>
  <c r="N208" i="1"/>
  <c r="N209" i="1"/>
  <c r="N210" i="1"/>
  <c r="N211" i="1"/>
  <c r="N212" i="1"/>
  <c r="N213" i="1"/>
  <c r="N214" i="1"/>
  <c r="N215" i="1"/>
  <c r="N216" i="1"/>
  <c r="N217" i="1"/>
  <c r="N218" i="1"/>
  <c r="N219" i="1"/>
  <c r="N220" i="1"/>
  <c r="N221" i="1"/>
  <c r="N222" i="1"/>
  <c r="N223" i="1"/>
  <c r="N224" i="1"/>
  <c r="N225" i="1"/>
  <c r="N226" i="1"/>
  <c r="N227" i="1"/>
  <c r="N228" i="1"/>
  <c r="N229" i="1"/>
  <c r="N230" i="1"/>
  <c r="N231" i="1"/>
  <c r="N232" i="1"/>
  <c r="N233" i="1"/>
  <c r="N234" i="1"/>
  <c r="N235" i="1"/>
  <c r="N236" i="1"/>
  <c r="N237" i="1"/>
  <c r="N238" i="1"/>
  <c r="N239" i="1"/>
  <c r="N240" i="1"/>
  <c r="N241" i="1"/>
  <c r="N242" i="1"/>
  <c r="N243" i="1"/>
  <c r="N244" i="1"/>
  <c r="N245" i="1"/>
  <c r="N246" i="1"/>
  <c r="N247" i="1"/>
  <c r="N248" i="1"/>
  <c r="N249" i="1"/>
  <c r="N250" i="1"/>
  <c r="N251" i="1"/>
  <c r="N252" i="1"/>
  <c r="N253" i="1"/>
  <c r="N254" i="1"/>
  <c r="N255" i="1"/>
  <c r="N256" i="1"/>
  <c r="N257" i="1"/>
  <c r="N258" i="1"/>
  <c r="N259" i="1"/>
  <c r="N260" i="1"/>
  <c r="N261" i="1"/>
  <c r="N262" i="1"/>
  <c r="N263" i="1"/>
  <c r="N264" i="1"/>
  <c r="N265" i="1"/>
  <c r="N266" i="1"/>
  <c r="N267" i="1"/>
  <c r="N268" i="1"/>
  <c r="N269" i="1"/>
  <c r="N270" i="1"/>
  <c r="N271" i="1"/>
  <c r="N272" i="1"/>
  <c r="N273" i="1"/>
  <c r="N274" i="1"/>
  <c r="N275" i="1"/>
  <c r="N276" i="1"/>
  <c r="N277" i="1"/>
  <c r="N278" i="1"/>
  <c r="N279" i="1"/>
  <c r="N280" i="1"/>
  <c r="N281" i="1"/>
  <c r="N282" i="1"/>
  <c r="N283" i="1"/>
  <c r="N284" i="1"/>
  <c r="N285" i="1"/>
  <c r="N286" i="1"/>
  <c r="N287" i="1"/>
  <c r="N288" i="1"/>
  <c r="N289" i="1"/>
  <c r="N290" i="1"/>
  <c r="N291" i="1"/>
  <c r="N292" i="1"/>
  <c r="N293" i="1"/>
  <c r="N294" i="1"/>
  <c r="N295" i="1"/>
  <c r="N296" i="1"/>
  <c r="N297" i="1"/>
  <c r="N298" i="1"/>
  <c r="N299" i="1"/>
  <c r="N300" i="1"/>
  <c r="N301" i="1"/>
  <c r="N302" i="1"/>
  <c r="N303" i="1"/>
  <c r="N304" i="1"/>
  <c r="N305" i="1"/>
  <c r="N306" i="1"/>
  <c r="N307" i="1"/>
  <c r="N308" i="1"/>
  <c r="N309" i="1"/>
  <c r="N310" i="1"/>
  <c r="N311" i="1"/>
  <c r="N312" i="1"/>
  <c r="N313" i="1"/>
  <c r="N314" i="1"/>
  <c r="N315" i="1"/>
  <c r="N316" i="1"/>
  <c r="N317" i="1"/>
  <c r="N318" i="1"/>
  <c r="N319" i="1"/>
  <c r="N320" i="1"/>
  <c r="N321" i="1"/>
  <c r="N322" i="1"/>
  <c r="N323" i="1"/>
  <c r="N324" i="1"/>
  <c r="N325" i="1"/>
  <c r="N326" i="1"/>
  <c r="N327" i="1"/>
  <c r="N328" i="1"/>
  <c r="N329" i="1"/>
  <c r="N330" i="1"/>
  <c r="N331" i="1"/>
  <c r="N332" i="1"/>
  <c r="N333" i="1"/>
  <c r="N334" i="1"/>
  <c r="N335" i="1"/>
  <c r="N336" i="1"/>
  <c r="N337" i="1"/>
  <c r="N338" i="1"/>
  <c r="N339" i="1"/>
  <c r="N340" i="1"/>
  <c r="N341" i="1"/>
  <c r="N342" i="1"/>
  <c r="N343" i="1"/>
  <c r="N344" i="1"/>
  <c r="N345" i="1"/>
  <c r="N346" i="1"/>
  <c r="N347" i="1"/>
  <c r="N348" i="1"/>
  <c r="N349" i="1"/>
  <c r="N350" i="1"/>
  <c r="N351" i="1"/>
  <c r="N352" i="1"/>
  <c r="N353" i="1"/>
  <c r="N354" i="1"/>
  <c r="N355" i="1"/>
  <c r="N356" i="1"/>
  <c r="N357" i="1"/>
  <c r="N358" i="1"/>
  <c r="N359" i="1"/>
  <c r="N360" i="1"/>
  <c r="N361" i="1"/>
  <c r="N362" i="1"/>
  <c r="N363" i="1"/>
  <c r="N364" i="1"/>
  <c r="N365" i="1"/>
  <c r="N366" i="1"/>
  <c r="N367" i="1"/>
  <c r="N368" i="1"/>
  <c r="N369" i="1"/>
  <c r="N370" i="1"/>
  <c r="N371" i="1"/>
  <c r="N372" i="1"/>
  <c r="N373" i="1"/>
  <c r="N374" i="1"/>
  <c r="N375" i="1"/>
  <c r="N376" i="1"/>
  <c r="N377" i="1"/>
  <c r="N378" i="1"/>
  <c r="N379" i="1"/>
  <c r="N380" i="1"/>
  <c r="N381" i="1"/>
  <c r="N382" i="1"/>
  <c r="N383" i="1"/>
  <c r="N384" i="1"/>
  <c r="N385" i="1"/>
  <c r="N386" i="1"/>
  <c r="N387" i="1"/>
  <c r="N388" i="1"/>
  <c r="N389" i="1"/>
  <c r="N390" i="1"/>
  <c r="N391" i="1"/>
  <c r="N392" i="1"/>
  <c r="N393" i="1"/>
  <c r="N394" i="1"/>
  <c r="N395" i="1"/>
  <c r="N396" i="1"/>
  <c r="N397" i="1"/>
  <c r="N398" i="1"/>
  <c r="N399" i="1"/>
  <c r="N400" i="1"/>
  <c r="N401" i="1"/>
  <c r="N402" i="1"/>
  <c r="N403" i="1"/>
  <c r="N404" i="1"/>
  <c r="N405" i="1"/>
  <c r="N406" i="1"/>
  <c r="N407" i="1"/>
  <c r="N408" i="1"/>
  <c r="N409" i="1"/>
  <c r="N410" i="1"/>
  <c r="N411" i="1"/>
  <c r="N412" i="1"/>
  <c r="N413" i="1"/>
  <c r="N414" i="1"/>
  <c r="N415" i="1"/>
  <c r="N416" i="1"/>
  <c r="N417" i="1"/>
  <c r="N418" i="1"/>
  <c r="N419" i="1"/>
  <c r="N420" i="1"/>
  <c r="N421" i="1"/>
  <c r="N422" i="1"/>
  <c r="N423" i="1"/>
  <c r="N424" i="1"/>
  <c r="N425" i="1"/>
  <c r="N426" i="1"/>
  <c r="N427" i="1"/>
  <c r="N428" i="1"/>
  <c r="N429" i="1"/>
  <c r="N430" i="1"/>
  <c r="N431" i="1"/>
  <c r="N432" i="1"/>
  <c r="N433" i="1"/>
  <c r="N434" i="1"/>
  <c r="N435" i="1"/>
  <c r="N436" i="1"/>
  <c r="N437" i="1"/>
  <c r="N438" i="1"/>
  <c r="N439" i="1"/>
  <c r="N440" i="1"/>
  <c r="N441" i="1"/>
  <c r="N442" i="1"/>
  <c r="N443" i="1"/>
  <c r="N444" i="1"/>
  <c r="N445" i="1"/>
  <c r="N446" i="1"/>
  <c r="N447" i="1"/>
  <c r="N448" i="1"/>
  <c r="N449" i="1"/>
  <c r="N450" i="1"/>
  <c r="N451" i="1"/>
  <c r="N452" i="1"/>
  <c r="N453" i="1"/>
  <c r="N454" i="1"/>
  <c r="N455" i="1"/>
  <c r="N456" i="1"/>
  <c r="N457" i="1"/>
  <c r="N458" i="1"/>
  <c r="N459" i="1"/>
  <c r="N460" i="1"/>
  <c r="N461" i="1"/>
  <c r="N462" i="1"/>
  <c r="N463" i="1"/>
  <c r="N464" i="1"/>
  <c r="N465" i="1"/>
  <c r="N466" i="1"/>
  <c r="N467" i="1"/>
  <c r="N468" i="1"/>
  <c r="N469" i="1"/>
  <c r="N470" i="1"/>
  <c r="N471" i="1"/>
  <c r="N472" i="1"/>
  <c r="N473" i="1"/>
  <c r="N474" i="1"/>
  <c r="N475" i="1"/>
  <c r="N476" i="1"/>
  <c r="N477" i="1"/>
  <c r="N478" i="1"/>
  <c r="N479" i="1"/>
  <c r="N480" i="1"/>
  <c r="N481" i="1"/>
  <c r="N482" i="1"/>
  <c r="N483" i="1"/>
  <c r="N484" i="1"/>
  <c r="N485" i="1"/>
  <c r="N486" i="1"/>
  <c r="N487" i="1"/>
  <c r="N488" i="1"/>
  <c r="N489" i="1"/>
  <c r="N490" i="1"/>
  <c r="N491" i="1"/>
  <c r="N492" i="1"/>
  <c r="N493" i="1"/>
  <c r="N494" i="1"/>
  <c r="N495" i="1"/>
  <c r="N496" i="1"/>
  <c r="N497" i="1"/>
  <c r="N498" i="1"/>
  <c r="N499" i="1"/>
  <c r="N500" i="1"/>
  <c r="N501" i="1"/>
  <c r="N502" i="1"/>
  <c r="N503" i="1"/>
  <c r="N504" i="1"/>
  <c r="N505" i="1"/>
  <c r="N506" i="1"/>
  <c r="N507" i="1"/>
  <c r="N508" i="1"/>
  <c r="N509" i="1"/>
  <c r="N510" i="1"/>
  <c r="N511" i="1"/>
  <c r="N512" i="1"/>
  <c r="N513" i="1"/>
  <c r="N514" i="1"/>
  <c r="N515" i="1"/>
  <c r="N516" i="1"/>
  <c r="N517" i="1"/>
  <c r="N518" i="1"/>
  <c r="N519" i="1"/>
  <c r="N520" i="1"/>
  <c r="N521" i="1"/>
  <c r="N522" i="1"/>
  <c r="N523" i="1"/>
  <c r="N524" i="1"/>
  <c r="N525" i="1"/>
  <c r="N526" i="1"/>
  <c r="N527" i="1"/>
  <c r="N528" i="1"/>
  <c r="N529" i="1"/>
  <c r="N530" i="1"/>
  <c r="N531" i="1"/>
  <c r="N532" i="1"/>
  <c r="N533" i="1"/>
  <c r="N534" i="1"/>
  <c r="N535" i="1"/>
  <c r="N536" i="1"/>
  <c r="N537" i="1"/>
  <c r="N538" i="1"/>
  <c r="N539" i="1"/>
  <c r="N540" i="1"/>
  <c r="N541" i="1"/>
  <c r="N542" i="1"/>
  <c r="N543" i="1"/>
  <c r="N544" i="1"/>
  <c r="N545" i="1"/>
  <c r="N546" i="1"/>
  <c r="N547" i="1"/>
  <c r="N548" i="1"/>
  <c r="N549" i="1"/>
  <c r="N550" i="1"/>
  <c r="N551" i="1"/>
  <c r="N552" i="1"/>
  <c r="N553" i="1"/>
  <c r="N554" i="1"/>
  <c r="N555" i="1"/>
  <c r="N556" i="1"/>
  <c r="N557" i="1"/>
  <c r="N558" i="1"/>
  <c r="N559" i="1"/>
  <c r="N560" i="1"/>
  <c r="N561" i="1"/>
  <c r="N562" i="1"/>
  <c r="N563" i="1"/>
  <c r="N564" i="1"/>
  <c r="N565" i="1"/>
  <c r="N566" i="1"/>
  <c r="N567" i="1"/>
  <c r="N568" i="1"/>
  <c r="N569" i="1"/>
  <c r="N570" i="1"/>
  <c r="N571" i="1"/>
  <c r="N572" i="1"/>
  <c r="N573" i="1"/>
  <c r="N574" i="1"/>
  <c r="N575" i="1"/>
  <c r="N576" i="1"/>
  <c r="N577" i="1"/>
  <c r="N578" i="1"/>
  <c r="N579" i="1"/>
  <c r="N580" i="1"/>
  <c r="N581" i="1"/>
  <c r="N582" i="1"/>
  <c r="N583" i="1"/>
  <c r="N584" i="1"/>
  <c r="N585" i="1"/>
  <c r="N586" i="1"/>
  <c r="N587" i="1"/>
  <c r="N588" i="1"/>
  <c r="N589" i="1"/>
  <c r="N590" i="1"/>
  <c r="N591" i="1"/>
  <c r="N592" i="1"/>
  <c r="N593" i="1"/>
  <c r="N594" i="1"/>
  <c r="N595" i="1"/>
  <c r="N596" i="1"/>
  <c r="N597" i="1"/>
  <c r="N598" i="1"/>
  <c r="N599" i="1"/>
  <c r="N600" i="1"/>
  <c r="N601" i="1"/>
  <c r="N602" i="1"/>
  <c r="N603" i="1"/>
  <c r="N604" i="1"/>
  <c r="N605" i="1"/>
  <c r="N606" i="1"/>
  <c r="N607" i="1"/>
  <c r="N608" i="1"/>
  <c r="N609" i="1"/>
  <c r="N610" i="1"/>
  <c r="N611" i="1"/>
  <c r="N612" i="1"/>
  <c r="N613" i="1"/>
  <c r="N614" i="1"/>
  <c r="N615" i="1"/>
  <c r="N616" i="1"/>
  <c r="N617" i="1"/>
  <c r="N618" i="1"/>
  <c r="N619" i="1"/>
  <c r="N620" i="1"/>
  <c r="N621" i="1"/>
  <c r="N622" i="1"/>
  <c r="N623" i="1"/>
  <c r="N624" i="1"/>
  <c r="N625" i="1"/>
  <c r="N626" i="1"/>
  <c r="N627" i="1"/>
  <c r="N628" i="1"/>
  <c r="N629" i="1"/>
  <c r="N630" i="1"/>
  <c r="N631" i="1"/>
  <c r="N632" i="1"/>
  <c r="N633" i="1"/>
  <c r="N634" i="1"/>
  <c r="N635" i="1"/>
  <c r="N636" i="1"/>
  <c r="N637" i="1"/>
  <c r="N638" i="1"/>
  <c r="N639" i="1"/>
  <c r="N640" i="1"/>
  <c r="N641" i="1"/>
  <c r="N642" i="1"/>
  <c r="N643" i="1"/>
  <c r="N644" i="1"/>
  <c r="N645" i="1"/>
  <c r="N646" i="1"/>
  <c r="N647" i="1"/>
  <c r="N648" i="1"/>
  <c r="N649" i="1"/>
  <c r="N650" i="1"/>
  <c r="N651" i="1"/>
  <c r="N652" i="1"/>
  <c r="N653" i="1"/>
  <c r="N654" i="1"/>
  <c r="N655" i="1"/>
  <c r="N656" i="1"/>
  <c r="N657" i="1"/>
  <c r="N658" i="1"/>
  <c r="N659" i="1"/>
  <c r="N660" i="1"/>
  <c r="N661" i="1"/>
  <c r="N662" i="1"/>
  <c r="N663" i="1"/>
  <c r="N664" i="1"/>
  <c r="N665" i="1"/>
  <c r="N666" i="1"/>
  <c r="N667" i="1"/>
  <c r="N668" i="1"/>
  <c r="N669" i="1"/>
  <c r="N670" i="1"/>
  <c r="N671" i="1"/>
  <c r="N672" i="1"/>
  <c r="N673" i="1"/>
  <c r="N674" i="1"/>
  <c r="N675" i="1"/>
  <c r="N676" i="1"/>
  <c r="N677" i="1"/>
  <c r="N678" i="1"/>
  <c r="N679" i="1"/>
  <c r="N680" i="1"/>
  <c r="N681" i="1"/>
  <c r="N682" i="1"/>
  <c r="N683" i="1"/>
  <c r="N684" i="1"/>
  <c r="N685" i="1"/>
  <c r="N686" i="1"/>
  <c r="N687" i="1"/>
  <c r="N688" i="1"/>
  <c r="N689" i="1"/>
  <c r="N690" i="1"/>
  <c r="N691" i="1"/>
  <c r="N692" i="1"/>
  <c r="N693" i="1"/>
  <c r="N694" i="1"/>
  <c r="N695" i="1"/>
  <c r="N696" i="1"/>
  <c r="N697" i="1"/>
  <c r="N698" i="1"/>
  <c r="N699" i="1"/>
  <c r="N700" i="1"/>
  <c r="N701" i="1"/>
  <c r="N702" i="1"/>
  <c r="N703" i="1"/>
  <c r="N704" i="1"/>
  <c r="N705" i="1"/>
  <c r="N706" i="1"/>
  <c r="N707" i="1"/>
  <c r="N708" i="1"/>
  <c r="N709" i="1"/>
  <c r="N710" i="1"/>
  <c r="N711" i="1"/>
  <c r="N712" i="1"/>
  <c r="N713" i="1"/>
  <c r="N714" i="1"/>
  <c r="N715" i="1"/>
  <c r="N716" i="1"/>
  <c r="N717" i="1"/>
  <c r="N718" i="1"/>
  <c r="N719" i="1"/>
  <c r="N720" i="1"/>
  <c r="N721" i="1"/>
  <c r="N722" i="1"/>
  <c r="N723" i="1"/>
  <c r="N724" i="1"/>
  <c r="N725" i="1"/>
  <c r="N726" i="1"/>
  <c r="N727" i="1"/>
  <c r="N728" i="1"/>
  <c r="N729" i="1"/>
  <c r="N730" i="1"/>
  <c r="N731" i="1"/>
  <c r="N732" i="1"/>
  <c r="N733" i="1"/>
  <c r="N734" i="1"/>
  <c r="N735" i="1"/>
  <c r="N736" i="1"/>
  <c r="N737" i="1"/>
  <c r="N738" i="1"/>
  <c r="N739" i="1"/>
  <c r="N740" i="1"/>
  <c r="N741" i="1"/>
  <c r="N742" i="1"/>
  <c r="N743" i="1"/>
  <c r="N744" i="1"/>
  <c r="N745" i="1"/>
  <c r="N746" i="1"/>
  <c r="N747" i="1"/>
  <c r="N748" i="1"/>
  <c r="N749" i="1"/>
  <c r="N750" i="1"/>
  <c r="N751" i="1"/>
  <c r="N752" i="1"/>
  <c r="N753" i="1"/>
  <c r="N754" i="1"/>
  <c r="N755" i="1"/>
  <c r="N756" i="1"/>
  <c r="N757" i="1"/>
  <c r="N758" i="1"/>
  <c r="N759" i="1"/>
  <c r="N760" i="1"/>
  <c r="N761" i="1"/>
  <c r="N762" i="1"/>
  <c r="N763" i="1"/>
  <c r="N764" i="1"/>
  <c r="N765" i="1"/>
  <c r="N766" i="1"/>
  <c r="N767" i="1"/>
  <c r="N768" i="1"/>
  <c r="N769" i="1"/>
  <c r="N770" i="1"/>
  <c r="N771" i="1"/>
  <c r="N772" i="1"/>
  <c r="N773" i="1"/>
  <c r="N774" i="1"/>
  <c r="N775" i="1"/>
  <c r="N776" i="1"/>
  <c r="N777" i="1"/>
  <c r="N778" i="1"/>
  <c r="N779" i="1"/>
  <c r="N780" i="1"/>
  <c r="N781" i="1"/>
  <c r="N782" i="1"/>
  <c r="N783" i="1"/>
  <c r="N784" i="1"/>
  <c r="N785" i="1"/>
  <c r="N786" i="1"/>
  <c r="N787" i="1"/>
  <c r="N788" i="1"/>
  <c r="N789" i="1"/>
  <c r="N790" i="1"/>
  <c r="N791" i="1"/>
  <c r="N792" i="1"/>
  <c r="N793" i="1"/>
  <c r="N794" i="1"/>
  <c r="N795" i="1"/>
  <c r="N796" i="1"/>
  <c r="N797" i="1"/>
  <c r="N798" i="1"/>
  <c r="N799" i="1"/>
  <c r="N800" i="1"/>
  <c r="N801" i="1"/>
  <c r="N802" i="1"/>
  <c r="N803" i="1"/>
  <c r="N804" i="1"/>
  <c r="N805" i="1"/>
  <c r="N806" i="1"/>
  <c r="N807" i="1"/>
  <c r="N808" i="1"/>
  <c r="N809" i="1"/>
  <c r="N810" i="1"/>
  <c r="N811" i="1"/>
  <c r="N812" i="1"/>
  <c r="N813" i="1"/>
  <c r="N814" i="1"/>
  <c r="N815" i="1"/>
  <c r="N816" i="1"/>
  <c r="N817" i="1"/>
  <c r="N818" i="1"/>
  <c r="N819" i="1"/>
  <c r="N820" i="1"/>
  <c r="N821" i="1"/>
  <c r="N822" i="1"/>
  <c r="N823" i="1"/>
  <c r="N824" i="1"/>
  <c r="N825" i="1"/>
  <c r="N826" i="1"/>
  <c r="N827" i="1"/>
  <c r="N828" i="1"/>
  <c r="N829" i="1"/>
  <c r="N830" i="1"/>
  <c r="N831" i="1"/>
  <c r="N832" i="1"/>
  <c r="N833" i="1"/>
  <c r="N834" i="1"/>
  <c r="N835" i="1"/>
  <c r="N836" i="1"/>
  <c r="N837" i="1"/>
  <c r="N838" i="1"/>
  <c r="N839" i="1"/>
  <c r="N840" i="1"/>
  <c r="N841" i="1"/>
  <c r="N842" i="1"/>
  <c r="N843" i="1"/>
  <c r="N844" i="1"/>
  <c r="N845" i="1"/>
  <c r="N846" i="1"/>
  <c r="N847" i="1"/>
  <c r="N848" i="1"/>
  <c r="N849" i="1"/>
  <c r="N850" i="1"/>
  <c r="N851" i="1"/>
  <c r="N852" i="1"/>
  <c r="N853" i="1"/>
  <c r="N854" i="1"/>
  <c r="N855" i="1"/>
  <c r="N856" i="1"/>
  <c r="N857" i="1"/>
  <c r="N858" i="1"/>
  <c r="N859" i="1"/>
  <c r="N860" i="1"/>
  <c r="N861" i="1"/>
  <c r="N862" i="1"/>
  <c r="N863" i="1"/>
  <c r="N864" i="1"/>
  <c r="N865" i="1"/>
  <c r="N866" i="1"/>
  <c r="N867" i="1"/>
  <c r="N868" i="1"/>
  <c r="N869" i="1"/>
  <c r="N870" i="1"/>
  <c r="N871" i="1"/>
  <c r="N872" i="1"/>
  <c r="N873" i="1"/>
  <c r="N874" i="1"/>
  <c r="N875" i="1"/>
  <c r="N876" i="1"/>
  <c r="N877" i="1"/>
  <c r="N878" i="1"/>
  <c r="N879" i="1"/>
  <c r="N880" i="1"/>
  <c r="N881" i="1"/>
  <c r="N882" i="1"/>
  <c r="N883" i="1"/>
  <c r="N884" i="1"/>
  <c r="N885" i="1"/>
  <c r="N886" i="1"/>
  <c r="N887" i="1"/>
  <c r="N888" i="1"/>
  <c r="N889" i="1"/>
  <c r="N890" i="1"/>
  <c r="N891" i="1"/>
  <c r="N892" i="1"/>
  <c r="N893" i="1"/>
  <c r="N894" i="1"/>
  <c r="N895" i="1"/>
  <c r="N896" i="1"/>
  <c r="N897" i="1"/>
  <c r="N898" i="1"/>
  <c r="N899" i="1"/>
  <c r="N900" i="1"/>
  <c r="N901" i="1"/>
  <c r="N902" i="1"/>
  <c r="N903" i="1"/>
  <c r="N904" i="1"/>
  <c r="N905" i="1"/>
  <c r="N906" i="1"/>
  <c r="N907" i="1"/>
  <c r="N908" i="1"/>
  <c r="N909" i="1"/>
  <c r="N910" i="1"/>
  <c r="N911" i="1"/>
  <c r="N912" i="1"/>
  <c r="N913" i="1"/>
  <c r="N914" i="1"/>
  <c r="N915" i="1"/>
  <c r="N916" i="1"/>
  <c r="N917" i="1"/>
  <c r="N918" i="1"/>
  <c r="N919" i="1"/>
  <c r="N920" i="1"/>
  <c r="N921" i="1"/>
  <c r="N922" i="1"/>
  <c r="N923" i="1"/>
  <c r="N924" i="1"/>
  <c r="N925" i="1"/>
  <c r="N926" i="1"/>
  <c r="N927" i="1"/>
  <c r="N928" i="1"/>
  <c r="N929" i="1"/>
  <c r="N930" i="1"/>
  <c r="N931" i="1"/>
  <c r="N932" i="1"/>
  <c r="N933" i="1"/>
  <c r="N934" i="1"/>
  <c r="N935" i="1"/>
  <c r="N936" i="1"/>
  <c r="N937" i="1"/>
  <c r="N938" i="1"/>
  <c r="N939" i="1"/>
  <c r="N940" i="1"/>
  <c r="N941" i="1"/>
  <c r="N942" i="1"/>
  <c r="N943" i="1"/>
  <c r="N944" i="1"/>
  <c r="N945" i="1"/>
  <c r="N946" i="1"/>
  <c r="N947" i="1"/>
  <c r="N948" i="1"/>
  <c r="N949" i="1"/>
  <c r="N950" i="1"/>
  <c r="N951" i="1"/>
  <c r="N952" i="1"/>
  <c r="N953" i="1"/>
  <c r="N954" i="1"/>
  <c r="N955" i="1"/>
  <c r="N956" i="1"/>
  <c r="N957" i="1"/>
  <c r="N958" i="1"/>
  <c r="N959" i="1"/>
  <c r="N960" i="1"/>
  <c r="N961" i="1"/>
  <c r="N962" i="1"/>
  <c r="N963" i="1"/>
  <c r="N964" i="1"/>
  <c r="N965" i="1"/>
  <c r="N966" i="1"/>
  <c r="N967" i="1"/>
  <c r="N968" i="1"/>
  <c r="N969" i="1"/>
  <c r="N970" i="1"/>
  <c r="N971" i="1"/>
  <c r="N972" i="1"/>
  <c r="N973" i="1"/>
  <c r="N974" i="1"/>
  <c r="N975" i="1"/>
  <c r="N976" i="1"/>
  <c r="N977" i="1"/>
  <c r="N978" i="1"/>
  <c r="N979" i="1"/>
  <c r="N980" i="1"/>
  <c r="N981" i="1"/>
  <c r="N982" i="1"/>
  <c r="N983" i="1"/>
  <c r="N984" i="1"/>
  <c r="N985" i="1"/>
  <c r="N986" i="1"/>
  <c r="N987" i="1"/>
  <c r="N988" i="1"/>
  <c r="N989" i="1"/>
  <c r="N990" i="1"/>
  <c r="N991" i="1"/>
  <c r="N992" i="1"/>
  <c r="N993" i="1"/>
  <c r="N994" i="1"/>
  <c r="N995" i="1"/>
  <c r="N996" i="1"/>
  <c r="N997" i="1"/>
  <c r="N998" i="1"/>
  <c r="N999" i="1"/>
  <c r="N1000" i="1"/>
  <c r="N1001" i="1"/>
  <c r="N1002" i="1"/>
  <c r="N1003" i="1"/>
  <c r="N1004" i="1"/>
  <c r="N1005" i="1"/>
  <c r="N1006" i="1"/>
  <c r="N1007" i="1"/>
  <c r="N1008" i="1"/>
  <c r="N1009" i="1"/>
  <c r="N1010" i="1"/>
  <c r="N1011" i="1"/>
  <c r="N1012" i="1"/>
  <c r="N1013" i="1"/>
  <c r="N1014" i="1"/>
  <c r="N1015" i="1"/>
  <c r="N1016" i="1"/>
  <c r="N1017" i="1"/>
  <c r="N1018" i="1"/>
  <c r="N1019" i="1"/>
  <c r="N1020" i="1"/>
  <c r="N1021" i="1"/>
  <c r="N1022" i="1"/>
  <c r="N1023" i="1"/>
  <c r="N1024" i="1"/>
  <c r="N1025" i="1"/>
  <c r="N1026" i="1"/>
  <c r="N1027" i="1"/>
  <c r="N1028" i="1"/>
  <c r="N1029" i="1"/>
  <c r="N1030" i="1"/>
  <c r="N1031" i="1"/>
  <c r="N1032" i="1"/>
  <c r="N1033" i="1"/>
  <c r="N1034" i="1"/>
  <c r="N1035" i="1"/>
  <c r="N1036" i="1"/>
  <c r="N1037" i="1"/>
  <c r="N1038" i="1"/>
  <c r="N1039" i="1"/>
  <c r="N1040" i="1"/>
  <c r="N1041" i="1"/>
  <c r="N1042" i="1"/>
  <c r="N1043" i="1"/>
  <c r="N1044" i="1"/>
  <c r="N1045" i="1"/>
  <c r="N1046" i="1"/>
  <c r="N1047" i="1"/>
  <c r="N1048" i="1"/>
  <c r="N1049" i="1"/>
  <c r="N1050" i="1"/>
  <c r="N1051" i="1"/>
  <c r="N1052" i="1"/>
  <c r="N1053" i="1"/>
  <c r="N1054" i="1"/>
  <c r="N1055" i="1"/>
  <c r="N1056" i="1"/>
  <c r="N1057" i="1"/>
  <c r="N1058" i="1"/>
  <c r="N1059" i="1"/>
  <c r="N1060" i="1"/>
  <c r="N1061" i="1"/>
  <c r="N1062" i="1"/>
  <c r="N1063" i="1"/>
  <c r="N1064" i="1"/>
  <c r="N1065" i="1"/>
  <c r="N1066" i="1"/>
  <c r="N1067" i="1"/>
  <c r="N1068" i="1"/>
  <c r="N1069" i="1"/>
  <c r="N1070" i="1"/>
  <c r="N1071" i="1"/>
  <c r="N1072" i="1"/>
  <c r="N1073" i="1"/>
  <c r="N1074" i="1"/>
  <c r="N1075" i="1"/>
  <c r="N1076" i="1"/>
  <c r="N1077" i="1"/>
  <c r="N1078" i="1"/>
  <c r="N1079" i="1"/>
  <c r="N1080" i="1"/>
  <c r="N1081" i="1"/>
  <c r="N1082" i="1"/>
  <c r="N1083" i="1"/>
  <c r="N1084" i="1"/>
  <c r="N1085" i="1"/>
  <c r="N1086" i="1"/>
  <c r="N1087" i="1"/>
  <c r="N1088" i="1"/>
  <c r="N1089" i="1"/>
  <c r="N1090" i="1"/>
  <c r="N1091" i="1"/>
  <c r="N1092" i="1"/>
  <c r="N1093" i="1"/>
  <c r="N1094" i="1"/>
  <c r="N1095" i="1"/>
  <c r="N1096" i="1"/>
  <c r="N1097" i="1"/>
  <c r="N1098" i="1"/>
  <c r="N1099" i="1"/>
  <c r="N1100" i="1"/>
  <c r="N1101" i="1"/>
  <c r="N1102" i="1"/>
  <c r="N1103" i="1"/>
  <c r="N1104" i="1"/>
  <c r="N1105" i="1"/>
  <c r="N1106" i="1"/>
  <c r="N1107" i="1"/>
  <c r="N1108" i="1"/>
  <c r="N1109" i="1"/>
  <c r="N1110" i="1"/>
  <c r="N1111" i="1"/>
  <c r="N1112" i="1"/>
  <c r="N1113" i="1"/>
  <c r="N1114" i="1"/>
  <c r="N1115" i="1"/>
  <c r="N1116" i="1"/>
  <c r="N1117" i="1"/>
  <c r="N1118" i="1"/>
  <c r="N1119" i="1"/>
  <c r="N1120" i="1"/>
  <c r="N1121" i="1"/>
  <c r="N1122" i="1"/>
  <c r="N1123" i="1"/>
  <c r="N1124" i="1"/>
  <c r="N1125" i="1"/>
  <c r="N1126" i="1"/>
  <c r="N1127" i="1"/>
  <c r="N1128" i="1"/>
  <c r="N1129" i="1"/>
  <c r="N1130" i="1"/>
  <c r="N1131" i="1"/>
  <c r="N1132" i="1"/>
  <c r="N1133" i="1"/>
  <c r="N1134" i="1"/>
  <c r="N1135" i="1"/>
  <c r="N1136" i="1"/>
  <c r="N1137" i="1"/>
  <c r="N1138" i="1"/>
  <c r="N1139" i="1"/>
  <c r="N1140" i="1"/>
  <c r="N1141" i="1"/>
  <c r="N1142" i="1"/>
  <c r="N1143" i="1"/>
  <c r="N1144" i="1"/>
  <c r="N1145" i="1"/>
  <c r="N1146" i="1"/>
  <c r="N1147" i="1"/>
  <c r="N1148" i="1"/>
  <c r="N1149" i="1"/>
  <c r="N1150" i="1"/>
  <c r="N1151" i="1"/>
  <c r="N1152" i="1"/>
  <c r="N1153" i="1"/>
  <c r="N1154" i="1"/>
  <c r="N1155" i="1"/>
  <c r="N1156" i="1"/>
  <c r="N1157" i="1"/>
  <c r="N1158" i="1"/>
  <c r="N1159" i="1"/>
  <c r="N1160" i="1"/>
  <c r="N1161" i="1"/>
  <c r="N1162" i="1"/>
  <c r="N1163" i="1"/>
  <c r="N1164" i="1"/>
  <c r="N1165" i="1"/>
  <c r="N1166" i="1"/>
  <c r="N1167" i="1"/>
  <c r="N1168" i="1"/>
  <c r="N1169" i="1"/>
  <c r="N1170" i="1"/>
  <c r="N1171" i="1"/>
  <c r="N1172" i="1"/>
  <c r="N1173" i="1"/>
  <c r="N1174" i="1"/>
  <c r="N1175" i="1"/>
  <c r="N1176" i="1"/>
  <c r="N1177" i="1"/>
  <c r="N1178" i="1"/>
  <c r="N1179" i="1"/>
  <c r="N1180" i="1"/>
  <c r="N1181" i="1"/>
  <c r="N1182" i="1"/>
  <c r="N1183" i="1"/>
  <c r="N1184" i="1"/>
  <c r="N1185" i="1"/>
  <c r="N1186" i="1"/>
  <c r="N1187" i="1"/>
  <c r="N1188" i="1"/>
  <c r="N1189" i="1"/>
  <c r="N1190" i="1"/>
  <c r="N1191" i="1"/>
  <c r="N1192" i="1"/>
  <c r="N1193" i="1"/>
  <c r="N1194" i="1"/>
  <c r="N1195" i="1"/>
  <c r="N1196" i="1"/>
  <c r="N1197" i="1"/>
  <c r="N1198" i="1"/>
  <c r="N1199" i="1"/>
  <c r="N1200" i="1"/>
  <c r="N1201" i="1"/>
  <c r="N1202" i="1"/>
  <c r="N1203" i="1"/>
  <c r="N1204" i="1"/>
  <c r="N1205" i="1"/>
  <c r="N1206" i="1"/>
  <c r="N1207" i="1"/>
  <c r="N1208" i="1"/>
  <c r="N1209" i="1"/>
  <c r="N1210" i="1"/>
  <c r="N1211" i="1"/>
  <c r="N1212" i="1"/>
  <c r="N1213" i="1"/>
  <c r="N1214" i="1"/>
  <c r="N1215" i="1"/>
  <c r="N1216" i="1"/>
  <c r="N1217" i="1"/>
  <c r="N1218" i="1"/>
  <c r="N1219" i="1"/>
  <c r="N1220" i="1"/>
  <c r="N1221" i="1"/>
  <c r="N1222" i="1"/>
  <c r="N1223" i="1"/>
  <c r="N1224" i="1"/>
  <c r="N1225" i="1"/>
  <c r="N1226" i="1"/>
  <c r="N1227" i="1"/>
  <c r="N1228" i="1"/>
  <c r="N1229" i="1"/>
  <c r="N1230" i="1"/>
  <c r="N1231" i="1"/>
  <c r="N1232" i="1"/>
  <c r="N1233" i="1"/>
  <c r="N1234" i="1"/>
  <c r="N1235" i="1"/>
  <c r="N1236" i="1"/>
  <c r="N1237" i="1"/>
  <c r="N1238" i="1"/>
  <c r="N1239" i="1"/>
  <c r="N1240" i="1"/>
  <c r="N1241" i="1"/>
  <c r="N1242" i="1"/>
  <c r="N1243" i="1"/>
  <c r="N1244" i="1"/>
  <c r="N1245" i="1"/>
  <c r="N1246" i="1"/>
  <c r="N1247" i="1"/>
  <c r="N1248" i="1"/>
  <c r="N1249" i="1"/>
  <c r="N1250" i="1"/>
  <c r="N1251" i="1"/>
  <c r="N1252" i="1"/>
  <c r="N1253" i="1"/>
  <c r="N1254" i="1"/>
  <c r="N1255" i="1"/>
  <c r="N1256" i="1"/>
  <c r="N1257" i="1"/>
  <c r="N1258" i="1"/>
  <c r="N1259" i="1"/>
  <c r="N1260" i="1"/>
  <c r="N1261" i="1"/>
  <c r="N1262" i="1"/>
  <c r="N1263" i="1"/>
  <c r="N1264" i="1"/>
  <c r="N1265" i="1"/>
  <c r="N1266" i="1"/>
  <c r="N1267" i="1"/>
  <c r="N1268" i="1"/>
  <c r="N1269" i="1"/>
  <c r="N1270" i="1"/>
  <c r="N1271" i="1"/>
  <c r="N1272" i="1"/>
  <c r="N1273" i="1"/>
  <c r="N1274" i="1"/>
  <c r="N1275" i="1"/>
  <c r="N1276" i="1"/>
  <c r="N1277" i="1"/>
  <c r="N1278" i="1"/>
  <c r="N1279" i="1"/>
  <c r="N1280" i="1"/>
  <c r="N1281" i="1"/>
  <c r="N1282" i="1"/>
  <c r="N1283" i="1"/>
  <c r="N1284" i="1"/>
  <c r="N1285" i="1"/>
  <c r="N1286" i="1"/>
  <c r="N1287" i="1"/>
  <c r="N1288" i="1"/>
  <c r="N1289" i="1"/>
  <c r="N1290" i="1"/>
  <c r="N1291" i="1"/>
  <c r="N1292" i="1"/>
  <c r="N1293" i="1"/>
  <c r="N1294" i="1"/>
  <c r="N1295" i="1"/>
  <c r="N1296" i="1"/>
  <c r="N1297" i="1"/>
  <c r="N1298" i="1"/>
  <c r="N1299" i="1"/>
  <c r="N1300" i="1"/>
  <c r="N1301" i="1"/>
  <c r="N1302" i="1"/>
  <c r="N1303" i="1"/>
  <c r="N1304" i="1"/>
  <c r="N1305" i="1"/>
  <c r="N1306" i="1"/>
  <c r="N1307" i="1"/>
  <c r="N1308" i="1"/>
  <c r="N1309" i="1"/>
  <c r="N1310" i="1"/>
  <c r="N1311" i="1"/>
  <c r="N1312" i="1"/>
  <c r="N1313" i="1"/>
  <c r="N1314" i="1"/>
  <c r="N1315" i="1"/>
  <c r="N1316" i="1"/>
  <c r="N1317" i="1"/>
  <c r="N1318" i="1"/>
  <c r="N1319" i="1"/>
  <c r="N1320" i="1"/>
  <c r="N1321" i="1"/>
  <c r="N1322" i="1"/>
  <c r="N1323" i="1"/>
  <c r="N1324" i="1"/>
  <c r="N1325" i="1"/>
  <c r="N1326" i="1"/>
  <c r="N1327" i="1"/>
  <c r="N1328" i="1"/>
  <c r="N1329" i="1"/>
  <c r="N1330" i="1"/>
  <c r="N1331" i="1"/>
  <c r="N1332" i="1"/>
  <c r="N1333" i="1"/>
  <c r="N1334" i="1"/>
  <c r="N1335" i="1"/>
  <c r="N1336" i="1"/>
  <c r="N1337" i="1"/>
  <c r="N1338" i="1"/>
  <c r="N1339" i="1"/>
  <c r="N1340" i="1"/>
  <c r="N1341" i="1"/>
  <c r="N1342" i="1"/>
  <c r="N1343" i="1"/>
  <c r="N1344" i="1"/>
  <c r="N1345" i="1"/>
  <c r="N1346" i="1"/>
  <c r="N1347" i="1"/>
  <c r="N1348" i="1"/>
  <c r="N1349" i="1"/>
  <c r="N1350" i="1"/>
  <c r="N1351" i="1"/>
  <c r="N1352" i="1"/>
  <c r="N1353" i="1"/>
  <c r="N1354" i="1"/>
  <c r="N1355" i="1"/>
  <c r="N1356" i="1"/>
  <c r="N1357" i="1"/>
  <c r="N1358" i="1"/>
  <c r="N1359" i="1"/>
  <c r="N1360" i="1"/>
  <c r="N1361" i="1"/>
  <c r="N1362" i="1"/>
  <c r="N1363" i="1"/>
  <c r="N1364" i="1"/>
  <c r="N1365" i="1"/>
  <c r="N1366" i="1"/>
  <c r="N1367" i="1"/>
  <c r="N1368" i="1"/>
  <c r="N1369" i="1"/>
  <c r="N1370" i="1"/>
  <c r="N1371" i="1"/>
  <c r="N1372" i="1"/>
  <c r="N1373" i="1"/>
  <c r="N1374" i="1"/>
  <c r="N1375" i="1"/>
  <c r="N1376" i="1"/>
  <c r="N1377" i="1"/>
  <c r="N1378" i="1"/>
  <c r="N1379" i="1"/>
  <c r="N1380" i="1"/>
  <c r="N1381" i="1"/>
  <c r="N1382" i="1"/>
  <c r="N1383" i="1"/>
  <c r="N1384" i="1"/>
  <c r="N1385" i="1"/>
  <c r="N1386" i="1"/>
  <c r="N1387" i="1"/>
  <c r="N1388" i="1"/>
  <c r="N1389" i="1"/>
  <c r="N1390" i="1"/>
  <c r="N1391" i="1"/>
  <c r="N1392" i="1"/>
  <c r="N1393" i="1"/>
  <c r="N1394" i="1"/>
  <c r="N1395" i="1"/>
  <c r="N1396" i="1"/>
  <c r="N1397" i="1"/>
  <c r="N1398" i="1"/>
  <c r="N1399" i="1"/>
  <c r="N1400" i="1"/>
  <c r="N1401" i="1"/>
  <c r="N1402" i="1"/>
  <c r="N1403" i="1"/>
  <c r="N1404" i="1"/>
  <c r="N1405" i="1"/>
  <c r="N1406" i="1"/>
  <c r="N1407" i="1"/>
  <c r="N1408" i="1"/>
  <c r="N1409" i="1"/>
  <c r="N1410" i="1"/>
  <c r="N1411" i="1"/>
  <c r="N1412" i="1"/>
  <c r="N1413" i="1"/>
  <c r="N1414" i="1"/>
  <c r="N1415" i="1"/>
  <c r="N1416" i="1"/>
  <c r="N1417" i="1"/>
  <c r="N1418" i="1"/>
  <c r="N1419" i="1"/>
  <c r="N1420" i="1"/>
  <c r="N1421" i="1"/>
  <c r="N1422" i="1"/>
  <c r="N1423" i="1"/>
  <c r="N1424" i="1"/>
  <c r="N1425" i="1"/>
  <c r="N1426" i="1"/>
  <c r="N1427" i="1"/>
  <c r="N1428" i="1"/>
  <c r="N1429" i="1"/>
  <c r="N1430" i="1"/>
  <c r="N1431" i="1"/>
  <c r="N1432" i="1"/>
  <c r="N1433" i="1"/>
  <c r="N1434" i="1"/>
  <c r="N1435" i="1"/>
  <c r="N1436" i="1"/>
  <c r="N1437" i="1"/>
  <c r="N1438" i="1"/>
  <c r="N1439" i="1"/>
  <c r="N1440" i="1"/>
  <c r="N1441" i="1"/>
  <c r="N1442" i="1"/>
  <c r="N1443" i="1"/>
  <c r="N1444" i="1"/>
  <c r="N1445" i="1"/>
  <c r="N1446" i="1"/>
  <c r="N1447" i="1"/>
  <c r="N1448" i="1"/>
  <c r="N1449" i="1"/>
  <c r="N1450" i="1"/>
  <c r="N1451" i="1"/>
  <c r="N1452" i="1"/>
  <c r="N1453" i="1"/>
  <c r="N1454" i="1"/>
  <c r="N1455" i="1"/>
  <c r="N1456" i="1"/>
  <c r="N1457" i="1"/>
  <c r="N1458" i="1"/>
  <c r="N1459" i="1"/>
  <c r="N1460" i="1"/>
  <c r="N1461" i="1"/>
  <c r="N1462" i="1"/>
  <c r="N1463" i="1"/>
  <c r="N1464" i="1"/>
  <c r="N1465" i="1"/>
  <c r="N1466" i="1"/>
  <c r="N1467" i="1"/>
  <c r="N1468" i="1"/>
  <c r="N1469" i="1"/>
  <c r="N1470" i="1"/>
  <c r="N1471" i="1"/>
  <c r="N1472" i="1"/>
  <c r="N1473" i="1"/>
  <c r="N1474" i="1"/>
  <c r="N1475" i="1"/>
  <c r="N1476" i="1"/>
  <c r="N1477" i="1"/>
  <c r="N1478" i="1"/>
  <c r="N1479" i="1"/>
  <c r="N1480" i="1"/>
  <c r="N1481" i="1"/>
  <c r="N1482" i="1"/>
  <c r="N1483" i="1"/>
  <c r="N1484" i="1"/>
  <c r="N1485" i="1"/>
  <c r="N1486" i="1"/>
  <c r="N1487" i="1"/>
  <c r="N1488" i="1"/>
  <c r="N1489" i="1"/>
  <c r="N1490" i="1"/>
  <c r="N1491" i="1"/>
  <c r="N1492" i="1"/>
  <c r="N1493" i="1"/>
  <c r="N1494" i="1"/>
  <c r="N1495" i="1"/>
  <c r="N1496" i="1"/>
  <c r="N1497" i="1"/>
  <c r="N1498" i="1"/>
  <c r="N1499" i="1"/>
  <c r="N1500" i="1"/>
  <c r="N1501" i="1"/>
  <c r="N1502" i="1"/>
  <c r="N1503" i="1"/>
  <c r="N1504" i="1"/>
  <c r="N1505" i="1"/>
  <c r="N1506" i="1"/>
  <c r="N1507" i="1"/>
  <c r="N1508" i="1"/>
  <c r="N1509" i="1"/>
  <c r="N1510" i="1"/>
  <c r="N1511" i="1"/>
  <c r="N1512" i="1"/>
  <c r="N1513" i="1"/>
  <c r="N1514" i="1"/>
  <c r="N1515" i="1"/>
  <c r="N1516" i="1"/>
  <c r="N1517" i="1"/>
  <c r="N1518" i="1"/>
  <c r="N1519" i="1"/>
  <c r="N1520" i="1"/>
  <c r="N1521" i="1"/>
  <c r="N1522" i="1"/>
  <c r="N1523" i="1"/>
  <c r="N1524" i="1"/>
  <c r="N1525" i="1"/>
  <c r="N1526" i="1"/>
  <c r="N1527" i="1"/>
  <c r="N1528" i="1"/>
  <c r="N1529" i="1"/>
  <c r="N1530" i="1"/>
  <c r="N1531" i="1"/>
  <c r="N1532" i="1"/>
  <c r="N1533" i="1"/>
  <c r="N1534" i="1"/>
  <c r="N1535" i="1"/>
  <c r="N1536" i="1"/>
  <c r="N1537" i="1"/>
  <c r="N1538" i="1"/>
  <c r="N1539" i="1"/>
  <c r="N1540" i="1"/>
  <c r="N1541" i="1"/>
  <c r="N1542" i="1"/>
  <c r="N1543" i="1"/>
  <c r="N1544" i="1"/>
  <c r="N1545" i="1"/>
  <c r="N1546" i="1"/>
  <c r="N1547" i="1"/>
  <c r="N1548" i="1"/>
  <c r="N1549" i="1"/>
  <c r="N1550" i="1"/>
  <c r="N1551" i="1"/>
  <c r="N1552" i="1"/>
  <c r="N1553" i="1"/>
  <c r="N1554" i="1"/>
  <c r="N1555" i="1"/>
  <c r="N1556" i="1"/>
  <c r="N1557" i="1"/>
  <c r="N1558" i="1"/>
  <c r="N1559" i="1"/>
  <c r="N1560" i="1"/>
  <c r="N1561" i="1"/>
  <c r="N1562" i="1"/>
  <c r="N1563" i="1"/>
  <c r="N1564" i="1"/>
  <c r="N1565" i="1"/>
  <c r="N1566" i="1"/>
  <c r="N1567" i="1"/>
  <c r="N1568" i="1"/>
  <c r="N1569" i="1"/>
  <c r="N1570" i="1"/>
  <c r="N1571" i="1"/>
  <c r="N1572" i="1"/>
  <c r="N1573" i="1"/>
  <c r="N1574" i="1"/>
  <c r="N1575" i="1"/>
  <c r="N1576" i="1"/>
  <c r="N1577" i="1"/>
  <c r="N1578" i="1"/>
  <c r="N1579" i="1"/>
  <c r="N1580" i="1"/>
  <c r="N1581" i="1"/>
  <c r="N1582" i="1"/>
  <c r="N1583" i="1"/>
  <c r="N1584" i="1"/>
  <c r="N1585" i="1"/>
  <c r="N1586" i="1"/>
  <c r="N1587" i="1"/>
  <c r="N1588" i="1"/>
  <c r="N1589" i="1"/>
  <c r="N1590" i="1"/>
  <c r="N1591" i="1"/>
  <c r="N1592" i="1"/>
  <c r="N1593" i="1"/>
  <c r="N1594" i="1"/>
  <c r="N1595" i="1"/>
  <c r="N1596" i="1"/>
  <c r="N1597" i="1"/>
  <c r="N1598" i="1"/>
  <c r="N1599" i="1"/>
  <c r="N1600" i="1"/>
  <c r="N1601" i="1"/>
  <c r="N1602" i="1"/>
  <c r="N1603" i="1"/>
  <c r="N1604" i="1"/>
  <c r="N1605" i="1"/>
  <c r="N1606" i="1"/>
  <c r="N1607" i="1"/>
  <c r="N1608" i="1"/>
  <c r="N1609" i="1"/>
  <c r="N1610" i="1"/>
  <c r="N1611" i="1"/>
  <c r="N1612" i="1"/>
  <c r="N1613" i="1"/>
  <c r="N1614" i="1"/>
  <c r="N1615" i="1"/>
  <c r="N1616" i="1"/>
  <c r="N1617" i="1"/>
  <c r="N1618" i="1"/>
  <c r="N1619" i="1"/>
  <c r="N1620" i="1"/>
  <c r="N1621" i="1"/>
  <c r="N1622" i="1"/>
  <c r="N1623" i="1"/>
  <c r="N1624" i="1"/>
  <c r="N1625" i="1"/>
  <c r="N1626" i="1"/>
  <c r="N1627" i="1"/>
  <c r="N1628" i="1"/>
  <c r="N1629" i="1"/>
  <c r="N1630" i="1"/>
  <c r="N1631" i="1"/>
  <c r="N1632" i="1"/>
  <c r="N1633" i="1"/>
  <c r="N1634" i="1"/>
  <c r="N1635" i="1"/>
  <c r="N1636" i="1"/>
  <c r="N1637" i="1"/>
  <c r="N1638" i="1"/>
  <c r="N1639" i="1"/>
  <c r="N1640" i="1"/>
  <c r="N1641" i="1"/>
  <c r="N1642" i="1"/>
  <c r="N1643" i="1"/>
  <c r="N1644" i="1"/>
  <c r="N1645" i="1"/>
  <c r="N1646" i="1"/>
  <c r="N1647" i="1"/>
  <c r="N1648" i="1"/>
  <c r="N1649" i="1"/>
  <c r="N1650" i="1"/>
  <c r="N1651" i="1"/>
  <c r="N1652" i="1"/>
  <c r="N1653" i="1"/>
  <c r="N1654" i="1"/>
  <c r="N1655" i="1"/>
  <c r="N1656" i="1"/>
  <c r="N1657" i="1"/>
  <c r="N1658" i="1"/>
  <c r="N1659" i="1"/>
  <c r="N1660" i="1"/>
  <c r="N1661" i="1"/>
  <c r="N1662" i="1"/>
  <c r="N1663" i="1"/>
  <c r="N1664" i="1"/>
  <c r="N1665" i="1"/>
  <c r="N1666" i="1"/>
  <c r="N1667" i="1"/>
  <c r="N1668" i="1"/>
  <c r="N1669" i="1"/>
  <c r="N1670" i="1"/>
  <c r="N1671" i="1"/>
  <c r="N1672" i="1"/>
  <c r="N1673" i="1"/>
  <c r="N1674" i="1"/>
  <c r="N1675" i="1"/>
  <c r="N1676" i="1"/>
  <c r="N1677" i="1"/>
  <c r="N1678" i="1"/>
  <c r="N1679" i="1"/>
  <c r="N1680" i="1"/>
  <c r="N1681" i="1"/>
  <c r="N1682" i="1"/>
  <c r="N1683" i="1"/>
  <c r="N1684" i="1"/>
  <c r="N1685" i="1"/>
  <c r="N1686" i="1"/>
  <c r="N1687" i="1"/>
  <c r="N1688" i="1"/>
  <c r="N1689" i="1"/>
  <c r="N1690" i="1"/>
  <c r="N1691" i="1"/>
  <c r="N1692" i="1"/>
  <c r="N1693" i="1"/>
  <c r="N1694" i="1"/>
  <c r="N1695" i="1"/>
  <c r="N1696" i="1"/>
  <c r="N1697" i="1"/>
  <c r="N1698" i="1"/>
  <c r="N1699" i="1"/>
  <c r="N1700" i="1"/>
  <c r="N1701" i="1"/>
  <c r="N1702" i="1"/>
  <c r="N1703" i="1"/>
  <c r="N1704" i="1"/>
  <c r="N1705" i="1"/>
  <c r="N1706" i="1"/>
  <c r="N1707" i="1"/>
  <c r="N1708" i="1"/>
  <c r="N1709" i="1"/>
  <c r="N1710" i="1"/>
  <c r="N1711" i="1"/>
  <c r="N1712" i="1"/>
  <c r="N1713" i="1"/>
  <c r="N1714" i="1"/>
  <c r="N1715" i="1"/>
  <c r="N1716" i="1"/>
  <c r="N1717" i="1"/>
  <c r="N1718" i="1"/>
  <c r="N1719" i="1"/>
  <c r="N1720" i="1"/>
  <c r="N1721" i="1"/>
  <c r="N1722" i="1"/>
  <c r="N1723" i="1"/>
  <c r="N1724" i="1"/>
  <c r="N1725" i="1"/>
  <c r="N1726" i="1"/>
  <c r="N1727" i="1"/>
  <c r="N1728" i="1"/>
  <c r="N1729" i="1"/>
  <c r="N1730" i="1"/>
  <c r="N1731" i="1"/>
  <c r="N1732" i="1"/>
  <c r="N1733" i="1"/>
  <c r="N1734" i="1"/>
  <c r="N1735" i="1"/>
  <c r="N1736" i="1"/>
  <c r="N1737" i="1"/>
  <c r="N1738" i="1"/>
  <c r="N1739" i="1"/>
  <c r="N1740" i="1"/>
  <c r="N1741" i="1"/>
  <c r="N1742" i="1"/>
  <c r="N1743" i="1"/>
  <c r="N1744" i="1"/>
  <c r="N1745" i="1"/>
  <c r="N1746" i="1"/>
  <c r="N1747" i="1"/>
  <c r="N1748" i="1"/>
  <c r="N1749" i="1"/>
  <c r="N1750" i="1"/>
  <c r="N1751" i="1"/>
  <c r="N1752" i="1"/>
  <c r="N1753" i="1"/>
  <c r="N1754" i="1"/>
  <c r="N1755" i="1"/>
  <c r="N1756" i="1"/>
  <c r="N1757" i="1"/>
  <c r="N1758" i="1"/>
  <c r="N1759" i="1"/>
  <c r="N1760" i="1"/>
  <c r="N1761" i="1"/>
  <c r="N1762" i="1"/>
  <c r="N1763" i="1"/>
  <c r="N1764" i="1"/>
  <c r="N1765" i="1"/>
  <c r="N1766" i="1"/>
  <c r="N1767" i="1"/>
  <c r="N1768" i="1"/>
  <c r="N1769" i="1"/>
  <c r="N1770" i="1"/>
  <c r="N1771" i="1"/>
  <c r="N1772" i="1"/>
  <c r="N1773" i="1"/>
  <c r="N1774" i="1"/>
  <c r="N1775" i="1"/>
  <c r="N1776" i="1"/>
  <c r="N1777" i="1"/>
  <c r="N1778" i="1"/>
  <c r="N1779" i="1"/>
  <c r="N1780" i="1"/>
  <c r="N1781" i="1"/>
  <c r="N1782" i="1"/>
  <c r="N1783" i="1"/>
  <c r="N1784" i="1"/>
  <c r="N1785" i="1"/>
  <c r="N1786" i="1"/>
  <c r="N1787" i="1"/>
  <c r="N1788" i="1"/>
  <c r="N1789" i="1"/>
  <c r="N1790" i="1"/>
  <c r="N1791" i="1"/>
  <c r="N1792" i="1"/>
  <c r="N1793" i="1"/>
  <c r="N1794" i="1"/>
  <c r="N1795" i="1"/>
  <c r="N1796" i="1"/>
  <c r="N1797" i="1"/>
  <c r="N1798" i="1"/>
  <c r="N1799" i="1"/>
  <c r="N1800" i="1"/>
  <c r="N1801" i="1"/>
  <c r="N1802" i="1"/>
  <c r="N1803" i="1"/>
  <c r="N1804" i="1"/>
  <c r="N1805" i="1"/>
  <c r="N1806" i="1"/>
  <c r="N1807" i="1"/>
  <c r="N1808" i="1"/>
  <c r="N1809" i="1"/>
  <c r="N1810" i="1"/>
  <c r="N1811" i="1"/>
  <c r="N1812" i="1"/>
  <c r="N1813" i="1"/>
  <c r="N1814" i="1"/>
  <c r="N1815" i="1"/>
  <c r="N1816" i="1"/>
  <c r="N1817" i="1"/>
  <c r="N1818" i="1"/>
  <c r="N1819" i="1"/>
  <c r="N1820" i="1"/>
  <c r="N1821" i="1"/>
  <c r="N1822" i="1"/>
  <c r="N1823" i="1"/>
  <c r="N1824" i="1"/>
  <c r="N1825" i="1"/>
  <c r="N1826" i="1"/>
  <c r="N1827" i="1"/>
  <c r="N1828" i="1"/>
  <c r="N1829" i="1"/>
  <c r="N1830" i="1"/>
  <c r="N1831" i="1"/>
  <c r="N1832" i="1"/>
  <c r="N1833" i="1"/>
  <c r="N1834" i="1"/>
  <c r="N1835" i="1"/>
  <c r="N1836" i="1"/>
  <c r="N1837" i="1"/>
  <c r="N1838" i="1"/>
  <c r="N1839" i="1"/>
  <c r="N1840" i="1"/>
  <c r="N1841" i="1"/>
  <c r="N1842" i="1"/>
  <c r="N1843" i="1"/>
  <c r="N1844" i="1"/>
  <c r="N1845" i="1"/>
  <c r="N1846" i="1"/>
  <c r="N1847" i="1"/>
  <c r="N1848" i="1"/>
  <c r="N1849" i="1"/>
  <c r="N1850" i="1"/>
  <c r="N1851" i="1"/>
  <c r="N1852" i="1"/>
  <c r="N1853" i="1"/>
  <c r="N1854" i="1"/>
  <c r="N1855" i="1"/>
  <c r="N1856" i="1"/>
  <c r="N1857" i="1"/>
  <c r="N1858" i="1"/>
  <c r="N1859" i="1"/>
  <c r="N1860" i="1"/>
  <c r="N1861" i="1"/>
  <c r="N1862" i="1"/>
  <c r="N1863" i="1"/>
  <c r="N1864" i="1"/>
  <c r="N1865" i="1"/>
  <c r="N1866" i="1"/>
  <c r="N1867" i="1"/>
  <c r="N1868" i="1"/>
  <c r="N1869" i="1"/>
  <c r="N1870" i="1"/>
  <c r="N1871" i="1"/>
  <c r="N1872" i="1"/>
  <c r="N1873" i="1"/>
  <c r="N1874" i="1"/>
  <c r="N1875" i="1"/>
  <c r="N1876" i="1"/>
  <c r="N1877" i="1"/>
  <c r="N1878" i="1"/>
  <c r="N1879" i="1"/>
  <c r="N1880" i="1"/>
  <c r="N1881" i="1"/>
  <c r="N1882" i="1"/>
  <c r="N1883" i="1"/>
  <c r="N1884" i="1"/>
  <c r="N1885" i="1"/>
  <c r="N1886" i="1"/>
  <c r="N1887" i="1"/>
  <c r="N1888" i="1"/>
  <c r="N1889" i="1"/>
  <c r="N1890" i="1"/>
  <c r="N1891" i="1"/>
  <c r="N1892" i="1"/>
  <c r="N1893" i="1"/>
  <c r="N1894" i="1"/>
  <c r="N1895" i="1"/>
  <c r="N1896" i="1"/>
  <c r="N1897" i="1"/>
  <c r="N1898" i="1"/>
  <c r="N1899" i="1"/>
  <c r="N1900" i="1"/>
  <c r="N1901" i="1"/>
  <c r="N1902" i="1"/>
  <c r="N1903" i="1"/>
  <c r="N1904" i="1"/>
  <c r="N1905" i="1"/>
  <c r="N1906" i="1"/>
  <c r="N1907" i="1"/>
  <c r="N1908" i="1"/>
  <c r="N1909" i="1"/>
  <c r="N1910" i="1"/>
  <c r="N1911" i="1"/>
  <c r="N1912" i="1"/>
  <c r="N1913" i="1"/>
  <c r="N1914" i="1"/>
  <c r="N1915" i="1"/>
  <c r="N1916" i="1"/>
  <c r="N1917" i="1"/>
  <c r="N1918" i="1"/>
  <c r="N1919" i="1"/>
  <c r="N1920" i="1"/>
  <c r="N1921" i="1"/>
  <c r="N1922" i="1"/>
  <c r="N1923" i="1"/>
  <c r="N1924" i="1"/>
  <c r="N1925" i="1"/>
  <c r="N1926" i="1"/>
  <c r="N1927" i="1"/>
  <c r="N1928" i="1"/>
  <c r="N1929" i="1"/>
  <c r="N1930" i="1"/>
  <c r="N1931" i="1"/>
  <c r="N1932" i="1"/>
  <c r="N1933" i="1"/>
  <c r="N1934" i="1"/>
  <c r="N1935" i="1"/>
  <c r="N1936" i="1"/>
  <c r="N1937" i="1"/>
  <c r="N1938" i="1"/>
  <c r="N1939" i="1"/>
  <c r="N1940" i="1"/>
  <c r="N1941" i="1"/>
  <c r="N1942" i="1"/>
  <c r="N1943" i="1"/>
  <c r="N1944" i="1"/>
  <c r="N1945" i="1"/>
  <c r="N1946" i="1"/>
  <c r="N1947" i="1"/>
  <c r="N1948" i="1"/>
  <c r="N1949" i="1"/>
  <c r="N1950" i="1"/>
  <c r="N1951" i="1"/>
  <c r="N1952" i="1"/>
  <c r="N1953" i="1"/>
  <c r="N1954" i="1"/>
  <c r="N1955" i="1"/>
  <c r="N1956" i="1"/>
  <c r="N1957" i="1"/>
  <c r="N1958" i="1"/>
  <c r="N1959" i="1"/>
  <c r="N1960" i="1"/>
  <c r="N1961" i="1"/>
  <c r="N1962" i="1"/>
  <c r="N1963" i="1"/>
  <c r="N1964" i="1"/>
  <c r="N1965" i="1"/>
  <c r="N1966" i="1"/>
  <c r="N1967" i="1"/>
  <c r="N1968" i="1"/>
  <c r="N1969" i="1"/>
  <c r="N1970" i="1"/>
  <c r="N1971" i="1"/>
  <c r="N1972" i="1"/>
  <c r="N1973" i="1"/>
  <c r="N1974" i="1"/>
  <c r="N1975" i="1"/>
  <c r="N1976" i="1"/>
  <c r="N1977" i="1"/>
  <c r="N1978" i="1"/>
  <c r="N1979" i="1"/>
  <c r="N1980" i="1"/>
  <c r="N1981" i="1"/>
  <c r="N1982" i="1"/>
  <c r="N1983" i="1"/>
  <c r="N1984" i="1"/>
  <c r="N1985" i="1"/>
  <c r="N1986" i="1"/>
  <c r="N1987" i="1"/>
  <c r="N1988" i="1"/>
  <c r="N1989" i="1"/>
  <c r="N1990" i="1"/>
  <c r="N1991" i="1"/>
  <c r="N1992" i="1"/>
  <c r="N1993" i="1"/>
  <c r="N1994" i="1"/>
  <c r="N1995" i="1"/>
  <c r="N1996" i="1"/>
  <c r="N1997" i="1"/>
  <c r="N1998" i="1"/>
  <c r="N1999" i="1"/>
  <c r="N2000" i="1"/>
  <c r="N2001" i="1"/>
  <c r="N2002" i="1"/>
  <c r="N2003" i="1"/>
  <c r="N2004" i="1"/>
  <c r="N2005" i="1"/>
  <c r="N2006" i="1"/>
  <c r="N2007" i="1"/>
  <c r="N2008" i="1"/>
  <c r="N2009" i="1"/>
  <c r="N2010" i="1"/>
  <c r="N2011" i="1"/>
  <c r="N2012" i="1"/>
  <c r="N2013" i="1"/>
  <c r="N2014" i="1"/>
  <c r="N2015" i="1"/>
  <c r="N2016" i="1"/>
  <c r="N2017" i="1"/>
  <c r="N2018" i="1"/>
  <c r="N2019" i="1"/>
  <c r="N2020" i="1"/>
  <c r="N2021" i="1"/>
  <c r="N2022" i="1"/>
  <c r="N2023" i="1"/>
  <c r="N2024" i="1"/>
  <c r="D2025" i="3" l="1"/>
  <c r="H2025" i="3" s="1"/>
  <c r="D1731" i="3"/>
  <c r="H1731" i="3" s="1"/>
  <c r="D1732" i="3"/>
  <c r="H1732" i="3" s="1"/>
  <c r="D1733" i="3"/>
  <c r="H1733" i="3" s="1"/>
  <c r="D1734" i="3"/>
  <c r="H1734" i="3" s="1"/>
  <c r="D1735" i="3"/>
  <c r="H1735" i="3" s="1"/>
  <c r="D1736" i="3"/>
  <c r="H1736" i="3" s="1"/>
  <c r="D1737" i="3"/>
  <c r="H1737" i="3" s="1"/>
  <c r="D1738" i="3"/>
  <c r="H1738" i="3" s="1"/>
  <c r="D1739" i="3"/>
  <c r="H1739" i="3" s="1"/>
  <c r="D1740" i="3"/>
  <c r="H1740" i="3" s="1"/>
  <c r="D1741" i="3"/>
  <c r="H1741" i="3" s="1"/>
  <c r="D1742" i="3"/>
  <c r="H1742" i="3" s="1"/>
  <c r="D1743" i="3"/>
  <c r="H1743" i="3" s="1"/>
  <c r="D1744" i="3"/>
  <c r="H1744" i="3" s="1"/>
  <c r="D1745" i="3"/>
  <c r="H1745" i="3" s="1"/>
  <c r="D1746" i="3"/>
  <c r="H1746" i="3" s="1"/>
  <c r="D1747" i="3"/>
  <c r="H1747" i="3" s="1"/>
  <c r="D1748" i="3"/>
  <c r="H1748" i="3" s="1"/>
  <c r="D1749" i="3"/>
  <c r="H1749" i="3" s="1"/>
  <c r="D1750" i="3"/>
  <c r="H1750" i="3" s="1"/>
  <c r="D1751" i="3"/>
  <c r="H1751" i="3" s="1"/>
  <c r="D1752" i="3"/>
  <c r="H1752" i="3" s="1"/>
  <c r="D1753" i="3"/>
  <c r="H1753" i="3" s="1"/>
  <c r="D1754" i="3"/>
  <c r="H1754" i="3" s="1"/>
  <c r="D1755" i="3"/>
  <c r="H1755" i="3" s="1"/>
  <c r="D1756" i="3"/>
  <c r="H1756" i="3" s="1"/>
  <c r="D1757" i="3"/>
  <c r="H1757" i="3" s="1"/>
  <c r="D1758" i="3"/>
  <c r="H1758" i="3" s="1"/>
  <c r="D1759" i="3"/>
  <c r="H1759" i="3" s="1"/>
  <c r="D1760" i="3"/>
  <c r="H1760" i="3" s="1"/>
  <c r="D1761" i="3"/>
  <c r="H1761" i="3" s="1"/>
  <c r="D1762" i="3"/>
  <c r="H1762" i="3" s="1"/>
  <c r="D1763" i="3"/>
  <c r="H1763" i="3" s="1"/>
  <c r="D1764" i="3"/>
  <c r="H1764" i="3" s="1"/>
  <c r="D1765" i="3"/>
  <c r="H1765" i="3" s="1"/>
  <c r="D1766" i="3"/>
  <c r="H1766" i="3" s="1"/>
  <c r="D1767" i="3"/>
  <c r="H1767" i="3" s="1"/>
  <c r="D1768" i="3"/>
  <c r="H1768" i="3" s="1"/>
  <c r="D1769" i="3"/>
  <c r="H1769" i="3" s="1"/>
  <c r="D1770" i="3"/>
  <c r="H1770" i="3" s="1"/>
  <c r="D1771" i="3"/>
  <c r="H1771" i="3" s="1"/>
  <c r="D1772" i="3"/>
  <c r="H1772" i="3" s="1"/>
  <c r="D1773" i="3"/>
  <c r="H1773" i="3" s="1"/>
  <c r="D1774" i="3"/>
  <c r="H1774" i="3" s="1"/>
  <c r="D1775" i="3"/>
  <c r="H1775" i="3" s="1"/>
  <c r="D1776" i="3"/>
  <c r="H1776" i="3" s="1"/>
  <c r="D1777" i="3"/>
  <c r="H1777" i="3" s="1"/>
  <c r="D1778" i="3"/>
  <c r="H1778" i="3" s="1"/>
  <c r="D1779" i="3"/>
  <c r="H1779" i="3" s="1"/>
  <c r="D1780" i="3"/>
  <c r="H1780" i="3" s="1"/>
  <c r="D1781" i="3"/>
  <c r="H1781" i="3" s="1"/>
  <c r="D1782" i="3"/>
  <c r="H1782" i="3" s="1"/>
  <c r="D1783" i="3"/>
  <c r="H1783" i="3" s="1"/>
  <c r="D1784" i="3"/>
  <c r="H1784" i="3" s="1"/>
  <c r="D1785" i="3"/>
  <c r="H1785" i="3" s="1"/>
  <c r="D1786" i="3"/>
  <c r="H1786" i="3" s="1"/>
  <c r="D1787" i="3"/>
  <c r="H1787" i="3" s="1"/>
  <c r="D1788" i="3"/>
  <c r="H1788" i="3" s="1"/>
  <c r="D1789" i="3"/>
  <c r="H1789" i="3" s="1"/>
  <c r="D1790" i="3"/>
  <c r="H1790" i="3" s="1"/>
  <c r="D1791" i="3"/>
  <c r="H1791" i="3" s="1"/>
  <c r="D1792" i="3"/>
  <c r="H1792" i="3" s="1"/>
  <c r="D1793" i="3"/>
  <c r="H1793" i="3" s="1"/>
  <c r="D1794" i="3"/>
  <c r="H1794" i="3" s="1"/>
  <c r="D1795" i="3"/>
  <c r="H1795" i="3" s="1"/>
  <c r="D1796" i="3"/>
  <c r="H1796" i="3" s="1"/>
  <c r="D1797" i="3"/>
  <c r="H1797" i="3" s="1"/>
  <c r="D1798" i="3"/>
  <c r="H1798" i="3" s="1"/>
  <c r="D1799" i="3"/>
  <c r="H1799" i="3" s="1"/>
  <c r="D1800" i="3"/>
  <c r="H1800" i="3" s="1"/>
  <c r="D1801" i="3"/>
  <c r="H1801" i="3" s="1"/>
  <c r="D1802" i="3"/>
  <c r="H1802" i="3" s="1"/>
  <c r="D1803" i="3"/>
  <c r="H1803" i="3" s="1"/>
  <c r="D1804" i="3"/>
  <c r="H1804" i="3" s="1"/>
  <c r="D1805" i="3"/>
  <c r="H1805" i="3" s="1"/>
  <c r="D1806" i="3"/>
  <c r="H1806" i="3" s="1"/>
  <c r="D1807" i="3"/>
  <c r="H1807" i="3" s="1"/>
  <c r="D1808" i="3"/>
  <c r="H1808" i="3" s="1"/>
  <c r="D1809" i="3"/>
  <c r="H1809" i="3" s="1"/>
  <c r="D1810" i="3"/>
  <c r="H1810" i="3" s="1"/>
  <c r="D1811" i="3"/>
  <c r="H1811" i="3" s="1"/>
  <c r="D1812" i="3"/>
  <c r="H1812" i="3" s="1"/>
  <c r="D1813" i="3"/>
  <c r="H1813" i="3" s="1"/>
  <c r="D1814" i="3"/>
  <c r="H1814" i="3" s="1"/>
  <c r="D1815" i="3"/>
  <c r="H1815" i="3" s="1"/>
  <c r="D1816" i="3"/>
  <c r="H1816" i="3" s="1"/>
  <c r="D1817" i="3"/>
  <c r="H1817" i="3" s="1"/>
  <c r="D1818" i="3"/>
  <c r="H1818" i="3" s="1"/>
  <c r="D1819" i="3"/>
  <c r="H1819" i="3" s="1"/>
  <c r="D1820" i="3"/>
  <c r="H1820" i="3" s="1"/>
  <c r="D1821" i="3"/>
  <c r="H1821" i="3" s="1"/>
  <c r="D1822" i="3"/>
  <c r="H1822" i="3" s="1"/>
  <c r="D1823" i="3"/>
  <c r="H1823" i="3" s="1"/>
  <c r="D1824" i="3"/>
  <c r="H1824" i="3" s="1"/>
  <c r="D1825" i="3"/>
  <c r="H1825" i="3" s="1"/>
  <c r="D1826" i="3"/>
  <c r="H1826" i="3" s="1"/>
  <c r="D1827" i="3"/>
  <c r="H1827" i="3" s="1"/>
  <c r="D1828" i="3"/>
  <c r="H1828" i="3" s="1"/>
  <c r="D1829" i="3"/>
  <c r="H1829" i="3" s="1"/>
  <c r="D1830" i="3"/>
  <c r="H1830" i="3" s="1"/>
  <c r="D1831" i="3"/>
  <c r="H1831" i="3" s="1"/>
  <c r="D1832" i="3"/>
  <c r="H1832" i="3" s="1"/>
  <c r="D1833" i="3"/>
  <c r="H1833" i="3" s="1"/>
  <c r="D1834" i="3"/>
  <c r="H1834" i="3" s="1"/>
  <c r="D1835" i="3"/>
  <c r="H1835" i="3" s="1"/>
  <c r="D1836" i="3"/>
  <c r="H1836" i="3" s="1"/>
  <c r="D1837" i="3"/>
  <c r="H1837" i="3" s="1"/>
  <c r="D1838" i="3"/>
  <c r="H1838" i="3" s="1"/>
  <c r="D1839" i="3"/>
  <c r="H1839" i="3" s="1"/>
  <c r="D1840" i="3"/>
  <c r="H1840" i="3" s="1"/>
  <c r="D1841" i="3"/>
  <c r="H1841" i="3" s="1"/>
  <c r="D1842" i="3"/>
  <c r="H1842" i="3" s="1"/>
  <c r="D1843" i="3"/>
  <c r="H1843" i="3" s="1"/>
  <c r="D1844" i="3"/>
  <c r="H1844" i="3" s="1"/>
  <c r="D1845" i="3"/>
  <c r="H1845" i="3" s="1"/>
  <c r="D1846" i="3"/>
  <c r="H1846" i="3" s="1"/>
  <c r="D1847" i="3"/>
  <c r="H1847" i="3" s="1"/>
  <c r="D1848" i="3"/>
  <c r="H1848" i="3" s="1"/>
  <c r="D1849" i="3"/>
  <c r="H1849" i="3" s="1"/>
  <c r="D1850" i="3"/>
  <c r="H1850" i="3" s="1"/>
  <c r="D1851" i="3"/>
  <c r="H1851" i="3" s="1"/>
  <c r="D1852" i="3"/>
  <c r="H1852" i="3" s="1"/>
  <c r="D1853" i="3"/>
  <c r="H1853" i="3" s="1"/>
  <c r="D1854" i="3"/>
  <c r="H1854" i="3" s="1"/>
  <c r="D1855" i="3"/>
  <c r="H1855" i="3" s="1"/>
  <c r="D1856" i="3"/>
  <c r="H1856" i="3" s="1"/>
  <c r="D1857" i="3"/>
  <c r="H1857" i="3" s="1"/>
  <c r="D1858" i="3"/>
  <c r="H1858" i="3" s="1"/>
  <c r="D1859" i="3"/>
  <c r="H1859" i="3" s="1"/>
  <c r="D1860" i="3"/>
  <c r="H1860" i="3" s="1"/>
  <c r="D1861" i="3"/>
  <c r="H1861" i="3" s="1"/>
  <c r="D1862" i="3"/>
  <c r="H1862" i="3" s="1"/>
  <c r="D1863" i="3"/>
  <c r="H1863" i="3" s="1"/>
  <c r="D1864" i="3"/>
  <c r="H1864" i="3" s="1"/>
  <c r="D1865" i="3"/>
  <c r="H1865" i="3" s="1"/>
  <c r="D1866" i="3"/>
  <c r="H1866" i="3" s="1"/>
  <c r="D1867" i="3"/>
  <c r="H1867" i="3" s="1"/>
  <c r="D1868" i="3"/>
  <c r="H1868" i="3" s="1"/>
  <c r="D1869" i="3"/>
  <c r="H1869" i="3" s="1"/>
  <c r="D1870" i="3"/>
  <c r="H1870" i="3" s="1"/>
  <c r="D1871" i="3"/>
  <c r="H1871" i="3" s="1"/>
  <c r="D1872" i="3"/>
  <c r="H1872" i="3" s="1"/>
  <c r="D1873" i="3"/>
  <c r="H1873" i="3" s="1"/>
  <c r="D1874" i="3"/>
  <c r="H1874" i="3" s="1"/>
  <c r="D1875" i="3"/>
  <c r="H1875" i="3" s="1"/>
  <c r="D1876" i="3"/>
  <c r="H1876" i="3" s="1"/>
  <c r="D1877" i="3"/>
  <c r="H1877" i="3" s="1"/>
  <c r="D1878" i="3"/>
  <c r="H1878" i="3" s="1"/>
  <c r="D1879" i="3"/>
  <c r="H1879" i="3" s="1"/>
  <c r="D1880" i="3"/>
  <c r="H1880" i="3" s="1"/>
  <c r="D1881" i="3"/>
  <c r="H1881" i="3" s="1"/>
  <c r="D1882" i="3"/>
  <c r="H1882" i="3" s="1"/>
  <c r="D1883" i="3"/>
  <c r="H1883" i="3" s="1"/>
  <c r="D1884" i="3"/>
  <c r="H1884" i="3" s="1"/>
  <c r="D1885" i="3"/>
  <c r="H1885" i="3" s="1"/>
  <c r="D1886" i="3"/>
  <c r="H1886" i="3" s="1"/>
  <c r="D1887" i="3"/>
  <c r="H1887" i="3" s="1"/>
  <c r="D1888" i="3"/>
  <c r="H1888" i="3" s="1"/>
  <c r="D1889" i="3"/>
  <c r="H1889" i="3" s="1"/>
  <c r="D1890" i="3"/>
  <c r="H1890" i="3" s="1"/>
  <c r="D1891" i="3"/>
  <c r="H1891" i="3" s="1"/>
  <c r="D1892" i="3"/>
  <c r="H1892" i="3" s="1"/>
  <c r="D1893" i="3"/>
  <c r="H1893" i="3" s="1"/>
  <c r="D1894" i="3"/>
  <c r="H1894" i="3" s="1"/>
  <c r="D1895" i="3"/>
  <c r="H1895" i="3" s="1"/>
  <c r="D1896" i="3"/>
  <c r="H1896" i="3" s="1"/>
  <c r="D1897" i="3"/>
  <c r="H1897" i="3" s="1"/>
  <c r="D1898" i="3"/>
  <c r="H1898" i="3" s="1"/>
  <c r="D1899" i="3"/>
  <c r="H1899" i="3" s="1"/>
  <c r="D1900" i="3"/>
  <c r="H1900" i="3" s="1"/>
  <c r="D1901" i="3"/>
  <c r="H1901" i="3" s="1"/>
  <c r="D1902" i="3"/>
  <c r="H1902" i="3" s="1"/>
  <c r="D1903" i="3"/>
  <c r="H1903" i="3" s="1"/>
  <c r="D1904" i="3"/>
  <c r="H1904" i="3" s="1"/>
  <c r="D1905" i="3"/>
  <c r="H1905" i="3" s="1"/>
  <c r="D1906" i="3"/>
  <c r="H1906" i="3" s="1"/>
  <c r="D1907" i="3"/>
  <c r="H1907" i="3" s="1"/>
  <c r="D1908" i="3"/>
  <c r="H1908" i="3" s="1"/>
  <c r="D1909" i="3"/>
  <c r="H1909" i="3" s="1"/>
  <c r="D1910" i="3"/>
  <c r="H1910" i="3" s="1"/>
  <c r="D1911" i="3"/>
  <c r="H1911" i="3" s="1"/>
  <c r="D1912" i="3"/>
  <c r="H1912" i="3" s="1"/>
  <c r="D1913" i="3"/>
  <c r="H1913" i="3" s="1"/>
  <c r="D1914" i="3"/>
  <c r="H1914" i="3" s="1"/>
  <c r="D1915" i="3"/>
  <c r="H1915" i="3" s="1"/>
  <c r="D1916" i="3"/>
  <c r="H1916" i="3" s="1"/>
  <c r="D1917" i="3"/>
  <c r="H1917" i="3" s="1"/>
  <c r="D1918" i="3"/>
  <c r="H1918" i="3" s="1"/>
  <c r="D1919" i="3"/>
  <c r="H1919" i="3" s="1"/>
  <c r="D1920" i="3"/>
  <c r="H1920" i="3" s="1"/>
  <c r="D1921" i="3"/>
  <c r="H1921" i="3" s="1"/>
  <c r="D1922" i="3"/>
  <c r="H1922" i="3" s="1"/>
  <c r="D1923" i="3"/>
  <c r="H1923" i="3" s="1"/>
  <c r="D1924" i="3"/>
  <c r="H1924" i="3" s="1"/>
  <c r="D1925" i="3"/>
  <c r="H1925" i="3" s="1"/>
  <c r="D1926" i="3"/>
  <c r="H1926" i="3" s="1"/>
  <c r="D1927" i="3"/>
  <c r="H1927" i="3" s="1"/>
  <c r="D1928" i="3"/>
  <c r="H1928" i="3" s="1"/>
  <c r="D1929" i="3"/>
  <c r="H1929" i="3" s="1"/>
  <c r="D1930" i="3"/>
  <c r="H1930" i="3" s="1"/>
  <c r="D1931" i="3"/>
  <c r="H1931" i="3" s="1"/>
  <c r="D1932" i="3"/>
  <c r="H1932" i="3" s="1"/>
  <c r="D1933" i="3"/>
  <c r="H1933" i="3" s="1"/>
  <c r="D1934" i="3"/>
  <c r="H1934" i="3" s="1"/>
  <c r="D1935" i="3"/>
  <c r="H1935" i="3" s="1"/>
  <c r="D1936" i="3"/>
  <c r="H1936" i="3" s="1"/>
  <c r="D1937" i="3"/>
  <c r="H1937" i="3" s="1"/>
  <c r="D1938" i="3"/>
  <c r="H1938" i="3" s="1"/>
  <c r="D1939" i="3"/>
  <c r="H1939" i="3" s="1"/>
  <c r="D1940" i="3"/>
  <c r="H1940" i="3" s="1"/>
  <c r="D1941" i="3"/>
  <c r="H1941" i="3" s="1"/>
  <c r="D1942" i="3"/>
  <c r="H1942" i="3" s="1"/>
  <c r="D1943" i="3"/>
  <c r="H1943" i="3" s="1"/>
  <c r="D1944" i="3"/>
  <c r="H1944" i="3" s="1"/>
  <c r="D1945" i="3"/>
  <c r="H1945" i="3" s="1"/>
  <c r="D1946" i="3"/>
  <c r="H1946" i="3" s="1"/>
  <c r="D1947" i="3"/>
  <c r="H1947" i="3" s="1"/>
  <c r="D1948" i="3"/>
  <c r="H1948" i="3" s="1"/>
  <c r="D1949" i="3"/>
  <c r="H1949" i="3" s="1"/>
  <c r="D1950" i="3"/>
  <c r="H1950" i="3" s="1"/>
  <c r="D1951" i="3"/>
  <c r="H1951" i="3" s="1"/>
  <c r="D1952" i="3"/>
  <c r="H1952" i="3" s="1"/>
  <c r="D1953" i="3"/>
  <c r="H1953" i="3" s="1"/>
  <c r="D1954" i="3"/>
  <c r="H1954" i="3" s="1"/>
  <c r="D1955" i="3"/>
  <c r="H1955" i="3" s="1"/>
  <c r="D1956" i="3"/>
  <c r="H1956" i="3" s="1"/>
  <c r="D1957" i="3"/>
  <c r="H1957" i="3" s="1"/>
  <c r="D1958" i="3"/>
  <c r="H1958" i="3" s="1"/>
  <c r="D1959" i="3"/>
  <c r="H1959" i="3" s="1"/>
  <c r="D1960" i="3"/>
  <c r="H1960" i="3" s="1"/>
  <c r="D1961" i="3"/>
  <c r="H1961" i="3" s="1"/>
  <c r="D1962" i="3"/>
  <c r="H1962" i="3" s="1"/>
  <c r="D1963" i="3"/>
  <c r="H1963" i="3" s="1"/>
  <c r="D1964" i="3"/>
  <c r="H1964" i="3" s="1"/>
  <c r="D1965" i="3"/>
  <c r="H1965" i="3" s="1"/>
  <c r="D1966" i="3"/>
  <c r="H1966" i="3" s="1"/>
  <c r="D1967" i="3"/>
  <c r="H1967" i="3" s="1"/>
  <c r="D1968" i="3"/>
  <c r="H1968" i="3" s="1"/>
  <c r="D1969" i="3"/>
  <c r="H1969" i="3" s="1"/>
  <c r="D1970" i="3"/>
  <c r="H1970" i="3" s="1"/>
  <c r="D1971" i="3"/>
  <c r="H1971" i="3" s="1"/>
  <c r="D1972" i="3"/>
  <c r="H1972" i="3" s="1"/>
  <c r="D1973" i="3"/>
  <c r="H1973" i="3" s="1"/>
  <c r="D1974" i="3"/>
  <c r="H1974" i="3" s="1"/>
  <c r="D1975" i="3"/>
  <c r="H1975" i="3" s="1"/>
  <c r="D1976" i="3"/>
  <c r="H1976" i="3" s="1"/>
  <c r="D1977" i="3"/>
  <c r="H1977" i="3" s="1"/>
  <c r="D1978" i="3"/>
  <c r="H1978" i="3" s="1"/>
  <c r="D1979" i="3"/>
  <c r="H1979" i="3" s="1"/>
  <c r="D1980" i="3"/>
  <c r="H1980" i="3" s="1"/>
  <c r="D1981" i="3"/>
  <c r="H1981" i="3" s="1"/>
  <c r="D1982" i="3"/>
  <c r="H1982" i="3"/>
  <c r="D1983" i="3"/>
  <c r="H1983" i="3" s="1"/>
  <c r="D1984" i="3"/>
  <c r="H1984" i="3" s="1"/>
  <c r="D1985" i="3"/>
  <c r="H1985" i="3" s="1"/>
  <c r="D1986" i="3"/>
  <c r="H1986" i="3" s="1"/>
  <c r="D1987" i="3"/>
  <c r="H1987" i="3" s="1"/>
  <c r="D1988" i="3"/>
  <c r="H1988" i="3" s="1"/>
  <c r="D1989" i="3"/>
  <c r="H1989" i="3" s="1"/>
  <c r="D1990" i="3"/>
  <c r="H1990" i="3" s="1"/>
  <c r="D1991" i="3"/>
  <c r="H1991" i="3" s="1"/>
  <c r="D1992" i="3"/>
  <c r="H1992" i="3" s="1"/>
  <c r="D1993" i="3"/>
  <c r="H1993" i="3" s="1"/>
  <c r="D1994" i="3"/>
  <c r="H1994" i="3" s="1"/>
  <c r="D1995" i="3"/>
  <c r="H1995" i="3" s="1"/>
  <c r="D1996" i="3"/>
  <c r="H1996" i="3" s="1"/>
  <c r="D1997" i="3"/>
  <c r="H1997" i="3" s="1"/>
  <c r="D1998" i="3"/>
  <c r="H1998" i="3" s="1"/>
  <c r="D1999" i="3"/>
  <c r="H1999" i="3" s="1"/>
  <c r="D2000" i="3"/>
  <c r="H2000" i="3" s="1"/>
  <c r="D2001" i="3"/>
  <c r="H2001" i="3" s="1"/>
  <c r="D2002" i="3"/>
  <c r="H2002" i="3" s="1"/>
  <c r="D2003" i="3"/>
  <c r="H2003" i="3" s="1"/>
  <c r="D2004" i="3"/>
  <c r="H2004" i="3" s="1"/>
  <c r="D2005" i="3"/>
  <c r="H2005" i="3" s="1"/>
  <c r="D2006" i="3"/>
  <c r="H2006" i="3" s="1"/>
  <c r="D2007" i="3"/>
  <c r="H2007" i="3" s="1"/>
  <c r="D2008" i="3"/>
  <c r="H2008" i="3" s="1"/>
  <c r="D2009" i="3"/>
  <c r="H2009" i="3" s="1"/>
  <c r="D2010" i="3"/>
  <c r="H2010" i="3" s="1"/>
  <c r="D2011" i="3"/>
  <c r="H2011" i="3" s="1"/>
  <c r="D2012" i="3"/>
  <c r="H2012" i="3" s="1"/>
  <c r="D2013" i="3"/>
  <c r="H2013" i="3" s="1"/>
  <c r="D2014" i="3"/>
  <c r="H2014" i="3" s="1"/>
  <c r="D2015" i="3"/>
  <c r="H2015" i="3" s="1"/>
  <c r="D2016" i="3"/>
  <c r="H2016" i="3" s="1"/>
  <c r="D2017" i="3"/>
  <c r="H2017" i="3" s="1"/>
  <c r="D2018" i="3"/>
  <c r="H2018" i="3" s="1"/>
  <c r="D2019" i="3"/>
  <c r="H2019" i="3" s="1"/>
  <c r="D2020" i="3"/>
  <c r="H2020" i="3" s="1"/>
  <c r="D2021" i="3"/>
  <c r="H2021" i="3" s="1"/>
  <c r="D2022" i="3"/>
  <c r="H2022" i="3" s="1"/>
  <c r="D2023" i="3"/>
  <c r="H2023" i="3" s="1"/>
  <c r="D2024" i="3"/>
  <c r="H2024" i="3" s="1"/>
  <c r="D4" i="3"/>
  <c r="H4" i="3" s="1"/>
  <c r="D5" i="3"/>
  <c r="H5" i="3" s="1"/>
  <c r="D6" i="3"/>
  <c r="H6" i="3" s="1"/>
  <c r="D7" i="3"/>
  <c r="H7" i="3" s="1"/>
  <c r="D8" i="3"/>
  <c r="H8" i="3" s="1"/>
  <c r="D9" i="3"/>
  <c r="H9" i="3" s="1"/>
  <c r="D10" i="3"/>
  <c r="H10" i="3" s="1"/>
  <c r="D11" i="3"/>
  <c r="H11" i="3" s="1"/>
  <c r="D12" i="3"/>
  <c r="H12" i="3" s="1"/>
  <c r="D13" i="3"/>
  <c r="H13" i="3" s="1"/>
  <c r="D14" i="3"/>
  <c r="H14" i="3" s="1"/>
  <c r="D15" i="3"/>
  <c r="H15" i="3" s="1"/>
  <c r="D16" i="3"/>
  <c r="H16" i="3" s="1"/>
  <c r="D17" i="3"/>
  <c r="H17" i="3" s="1"/>
  <c r="D18" i="3"/>
  <c r="H18" i="3" s="1"/>
  <c r="D19" i="3"/>
  <c r="H19" i="3" s="1"/>
  <c r="D20" i="3"/>
  <c r="H20" i="3" s="1"/>
  <c r="D21" i="3"/>
  <c r="H21" i="3" s="1"/>
  <c r="D22" i="3"/>
  <c r="H22" i="3" s="1"/>
  <c r="D23" i="3"/>
  <c r="H23" i="3" s="1"/>
  <c r="D24" i="3"/>
  <c r="H24" i="3" s="1"/>
  <c r="D25" i="3"/>
  <c r="H25" i="3" s="1"/>
  <c r="D26" i="3"/>
  <c r="H26" i="3" s="1"/>
  <c r="D27" i="3"/>
  <c r="H27" i="3" s="1"/>
  <c r="D28" i="3"/>
  <c r="H28" i="3" s="1"/>
  <c r="D29" i="3"/>
  <c r="H29" i="3" s="1"/>
  <c r="D30" i="3"/>
  <c r="H30" i="3" s="1"/>
  <c r="D31" i="3"/>
  <c r="H31" i="3" s="1"/>
  <c r="D32" i="3"/>
  <c r="H32" i="3" s="1"/>
  <c r="D33" i="3"/>
  <c r="H33" i="3" s="1"/>
  <c r="D34" i="3"/>
  <c r="H34" i="3" s="1"/>
  <c r="D35" i="3"/>
  <c r="H35" i="3" s="1"/>
  <c r="D36" i="3"/>
  <c r="H36" i="3" s="1"/>
  <c r="D37" i="3"/>
  <c r="H37" i="3" s="1"/>
  <c r="D38" i="3"/>
  <c r="H38" i="3" s="1"/>
  <c r="D39" i="3"/>
  <c r="H39" i="3" s="1"/>
  <c r="D40" i="3"/>
  <c r="H40" i="3" s="1"/>
  <c r="D41" i="3"/>
  <c r="H41" i="3" s="1"/>
  <c r="D42" i="3"/>
  <c r="H42" i="3" s="1"/>
  <c r="D43" i="3"/>
  <c r="H43" i="3" s="1"/>
  <c r="D44" i="3"/>
  <c r="H44" i="3" s="1"/>
  <c r="D45" i="3"/>
  <c r="H45" i="3" s="1"/>
  <c r="D46" i="3"/>
  <c r="H46" i="3" s="1"/>
  <c r="D47" i="3"/>
  <c r="H47" i="3" s="1"/>
  <c r="D48" i="3"/>
  <c r="H48" i="3" s="1"/>
  <c r="D49" i="3"/>
  <c r="H49" i="3" s="1"/>
  <c r="D50" i="3"/>
  <c r="H50" i="3" s="1"/>
  <c r="D51" i="3"/>
  <c r="H51" i="3" s="1"/>
  <c r="D52" i="3"/>
  <c r="H52" i="3" s="1"/>
  <c r="D53" i="3"/>
  <c r="H53" i="3" s="1"/>
  <c r="D54" i="3"/>
  <c r="H54" i="3" s="1"/>
  <c r="D55" i="3"/>
  <c r="H55" i="3" s="1"/>
  <c r="D56" i="3"/>
  <c r="H56" i="3" s="1"/>
  <c r="D57" i="3"/>
  <c r="H57" i="3" s="1"/>
  <c r="D58" i="3"/>
  <c r="H58" i="3" s="1"/>
  <c r="D59" i="3"/>
  <c r="H59" i="3" s="1"/>
  <c r="D60" i="3"/>
  <c r="H60" i="3" s="1"/>
  <c r="D61" i="3"/>
  <c r="H61" i="3" s="1"/>
  <c r="D62" i="3"/>
  <c r="H62" i="3" s="1"/>
  <c r="D63" i="3"/>
  <c r="H63" i="3" s="1"/>
  <c r="D64" i="3"/>
  <c r="H64" i="3" s="1"/>
  <c r="D65" i="3"/>
  <c r="H65" i="3" s="1"/>
  <c r="D66" i="3"/>
  <c r="H66" i="3" s="1"/>
  <c r="D67" i="3"/>
  <c r="H67" i="3" s="1"/>
  <c r="D68" i="3"/>
  <c r="H68" i="3" s="1"/>
  <c r="D69" i="3"/>
  <c r="H69" i="3" s="1"/>
  <c r="D70" i="3"/>
  <c r="H70" i="3" s="1"/>
  <c r="D71" i="3"/>
  <c r="H71" i="3" s="1"/>
  <c r="D72" i="3"/>
  <c r="H72" i="3" s="1"/>
  <c r="D73" i="3"/>
  <c r="H73" i="3" s="1"/>
  <c r="D74" i="3"/>
  <c r="H74" i="3" s="1"/>
  <c r="D75" i="3"/>
  <c r="H75" i="3" s="1"/>
  <c r="D76" i="3"/>
  <c r="H76" i="3" s="1"/>
  <c r="D77" i="3"/>
  <c r="H77" i="3" s="1"/>
  <c r="D78" i="3"/>
  <c r="H78" i="3" s="1"/>
  <c r="D79" i="3"/>
  <c r="H79" i="3" s="1"/>
  <c r="D80" i="3"/>
  <c r="H80" i="3" s="1"/>
  <c r="D81" i="3"/>
  <c r="H81" i="3" s="1"/>
  <c r="D82" i="3"/>
  <c r="H82" i="3" s="1"/>
  <c r="D83" i="3"/>
  <c r="H83" i="3" s="1"/>
  <c r="D84" i="3"/>
  <c r="H84" i="3" s="1"/>
  <c r="D85" i="3"/>
  <c r="H85" i="3" s="1"/>
  <c r="D86" i="3"/>
  <c r="H86" i="3" s="1"/>
  <c r="D87" i="3"/>
  <c r="H87" i="3" s="1"/>
  <c r="D88" i="3"/>
  <c r="H88" i="3" s="1"/>
  <c r="D89" i="3"/>
  <c r="H89" i="3" s="1"/>
  <c r="D90" i="3"/>
  <c r="H90" i="3" s="1"/>
  <c r="D91" i="3"/>
  <c r="H91" i="3" s="1"/>
  <c r="D92" i="3"/>
  <c r="H92" i="3" s="1"/>
  <c r="D93" i="3"/>
  <c r="H93" i="3" s="1"/>
  <c r="D94" i="3"/>
  <c r="H94" i="3" s="1"/>
  <c r="D95" i="3"/>
  <c r="H95" i="3" s="1"/>
  <c r="D96" i="3"/>
  <c r="H96" i="3" s="1"/>
  <c r="D97" i="3"/>
  <c r="H97" i="3" s="1"/>
  <c r="D98" i="3"/>
  <c r="H98" i="3" s="1"/>
  <c r="D99" i="3"/>
  <c r="H99" i="3" s="1"/>
  <c r="D100" i="3"/>
  <c r="H100" i="3" s="1"/>
  <c r="D101" i="3"/>
  <c r="H101" i="3" s="1"/>
  <c r="D102" i="3"/>
  <c r="H102" i="3" s="1"/>
  <c r="D103" i="3"/>
  <c r="H103" i="3" s="1"/>
  <c r="D104" i="3"/>
  <c r="H104" i="3" s="1"/>
  <c r="D105" i="3"/>
  <c r="H105" i="3" s="1"/>
  <c r="D106" i="3"/>
  <c r="H106" i="3" s="1"/>
  <c r="D107" i="3"/>
  <c r="H107" i="3" s="1"/>
  <c r="D108" i="3"/>
  <c r="H108" i="3" s="1"/>
  <c r="D109" i="3"/>
  <c r="H109" i="3" s="1"/>
  <c r="D110" i="3"/>
  <c r="H110" i="3" s="1"/>
  <c r="D111" i="3"/>
  <c r="H111" i="3" s="1"/>
  <c r="D112" i="3"/>
  <c r="H112" i="3" s="1"/>
  <c r="D113" i="3"/>
  <c r="H113" i="3" s="1"/>
  <c r="D114" i="3"/>
  <c r="H114" i="3" s="1"/>
  <c r="D115" i="3"/>
  <c r="H115" i="3" s="1"/>
  <c r="D116" i="3"/>
  <c r="H116" i="3" s="1"/>
  <c r="D117" i="3"/>
  <c r="H117" i="3" s="1"/>
  <c r="D118" i="3"/>
  <c r="H118" i="3" s="1"/>
  <c r="D119" i="3"/>
  <c r="H119" i="3" s="1"/>
  <c r="D120" i="3"/>
  <c r="H120" i="3" s="1"/>
  <c r="D121" i="3"/>
  <c r="H121" i="3" s="1"/>
  <c r="D122" i="3"/>
  <c r="H122" i="3" s="1"/>
  <c r="D123" i="3"/>
  <c r="H123" i="3" s="1"/>
  <c r="D124" i="3"/>
  <c r="H124" i="3" s="1"/>
  <c r="D125" i="3"/>
  <c r="H125" i="3" s="1"/>
  <c r="D126" i="3"/>
  <c r="H126" i="3" s="1"/>
  <c r="D127" i="3"/>
  <c r="H127" i="3" s="1"/>
  <c r="D128" i="3"/>
  <c r="H128" i="3" s="1"/>
  <c r="D129" i="3"/>
  <c r="H129" i="3" s="1"/>
  <c r="D130" i="3"/>
  <c r="H130" i="3" s="1"/>
  <c r="D131" i="3"/>
  <c r="H131" i="3" s="1"/>
  <c r="D132" i="3"/>
  <c r="H132" i="3" s="1"/>
  <c r="D133" i="3"/>
  <c r="H133" i="3" s="1"/>
  <c r="D134" i="3"/>
  <c r="H134" i="3" s="1"/>
  <c r="D135" i="3"/>
  <c r="H135" i="3" s="1"/>
  <c r="D136" i="3"/>
  <c r="H136" i="3" s="1"/>
  <c r="D137" i="3"/>
  <c r="H137" i="3" s="1"/>
  <c r="D138" i="3"/>
  <c r="H138" i="3" s="1"/>
  <c r="D139" i="3"/>
  <c r="H139" i="3" s="1"/>
  <c r="D140" i="3"/>
  <c r="H140" i="3" s="1"/>
  <c r="D141" i="3"/>
  <c r="H141" i="3" s="1"/>
  <c r="D142" i="3"/>
  <c r="H142" i="3" s="1"/>
  <c r="D143" i="3"/>
  <c r="H143" i="3" s="1"/>
  <c r="D144" i="3"/>
  <c r="H144" i="3" s="1"/>
  <c r="D145" i="3"/>
  <c r="H145" i="3" s="1"/>
  <c r="D146" i="3"/>
  <c r="H146" i="3" s="1"/>
  <c r="D147" i="3"/>
  <c r="H147" i="3" s="1"/>
  <c r="D148" i="3"/>
  <c r="H148" i="3" s="1"/>
  <c r="D149" i="3"/>
  <c r="H149" i="3" s="1"/>
  <c r="D150" i="3"/>
  <c r="H150" i="3" s="1"/>
  <c r="D151" i="3"/>
  <c r="H151" i="3" s="1"/>
  <c r="D152" i="3"/>
  <c r="H152" i="3" s="1"/>
  <c r="D153" i="3"/>
  <c r="H153" i="3" s="1"/>
  <c r="D154" i="3"/>
  <c r="H154" i="3" s="1"/>
  <c r="D155" i="3"/>
  <c r="H155" i="3" s="1"/>
  <c r="D156" i="3"/>
  <c r="H156" i="3" s="1"/>
  <c r="D157" i="3"/>
  <c r="H157" i="3" s="1"/>
  <c r="D158" i="3"/>
  <c r="H158" i="3" s="1"/>
  <c r="D159" i="3"/>
  <c r="H159" i="3" s="1"/>
  <c r="D160" i="3"/>
  <c r="H160" i="3" s="1"/>
  <c r="D161" i="3"/>
  <c r="H161" i="3" s="1"/>
  <c r="D162" i="3"/>
  <c r="H162" i="3" s="1"/>
  <c r="D163" i="3"/>
  <c r="H163" i="3" s="1"/>
  <c r="D164" i="3"/>
  <c r="H164" i="3" s="1"/>
  <c r="D165" i="3"/>
  <c r="H165" i="3" s="1"/>
  <c r="D166" i="3"/>
  <c r="H166" i="3" s="1"/>
  <c r="D167" i="3"/>
  <c r="H167" i="3" s="1"/>
  <c r="D168" i="3"/>
  <c r="H168" i="3" s="1"/>
  <c r="D169" i="3"/>
  <c r="H169" i="3" s="1"/>
  <c r="D170" i="3"/>
  <c r="H170" i="3" s="1"/>
  <c r="D171" i="3"/>
  <c r="H171" i="3" s="1"/>
  <c r="D172" i="3"/>
  <c r="H172" i="3" s="1"/>
  <c r="D173" i="3"/>
  <c r="H173" i="3" s="1"/>
  <c r="D174" i="3"/>
  <c r="H174" i="3" s="1"/>
  <c r="D175" i="3"/>
  <c r="H175" i="3" s="1"/>
  <c r="D176" i="3"/>
  <c r="H176" i="3" s="1"/>
  <c r="D177" i="3"/>
  <c r="H177" i="3" s="1"/>
  <c r="D178" i="3"/>
  <c r="H178" i="3" s="1"/>
  <c r="D179" i="3"/>
  <c r="H179" i="3" s="1"/>
  <c r="D180" i="3"/>
  <c r="H180" i="3" s="1"/>
  <c r="D181" i="3"/>
  <c r="H181" i="3" s="1"/>
  <c r="D182" i="3"/>
  <c r="H182" i="3" s="1"/>
  <c r="D183" i="3"/>
  <c r="H183" i="3" s="1"/>
  <c r="D184" i="3"/>
  <c r="H184" i="3" s="1"/>
  <c r="D185" i="3"/>
  <c r="H185" i="3" s="1"/>
  <c r="D186" i="3"/>
  <c r="H186" i="3" s="1"/>
  <c r="D187" i="3"/>
  <c r="H187" i="3" s="1"/>
  <c r="D188" i="3"/>
  <c r="H188" i="3" s="1"/>
  <c r="D189" i="3"/>
  <c r="H189" i="3" s="1"/>
  <c r="D190" i="3"/>
  <c r="H190" i="3" s="1"/>
  <c r="D191" i="3"/>
  <c r="H191" i="3" s="1"/>
  <c r="D192" i="3"/>
  <c r="H192" i="3" s="1"/>
  <c r="D193" i="3"/>
  <c r="H193" i="3" s="1"/>
  <c r="D194" i="3"/>
  <c r="H194" i="3" s="1"/>
  <c r="D195" i="3"/>
  <c r="H195" i="3" s="1"/>
  <c r="D196" i="3"/>
  <c r="H196" i="3" s="1"/>
  <c r="D197" i="3"/>
  <c r="H197" i="3" s="1"/>
  <c r="D198" i="3"/>
  <c r="H198" i="3" s="1"/>
  <c r="D199" i="3"/>
  <c r="H199" i="3" s="1"/>
  <c r="D200" i="3"/>
  <c r="H200" i="3" s="1"/>
  <c r="D201" i="3"/>
  <c r="H201" i="3" s="1"/>
  <c r="D202" i="3"/>
  <c r="H202" i="3" s="1"/>
  <c r="D203" i="3"/>
  <c r="H203" i="3" s="1"/>
  <c r="D204" i="3"/>
  <c r="H204" i="3" s="1"/>
  <c r="D205" i="3"/>
  <c r="H205" i="3" s="1"/>
  <c r="D206" i="3"/>
  <c r="H206" i="3" s="1"/>
  <c r="D207" i="3"/>
  <c r="H207" i="3" s="1"/>
  <c r="D208" i="3"/>
  <c r="H208" i="3" s="1"/>
  <c r="D209" i="3"/>
  <c r="H209" i="3" s="1"/>
  <c r="D210" i="3"/>
  <c r="H210" i="3" s="1"/>
  <c r="D211" i="3"/>
  <c r="H211" i="3" s="1"/>
  <c r="D212" i="3"/>
  <c r="H212" i="3" s="1"/>
  <c r="D213" i="3"/>
  <c r="H213" i="3" s="1"/>
  <c r="D214" i="3"/>
  <c r="H214" i="3" s="1"/>
  <c r="D215" i="3"/>
  <c r="H215" i="3" s="1"/>
  <c r="D216" i="3"/>
  <c r="H216" i="3" s="1"/>
  <c r="D217" i="3"/>
  <c r="H217" i="3" s="1"/>
  <c r="D218" i="3"/>
  <c r="H218" i="3" s="1"/>
  <c r="D219" i="3"/>
  <c r="H219" i="3" s="1"/>
  <c r="D220" i="3"/>
  <c r="H220" i="3" s="1"/>
  <c r="D221" i="3"/>
  <c r="H221" i="3" s="1"/>
  <c r="D222" i="3"/>
  <c r="H222" i="3" s="1"/>
  <c r="D223" i="3"/>
  <c r="H223" i="3" s="1"/>
  <c r="D224" i="3"/>
  <c r="H224" i="3" s="1"/>
  <c r="D225" i="3"/>
  <c r="H225" i="3" s="1"/>
  <c r="D226" i="3"/>
  <c r="H226" i="3" s="1"/>
  <c r="D227" i="3"/>
  <c r="H227" i="3" s="1"/>
  <c r="D228" i="3"/>
  <c r="H228" i="3" s="1"/>
  <c r="D229" i="3"/>
  <c r="H229" i="3" s="1"/>
  <c r="D230" i="3"/>
  <c r="H230" i="3" s="1"/>
  <c r="D231" i="3"/>
  <c r="H231" i="3" s="1"/>
  <c r="D232" i="3"/>
  <c r="H232" i="3" s="1"/>
  <c r="D233" i="3"/>
  <c r="H233" i="3" s="1"/>
  <c r="D234" i="3"/>
  <c r="H234" i="3" s="1"/>
  <c r="D235" i="3"/>
  <c r="H235" i="3" s="1"/>
  <c r="D236" i="3"/>
  <c r="H236" i="3" s="1"/>
  <c r="D237" i="3"/>
  <c r="H237" i="3" s="1"/>
  <c r="D238" i="3"/>
  <c r="H238" i="3" s="1"/>
  <c r="D239" i="3"/>
  <c r="H239" i="3" s="1"/>
  <c r="D240" i="3"/>
  <c r="H240" i="3" s="1"/>
  <c r="D241" i="3"/>
  <c r="H241" i="3" s="1"/>
  <c r="D242" i="3"/>
  <c r="H242" i="3" s="1"/>
  <c r="D243" i="3"/>
  <c r="H243" i="3" s="1"/>
  <c r="D244" i="3"/>
  <c r="H244" i="3" s="1"/>
  <c r="D245" i="3"/>
  <c r="H245" i="3" s="1"/>
  <c r="D246" i="3"/>
  <c r="H246" i="3" s="1"/>
  <c r="D247" i="3"/>
  <c r="H247" i="3" s="1"/>
  <c r="D248" i="3"/>
  <c r="H248" i="3" s="1"/>
  <c r="D249" i="3"/>
  <c r="H249" i="3" s="1"/>
  <c r="D250" i="3"/>
  <c r="H250" i="3" s="1"/>
  <c r="D251" i="3"/>
  <c r="H251" i="3" s="1"/>
  <c r="D252" i="3"/>
  <c r="H252" i="3" s="1"/>
  <c r="D253" i="3"/>
  <c r="H253" i="3" s="1"/>
  <c r="D254" i="3"/>
  <c r="H254" i="3" s="1"/>
  <c r="D255" i="3"/>
  <c r="H255" i="3" s="1"/>
  <c r="D256" i="3"/>
  <c r="H256" i="3" s="1"/>
  <c r="D257" i="3"/>
  <c r="H257" i="3" s="1"/>
  <c r="D258" i="3"/>
  <c r="H258" i="3" s="1"/>
  <c r="D259" i="3"/>
  <c r="H259" i="3" s="1"/>
  <c r="D260" i="3"/>
  <c r="H260" i="3" s="1"/>
  <c r="D261" i="3"/>
  <c r="H261" i="3" s="1"/>
  <c r="D262" i="3"/>
  <c r="H262" i="3" s="1"/>
  <c r="D263" i="3"/>
  <c r="H263" i="3" s="1"/>
  <c r="D264" i="3"/>
  <c r="H264" i="3" s="1"/>
  <c r="D265" i="3"/>
  <c r="H265" i="3" s="1"/>
  <c r="D266" i="3"/>
  <c r="H266" i="3" s="1"/>
  <c r="D267" i="3"/>
  <c r="H267" i="3" s="1"/>
  <c r="D268" i="3"/>
  <c r="H268" i="3" s="1"/>
  <c r="D269" i="3"/>
  <c r="H269" i="3" s="1"/>
  <c r="D270" i="3"/>
  <c r="H270" i="3" s="1"/>
  <c r="D271" i="3"/>
  <c r="H271" i="3" s="1"/>
  <c r="D272" i="3"/>
  <c r="H272" i="3" s="1"/>
  <c r="D273" i="3"/>
  <c r="H273" i="3" s="1"/>
  <c r="D274" i="3"/>
  <c r="H274" i="3" s="1"/>
  <c r="D275" i="3"/>
  <c r="H275" i="3" s="1"/>
  <c r="D276" i="3"/>
  <c r="H276" i="3" s="1"/>
  <c r="D277" i="3"/>
  <c r="H277" i="3" s="1"/>
  <c r="D278" i="3"/>
  <c r="H278" i="3" s="1"/>
  <c r="D279" i="3"/>
  <c r="H279" i="3" s="1"/>
  <c r="D280" i="3"/>
  <c r="H280" i="3" s="1"/>
  <c r="D281" i="3"/>
  <c r="H281" i="3" s="1"/>
  <c r="D282" i="3"/>
  <c r="H282" i="3" s="1"/>
  <c r="D283" i="3"/>
  <c r="H283" i="3" s="1"/>
  <c r="D284" i="3"/>
  <c r="H284" i="3" s="1"/>
  <c r="D285" i="3"/>
  <c r="H285" i="3" s="1"/>
  <c r="D286" i="3"/>
  <c r="H286" i="3" s="1"/>
  <c r="D287" i="3"/>
  <c r="H287" i="3" s="1"/>
  <c r="D288" i="3"/>
  <c r="H288" i="3" s="1"/>
  <c r="D289" i="3"/>
  <c r="H289" i="3" s="1"/>
  <c r="D290" i="3"/>
  <c r="H290" i="3" s="1"/>
  <c r="D291" i="3"/>
  <c r="H291" i="3" s="1"/>
  <c r="D292" i="3"/>
  <c r="H292" i="3" s="1"/>
  <c r="D293" i="3"/>
  <c r="H293" i="3" s="1"/>
  <c r="D294" i="3"/>
  <c r="H294" i="3" s="1"/>
  <c r="D295" i="3"/>
  <c r="H295" i="3" s="1"/>
  <c r="D296" i="3"/>
  <c r="H296" i="3" s="1"/>
  <c r="D297" i="3"/>
  <c r="H297" i="3" s="1"/>
  <c r="D298" i="3"/>
  <c r="H298" i="3" s="1"/>
  <c r="D299" i="3"/>
  <c r="H299" i="3" s="1"/>
  <c r="D300" i="3"/>
  <c r="H300" i="3" s="1"/>
  <c r="D301" i="3"/>
  <c r="H301" i="3" s="1"/>
  <c r="D302" i="3"/>
  <c r="H302" i="3" s="1"/>
  <c r="D303" i="3"/>
  <c r="H303" i="3" s="1"/>
  <c r="D304" i="3"/>
  <c r="H304" i="3" s="1"/>
  <c r="D305" i="3"/>
  <c r="H305" i="3" s="1"/>
  <c r="D306" i="3"/>
  <c r="H306" i="3" s="1"/>
  <c r="D307" i="3"/>
  <c r="H307" i="3" s="1"/>
  <c r="D308" i="3"/>
  <c r="H308" i="3" s="1"/>
  <c r="D309" i="3"/>
  <c r="H309" i="3" s="1"/>
  <c r="D310" i="3"/>
  <c r="H310" i="3" s="1"/>
  <c r="D311" i="3"/>
  <c r="H311" i="3" s="1"/>
  <c r="D312" i="3"/>
  <c r="H312" i="3" s="1"/>
  <c r="D313" i="3"/>
  <c r="H313" i="3" s="1"/>
  <c r="D314" i="3"/>
  <c r="H314" i="3" s="1"/>
  <c r="D315" i="3"/>
  <c r="H315" i="3" s="1"/>
  <c r="D316" i="3"/>
  <c r="H316" i="3" s="1"/>
  <c r="D317" i="3"/>
  <c r="H317" i="3" s="1"/>
  <c r="D318" i="3"/>
  <c r="H318" i="3" s="1"/>
  <c r="D319" i="3"/>
  <c r="H319" i="3" s="1"/>
  <c r="D320" i="3"/>
  <c r="H320" i="3" s="1"/>
  <c r="D321" i="3"/>
  <c r="H321" i="3" s="1"/>
  <c r="D322" i="3"/>
  <c r="H322" i="3" s="1"/>
  <c r="D323" i="3"/>
  <c r="H323" i="3" s="1"/>
  <c r="D324" i="3"/>
  <c r="H324" i="3" s="1"/>
  <c r="D325" i="3"/>
  <c r="H325" i="3" s="1"/>
  <c r="D326" i="3"/>
  <c r="H326" i="3" s="1"/>
  <c r="D327" i="3"/>
  <c r="H327" i="3" s="1"/>
  <c r="D328" i="3"/>
  <c r="H328" i="3" s="1"/>
  <c r="D329" i="3"/>
  <c r="H329" i="3" s="1"/>
  <c r="D330" i="3"/>
  <c r="H330" i="3" s="1"/>
  <c r="D331" i="3"/>
  <c r="H331" i="3" s="1"/>
  <c r="D332" i="3"/>
  <c r="H332" i="3" s="1"/>
  <c r="D333" i="3"/>
  <c r="H333" i="3" s="1"/>
  <c r="D334" i="3"/>
  <c r="H334" i="3" s="1"/>
  <c r="D335" i="3"/>
  <c r="H335" i="3" s="1"/>
  <c r="D336" i="3"/>
  <c r="H336" i="3" s="1"/>
  <c r="D337" i="3"/>
  <c r="H337" i="3" s="1"/>
  <c r="D338" i="3"/>
  <c r="H338" i="3" s="1"/>
  <c r="D339" i="3"/>
  <c r="H339" i="3" s="1"/>
  <c r="D340" i="3"/>
  <c r="H340" i="3" s="1"/>
  <c r="D341" i="3"/>
  <c r="H341" i="3" s="1"/>
  <c r="D342" i="3"/>
  <c r="H342" i="3" s="1"/>
  <c r="D343" i="3"/>
  <c r="H343" i="3" s="1"/>
  <c r="D344" i="3"/>
  <c r="H344" i="3" s="1"/>
  <c r="D345" i="3"/>
  <c r="H345" i="3" s="1"/>
  <c r="D346" i="3"/>
  <c r="H346" i="3" s="1"/>
  <c r="D347" i="3"/>
  <c r="H347" i="3" s="1"/>
  <c r="D348" i="3"/>
  <c r="H348" i="3" s="1"/>
  <c r="D349" i="3"/>
  <c r="H349" i="3" s="1"/>
  <c r="D350" i="3"/>
  <c r="H350" i="3" s="1"/>
  <c r="D351" i="3"/>
  <c r="H351" i="3" s="1"/>
  <c r="D352" i="3"/>
  <c r="H352" i="3" s="1"/>
  <c r="D353" i="3"/>
  <c r="H353" i="3" s="1"/>
  <c r="D354" i="3"/>
  <c r="H354" i="3" s="1"/>
  <c r="D355" i="3"/>
  <c r="H355" i="3" s="1"/>
  <c r="D356" i="3"/>
  <c r="H356" i="3" s="1"/>
  <c r="D357" i="3"/>
  <c r="H357" i="3" s="1"/>
  <c r="D358" i="3"/>
  <c r="H358" i="3" s="1"/>
  <c r="D359" i="3"/>
  <c r="H359" i="3" s="1"/>
  <c r="D360" i="3"/>
  <c r="H360" i="3" s="1"/>
  <c r="D361" i="3"/>
  <c r="H361" i="3" s="1"/>
  <c r="D362" i="3"/>
  <c r="H362" i="3" s="1"/>
  <c r="D363" i="3"/>
  <c r="H363" i="3" s="1"/>
  <c r="D364" i="3"/>
  <c r="H364" i="3" s="1"/>
  <c r="D365" i="3"/>
  <c r="H365" i="3" s="1"/>
  <c r="D366" i="3"/>
  <c r="H366" i="3" s="1"/>
  <c r="D367" i="3"/>
  <c r="H367" i="3" s="1"/>
  <c r="D368" i="3"/>
  <c r="H368" i="3" s="1"/>
  <c r="D369" i="3"/>
  <c r="H369" i="3" s="1"/>
  <c r="D370" i="3"/>
  <c r="H370" i="3" s="1"/>
  <c r="D371" i="3"/>
  <c r="H371" i="3" s="1"/>
  <c r="D372" i="3"/>
  <c r="H372" i="3" s="1"/>
  <c r="D373" i="3"/>
  <c r="H373" i="3" s="1"/>
  <c r="D374" i="3"/>
  <c r="H374" i="3" s="1"/>
  <c r="D375" i="3"/>
  <c r="H375" i="3" s="1"/>
  <c r="D376" i="3"/>
  <c r="H376" i="3" s="1"/>
  <c r="D377" i="3"/>
  <c r="H377" i="3" s="1"/>
  <c r="D378" i="3"/>
  <c r="H378" i="3" s="1"/>
  <c r="D379" i="3"/>
  <c r="H379" i="3" s="1"/>
  <c r="D380" i="3"/>
  <c r="H380" i="3" s="1"/>
  <c r="D381" i="3"/>
  <c r="H381" i="3" s="1"/>
  <c r="D382" i="3"/>
  <c r="H382" i="3" s="1"/>
  <c r="D383" i="3"/>
  <c r="H383" i="3" s="1"/>
  <c r="D384" i="3"/>
  <c r="H384" i="3" s="1"/>
  <c r="D385" i="3"/>
  <c r="H385" i="3" s="1"/>
  <c r="D386" i="3"/>
  <c r="H386" i="3" s="1"/>
  <c r="D387" i="3"/>
  <c r="H387" i="3" s="1"/>
  <c r="D388" i="3"/>
  <c r="H388" i="3" s="1"/>
  <c r="D389" i="3"/>
  <c r="H389" i="3" s="1"/>
  <c r="D390" i="3"/>
  <c r="H390" i="3" s="1"/>
  <c r="D391" i="3"/>
  <c r="H391" i="3" s="1"/>
  <c r="D392" i="3"/>
  <c r="H392" i="3" s="1"/>
  <c r="D393" i="3"/>
  <c r="H393" i="3" s="1"/>
  <c r="D394" i="3"/>
  <c r="H394" i="3" s="1"/>
  <c r="D395" i="3"/>
  <c r="H395" i="3" s="1"/>
  <c r="D396" i="3"/>
  <c r="H396" i="3" s="1"/>
  <c r="D397" i="3"/>
  <c r="H397" i="3" s="1"/>
  <c r="D398" i="3"/>
  <c r="H398" i="3" s="1"/>
  <c r="D399" i="3"/>
  <c r="H399" i="3" s="1"/>
  <c r="D400" i="3"/>
  <c r="H400" i="3" s="1"/>
  <c r="D401" i="3"/>
  <c r="H401" i="3" s="1"/>
  <c r="D402" i="3"/>
  <c r="H402" i="3" s="1"/>
  <c r="D403" i="3"/>
  <c r="H403" i="3" s="1"/>
  <c r="D404" i="3"/>
  <c r="H404" i="3" s="1"/>
  <c r="D405" i="3"/>
  <c r="H405" i="3" s="1"/>
  <c r="D406" i="3"/>
  <c r="H406" i="3" s="1"/>
  <c r="D407" i="3"/>
  <c r="H407" i="3" s="1"/>
  <c r="D408" i="3"/>
  <c r="H408" i="3" s="1"/>
  <c r="D409" i="3"/>
  <c r="H409" i="3" s="1"/>
  <c r="D410" i="3"/>
  <c r="H410" i="3" s="1"/>
  <c r="D411" i="3"/>
  <c r="H411" i="3" s="1"/>
  <c r="D412" i="3"/>
  <c r="H412" i="3" s="1"/>
  <c r="D413" i="3"/>
  <c r="H413" i="3" s="1"/>
  <c r="D414" i="3"/>
  <c r="H414" i="3" s="1"/>
  <c r="D415" i="3"/>
  <c r="H415" i="3" s="1"/>
  <c r="D416" i="3"/>
  <c r="H416" i="3" s="1"/>
  <c r="D417" i="3"/>
  <c r="H417" i="3" s="1"/>
  <c r="D418" i="3"/>
  <c r="H418" i="3" s="1"/>
  <c r="D419" i="3"/>
  <c r="H419" i="3" s="1"/>
  <c r="D420" i="3"/>
  <c r="H420" i="3" s="1"/>
  <c r="D421" i="3"/>
  <c r="H421" i="3" s="1"/>
  <c r="D422" i="3"/>
  <c r="H422" i="3" s="1"/>
  <c r="D423" i="3"/>
  <c r="H423" i="3" s="1"/>
  <c r="D424" i="3"/>
  <c r="H424" i="3" s="1"/>
  <c r="D425" i="3"/>
  <c r="H425" i="3" s="1"/>
  <c r="D426" i="3"/>
  <c r="H426" i="3" s="1"/>
  <c r="D427" i="3"/>
  <c r="H427" i="3" s="1"/>
  <c r="D428" i="3"/>
  <c r="H428" i="3" s="1"/>
  <c r="D429" i="3"/>
  <c r="H429" i="3" s="1"/>
  <c r="D430" i="3"/>
  <c r="H430" i="3" s="1"/>
  <c r="D431" i="3"/>
  <c r="H431" i="3" s="1"/>
  <c r="D432" i="3"/>
  <c r="H432" i="3" s="1"/>
  <c r="D433" i="3"/>
  <c r="H433" i="3" s="1"/>
  <c r="D434" i="3"/>
  <c r="H434" i="3" s="1"/>
  <c r="D435" i="3"/>
  <c r="H435" i="3" s="1"/>
  <c r="D436" i="3"/>
  <c r="H436" i="3" s="1"/>
  <c r="D437" i="3"/>
  <c r="H437" i="3" s="1"/>
  <c r="D438" i="3"/>
  <c r="H438" i="3" s="1"/>
  <c r="D439" i="3"/>
  <c r="H439" i="3" s="1"/>
  <c r="D440" i="3"/>
  <c r="H440" i="3" s="1"/>
  <c r="D441" i="3"/>
  <c r="H441" i="3" s="1"/>
  <c r="D442" i="3"/>
  <c r="H442" i="3" s="1"/>
  <c r="D443" i="3"/>
  <c r="H443" i="3" s="1"/>
  <c r="D444" i="3"/>
  <c r="H444" i="3" s="1"/>
  <c r="D445" i="3"/>
  <c r="H445" i="3" s="1"/>
  <c r="D446" i="3"/>
  <c r="H446" i="3" s="1"/>
  <c r="D447" i="3"/>
  <c r="H447" i="3" s="1"/>
  <c r="D448" i="3"/>
  <c r="H448" i="3" s="1"/>
  <c r="D449" i="3"/>
  <c r="H449" i="3" s="1"/>
  <c r="D450" i="3"/>
  <c r="H450" i="3" s="1"/>
  <c r="D451" i="3"/>
  <c r="H451" i="3" s="1"/>
  <c r="D452" i="3"/>
  <c r="H452" i="3" s="1"/>
  <c r="D453" i="3"/>
  <c r="H453" i="3" s="1"/>
  <c r="D454" i="3"/>
  <c r="H454" i="3" s="1"/>
  <c r="D455" i="3"/>
  <c r="H455" i="3" s="1"/>
  <c r="D456" i="3"/>
  <c r="H456" i="3" s="1"/>
  <c r="D457" i="3"/>
  <c r="H457" i="3" s="1"/>
  <c r="D458" i="3"/>
  <c r="H458" i="3" s="1"/>
  <c r="D459" i="3"/>
  <c r="H459" i="3" s="1"/>
  <c r="D460" i="3"/>
  <c r="H460" i="3" s="1"/>
  <c r="D461" i="3"/>
  <c r="H461" i="3" s="1"/>
  <c r="D462" i="3"/>
  <c r="H462" i="3" s="1"/>
  <c r="D463" i="3"/>
  <c r="H463" i="3" s="1"/>
  <c r="D464" i="3"/>
  <c r="H464" i="3" s="1"/>
  <c r="D465" i="3"/>
  <c r="H465" i="3" s="1"/>
  <c r="D466" i="3"/>
  <c r="H466" i="3" s="1"/>
  <c r="D467" i="3"/>
  <c r="H467" i="3" s="1"/>
  <c r="D468" i="3"/>
  <c r="H468" i="3" s="1"/>
  <c r="D469" i="3"/>
  <c r="H469" i="3" s="1"/>
  <c r="D470" i="3"/>
  <c r="H470" i="3" s="1"/>
  <c r="D471" i="3"/>
  <c r="H471" i="3" s="1"/>
  <c r="D472" i="3"/>
  <c r="H472" i="3" s="1"/>
  <c r="D473" i="3"/>
  <c r="H473" i="3" s="1"/>
  <c r="D474" i="3"/>
  <c r="H474" i="3" s="1"/>
  <c r="D475" i="3"/>
  <c r="H475" i="3" s="1"/>
  <c r="D476" i="3"/>
  <c r="H476" i="3" s="1"/>
  <c r="D477" i="3"/>
  <c r="H477" i="3" s="1"/>
  <c r="D478" i="3"/>
  <c r="H478" i="3" s="1"/>
  <c r="D479" i="3"/>
  <c r="H479" i="3" s="1"/>
  <c r="D480" i="3"/>
  <c r="H480" i="3" s="1"/>
  <c r="D481" i="3"/>
  <c r="H481" i="3" s="1"/>
  <c r="D482" i="3"/>
  <c r="H482" i="3" s="1"/>
  <c r="D483" i="3"/>
  <c r="H483" i="3" s="1"/>
  <c r="D484" i="3"/>
  <c r="H484" i="3" s="1"/>
  <c r="D485" i="3"/>
  <c r="H485" i="3" s="1"/>
  <c r="D486" i="3"/>
  <c r="H486" i="3" s="1"/>
  <c r="D487" i="3"/>
  <c r="H487" i="3" s="1"/>
  <c r="D488" i="3"/>
  <c r="H488" i="3" s="1"/>
  <c r="D489" i="3"/>
  <c r="H489" i="3" s="1"/>
  <c r="D490" i="3"/>
  <c r="H490" i="3" s="1"/>
  <c r="D491" i="3"/>
  <c r="H491" i="3" s="1"/>
  <c r="D492" i="3"/>
  <c r="H492" i="3" s="1"/>
  <c r="D493" i="3"/>
  <c r="H493" i="3" s="1"/>
  <c r="D494" i="3"/>
  <c r="H494" i="3" s="1"/>
  <c r="D495" i="3"/>
  <c r="H495" i="3" s="1"/>
  <c r="D496" i="3"/>
  <c r="H496" i="3" s="1"/>
  <c r="D497" i="3"/>
  <c r="H497" i="3" s="1"/>
  <c r="D498" i="3"/>
  <c r="H498" i="3" s="1"/>
  <c r="D499" i="3"/>
  <c r="H499" i="3" s="1"/>
  <c r="D500" i="3"/>
  <c r="H500" i="3" s="1"/>
  <c r="D501" i="3"/>
  <c r="H501" i="3" s="1"/>
  <c r="D502" i="3"/>
  <c r="H502" i="3" s="1"/>
  <c r="D503" i="3"/>
  <c r="H503" i="3" s="1"/>
  <c r="D504" i="3"/>
  <c r="H504" i="3" s="1"/>
  <c r="D505" i="3"/>
  <c r="H505" i="3" s="1"/>
  <c r="D506" i="3"/>
  <c r="H506" i="3" s="1"/>
  <c r="D507" i="3"/>
  <c r="H507" i="3" s="1"/>
  <c r="D508" i="3"/>
  <c r="H508" i="3" s="1"/>
  <c r="D509" i="3"/>
  <c r="H509" i="3" s="1"/>
  <c r="D510" i="3"/>
  <c r="H510" i="3" s="1"/>
  <c r="D511" i="3"/>
  <c r="H511" i="3" s="1"/>
  <c r="D512" i="3"/>
  <c r="H512" i="3" s="1"/>
  <c r="D513" i="3"/>
  <c r="H513" i="3" s="1"/>
  <c r="D514" i="3"/>
  <c r="H514" i="3" s="1"/>
  <c r="D515" i="3"/>
  <c r="H515" i="3" s="1"/>
  <c r="D516" i="3"/>
  <c r="H516" i="3" s="1"/>
  <c r="D517" i="3"/>
  <c r="H517" i="3" s="1"/>
  <c r="D518" i="3"/>
  <c r="H518" i="3" s="1"/>
  <c r="D519" i="3"/>
  <c r="H519" i="3" s="1"/>
  <c r="D520" i="3"/>
  <c r="H520" i="3" s="1"/>
  <c r="D521" i="3"/>
  <c r="H521" i="3" s="1"/>
  <c r="D522" i="3"/>
  <c r="H522" i="3" s="1"/>
  <c r="D523" i="3"/>
  <c r="H523" i="3" s="1"/>
  <c r="D524" i="3"/>
  <c r="H524" i="3" s="1"/>
  <c r="D525" i="3"/>
  <c r="H525" i="3" s="1"/>
  <c r="D526" i="3"/>
  <c r="H526" i="3" s="1"/>
  <c r="D527" i="3"/>
  <c r="H527" i="3" s="1"/>
  <c r="D528" i="3"/>
  <c r="H528" i="3" s="1"/>
  <c r="D529" i="3"/>
  <c r="H529" i="3" s="1"/>
  <c r="D530" i="3"/>
  <c r="H530" i="3" s="1"/>
  <c r="D531" i="3"/>
  <c r="H531" i="3" s="1"/>
  <c r="D532" i="3"/>
  <c r="H532" i="3" s="1"/>
  <c r="D533" i="3"/>
  <c r="H533" i="3" s="1"/>
  <c r="D534" i="3"/>
  <c r="H534" i="3" s="1"/>
  <c r="D535" i="3"/>
  <c r="H535" i="3" s="1"/>
  <c r="D536" i="3"/>
  <c r="H536" i="3" s="1"/>
  <c r="D537" i="3"/>
  <c r="H537" i="3" s="1"/>
  <c r="D538" i="3"/>
  <c r="H538" i="3" s="1"/>
  <c r="D539" i="3"/>
  <c r="H539" i="3" s="1"/>
  <c r="D540" i="3"/>
  <c r="H540" i="3" s="1"/>
  <c r="D541" i="3"/>
  <c r="H541" i="3" s="1"/>
  <c r="D542" i="3"/>
  <c r="H542" i="3" s="1"/>
  <c r="D543" i="3"/>
  <c r="H543" i="3" s="1"/>
  <c r="D544" i="3"/>
  <c r="H544" i="3" s="1"/>
  <c r="D545" i="3"/>
  <c r="H545" i="3" s="1"/>
  <c r="D546" i="3"/>
  <c r="H546" i="3" s="1"/>
  <c r="D547" i="3"/>
  <c r="H547" i="3" s="1"/>
  <c r="D548" i="3"/>
  <c r="H548" i="3" s="1"/>
  <c r="D549" i="3"/>
  <c r="H549" i="3" s="1"/>
  <c r="D550" i="3"/>
  <c r="H550" i="3" s="1"/>
  <c r="D551" i="3"/>
  <c r="H551" i="3" s="1"/>
  <c r="D552" i="3"/>
  <c r="H552" i="3" s="1"/>
  <c r="D553" i="3"/>
  <c r="H553" i="3" s="1"/>
  <c r="D554" i="3"/>
  <c r="H554" i="3" s="1"/>
  <c r="D555" i="3"/>
  <c r="H555" i="3" s="1"/>
  <c r="D556" i="3"/>
  <c r="H556" i="3" s="1"/>
  <c r="D557" i="3"/>
  <c r="H557" i="3" s="1"/>
  <c r="D558" i="3"/>
  <c r="H558" i="3" s="1"/>
  <c r="D559" i="3"/>
  <c r="H559" i="3" s="1"/>
  <c r="D560" i="3"/>
  <c r="H560" i="3" s="1"/>
  <c r="D561" i="3"/>
  <c r="H561" i="3" s="1"/>
  <c r="D562" i="3"/>
  <c r="H562" i="3" s="1"/>
  <c r="D563" i="3"/>
  <c r="H563" i="3" s="1"/>
  <c r="D564" i="3"/>
  <c r="H564" i="3" s="1"/>
  <c r="D565" i="3"/>
  <c r="H565" i="3" s="1"/>
  <c r="D566" i="3"/>
  <c r="H566" i="3" s="1"/>
  <c r="D567" i="3"/>
  <c r="H567" i="3" s="1"/>
  <c r="D568" i="3"/>
  <c r="H568" i="3" s="1"/>
  <c r="D569" i="3"/>
  <c r="H569" i="3" s="1"/>
  <c r="D570" i="3"/>
  <c r="H570" i="3" s="1"/>
  <c r="D571" i="3"/>
  <c r="H571" i="3" s="1"/>
  <c r="D572" i="3"/>
  <c r="H572" i="3" s="1"/>
  <c r="D573" i="3"/>
  <c r="H573" i="3" s="1"/>
  <c r="D574" i="3"/>
  <c r="H574" i="3" s="1"/>
  <c r="D575" i="3"/>
  <c r="H575" i="3" s="1"/>
  <c r="D576" i="3"/>
  <c r="H576" i="3" s="1"/>
  <c r="D577" i="3"/>
  <c r="H577" i="3" s="1"/>
  <c r="D578" i="3"/>
  <c r="H578" i="3" s="1"/>
  <c r="D579" i="3"/>
  <c r="H579" i="3" s="1"/>
  <c r="D580" i="3"/>
  <c r="H580" i="3" s="1"/>
  <c r="D581" i="3"/>
  <c r="H581" i="3" s="1"/>
  <c r="D582" i="3"/>
  <c r="H582" i="3" s="1"/>
  <c r="D583" i="3"/>
  <c r="H583" i="3" s="1"/>
  <c r="D584" i="3"/>
  <c r="H584" i="3" s="1"/>
  <c r="D585" i="3"/>
  <c r="H585" i="3" s="1"/>
  <c r="D586" i="3"/>
  <c r="H586" i="3" s="1"/>
  <c r="D587" i="3"/>
  <c r="H587" i="3" s="1"/>
  <c r="D588" i="3"/>
  <c r="H588" i="3" s="1"/>
  <c r="D589" i="3"/>
  <c r="H589" i="3" s="1"/>
  <c r="D590" i="3"/>
  <c r="H590" i="3" s="1"/>
  <c r="D591" i="3"/>
  <c r="H591" i="3" s="1"/>
  <c r="D592" i="3"/>
  <c r="H592" i="3" s="1"/>
  <c r="D593" i="3"/>
  <c r="H593" i="3" s="1"/>
  <c r="D594" i="3"/>
  <c r="H594" i="3" s="1"/>
  <c r="D595" i="3"/>
  <c r="H595" i="3" s="1"/>
  <c r="D596" i="3"/>
  <c r="H596" i="3" s="1"/>
  <c r="D597" i="3"/>
  <c r="H597" i="3" s="1"/>
  <c r="D598" i="3"/>
  <c r="H598" i="3" s="1"/>
  <c r="D599" i="3"/>
  <c r="H599" i="3" s="1"/>
  <c r="D600" i="3"/>
  <c r="H600" i="3" s="1"/>
  <c r="D601" i="3"/>
  <c r="H601" i="3" s="1"/>
  <c r="D602" i="3"/>
  <c r="H602" i="3" s="1"/>
  <c r="D603" i="3"/>
  <c r="H603" i="3" s="1"/>
  <c r="D604" i="3"/>
  <c r="H604" i="3" s="1"/>
  <c r="D605" i="3"/>
  <c r="H605" i="3" s="1"/>
  <c r="D606" i="3"/>
  <c r="H606" i="3" s="1"/>
  <c r="D607" i="3"/>
  <c r="H607" i="3" s="1"/>
  <c r="D608" i="3"/>
  <c r="H608" i="3" s="1"/>
  <c r="D609" i="3"/>
  <c r="H609" i="3" s="1"/>
  <c r="D610" i="3"/>
  <c r="H610" i="3" s="1"/>
  <c r="D611" i="3"/>
  <c r="H611" i="3" s="1"/>
  <c r="D612" i="3"/>
  <c r="H612" i="3" s="1"/>
  <c r="D613" i="3"/>
  <c r="H613" i="3" s="1"/>
  <c r="D614" i="3"/>
  <c r="H614" i="3" s="1"/>
  <c r="D615" i="3"/>
  <c r="H615" i="3" s="1"/>
  <c r="D616" i="3"/>
  <c r="H616" i="3" s="1"/>
  <c r="D617" i="3"/>
  <c r="H617" i="3" s="1"/>
  <c r="D618" i="3"/>
  <c r="H618" i="3" s="1"/>
  <c r="D619" i="3"/>
  <c r="H619" i="3" s="1"/>
  <c r="D620" i="3"/>
  <c r="H620" i="3" s="1"/>
  <c r="D621" i="3"/>
  <c r="H621" i="3" s="1"/>
  <c r="D622" i="3"/>
  <c r="H622" i="3" s="1"/>
  <c r="D623" i="3"/>
  <c r="H623" i="3" s="1"/>
  <c r="D624" i="3"/>
  <c r="H624" i="3" s="1"/>
  <c r="D625" i="3"/>
  <c r="H625" i="3" s="1"/>
  <c r="D626" i="3"/>
  <c r="H626" i="3" s="1"/>
  <c r="D627" i="3"/>
  <c r="H627" i="3" s="1"/>
  <c r="D628" i="3"/>
  <c r="H628" i="3" s="1"/>
  <c r="D629" i="3"/>
  <c r="H629" i="3" s="1"/>
  <c r="D630" i="3"/>
  <c r="H630" i="3" s="1"/>
  <c r="D631" i="3"/>
  <c r="H631" i="3" s="1"/>
  <c r="D632" i="3"/>
  <c r="H632" i="3" s="1"/>
  <c r="D633" i="3"/>
  <c r="H633" i="3" s="1"/>
  <c r="D634" i="3"/>
  <c r="H634" i="3" s="1"/>
  <c r="D635" i="3"/>
  <c r="H635" i="3" s="1"/>
  <c r="D636" i="3"/>
  <c r="H636" i="3" s="1"/>
  <c r="D637" i="3"/>
  <c r="H637" i="3" s="1"/>
  <c r="D638" i="3"/>
  <c r="H638" i="3" s="1"/>
  <c r="D639" i="3"/>
  <c r="H639" i="3" s="1"/>
  <c r="D640" i="3"/>
  <c r="H640" i="3" s="1"/>
  <c r="D641" i="3"/>
  <c r="H641" i="3" s="1"/>
  <c r="D642" i="3"/>
  <c r="H642" i="3" s="1"/>
  <c r="D643" i="3"/>
  <c r="H643" i="3" s="1"/>
  <c r="D644" i="3"/>
  <c r="H644" i="3" s="1"/>
  <c r="D645" i="3"/>
  <c r="H645" i="3" s="1"/>
  <c r="D646" i="3"/>
  <c r="H646" i="3" s="1"/>
  <c r="D647" i="3"/>
  <c r="H647" i="3" s="1"/>
  <c r="D648" i="3"/>
  <c r="H648" i="3" s="1"/>
  <c r="D649" i="3"/>
  <c r="H649" i="3" s="1"/>
  <c r="D650" i="3"/>
  <c r="H650" i="3" s="1"/>
  <c r="D651" i="3"/>
  <c r="H651" i="3" s="1"/>
  <c r="D652" i="3"/>
  <c r="H652" i="3" s="1"/>
  <c r="D653" i="3"/>
  <c r="H653" i="3" s="1"/>
  <c r="D654" i="3"/>
  <c r="H654" i="3" s="1"/>
  <c r="D655" i="3"/>
  <c r="H655" i="3" s="1"/>
  <c r="D656" i="3"/>
  <c r="H656" i="3" s="1"/>
  <c r="D657" i="3"/>
  <c r="D658" i="3"/>
  <c r="H658" i="3" s="1"/>
  <c r="D659" i="3"/>
  <c r="H659" i="3" s="1"/>
  <c r="D660" i="3"/>
  <c r="H660" i="3" s="1"/>
  <c r="D661" i="3"/>
  <c r="H661" i="3" s="1"/>
  <c r="D662" i="3"/>
  <c r="H662" i="3" s="1"/>
  <c r="D663" i="3"/>
  <c r="H663" i="3" s="1"/>
  <c r="D664" i="3"/>
  <c r="H664" i="3" s="1"/>
  <c r="D665" i="3"/>
  <c r="H665" i="3" s="1"/>
  <c r="D666" i="3"/>
  <c r="H666" i="3" s="1"/>
  <c r="D667" i="3"/>
  <c r="H667" i="3" s="1"/>
  <c r="D668" i="3"/>
  <c r="H668" i="3" s="1"/>
  <c r="D669" i="3"/>
  <c r="H669" i="3" s="1"/>
  <c r="D670" i="3"/>
  <c r="H670" i="3" s="1"/>
  <c r="D671" i="3"/>
  <c r="H671" i="3" s="1"/>
  <c r="D672" i="3"/>
  <c r="H672" i="3" s="1"/>
  <c r="D673" i="3"/>
  <c r="H673" i="3" s="1"/>
  <c r="D674" i="3"/>
  <c r="H674" i="3" s="1"/>
  <c r="D675" i="3"/>
  <c r="H675" i="3" s="1"/>
  <c r="D676" i="3"/>
  <c r="H676" i="3" s="1"/>
  <c r="D677" i="3"/>
  <c r="H677" i="3" s="1"/>
  <c r="D678" i="3"/>
  <c r="H678" i="3" s="1"/>
  <c r="D679" i="3"/>
  <c r="H679" i="3" s="1"/>
  <c r="D680" i="3"/>
  <c r="H680" i="3" s="1"/>
  <c r="D681" i="3"/>
  <c r="H681" i="3" s="1"/>
  <c r="D682" i="3"/>
  <c r="H682" i="3" s="1"/>
  <c r="D683" i="3"/>
  <c r="H683" i="3" s="1"/>
  <c r="D684" i="3"/>
  <c r="H684" i="3" s="1"/>
  <c r="D685" i="3"/>
  <c r="H685" i="3" s="1"/>
  <c r="D686" i="3"/>
  <c r="H686" i="3" s="1"/>
  <c r="D687" i="3"/>
  <c r="H687" i="3" s="1"/>
  <c r="D688" i="3"/>
  <c r="H688" i="3" s="1"/>
  <c r="D689" i="3"/>
  <c r="H689" i="3" s="1"/>
  <c r="D690" i="3"/>
  <c r="H690" i="3" s="1"/>
  <c r="D691" i="3"/>
  <c r="H691" i="3" s="1"/>
  <c r="D692" i="3"/>
  <c r="H692" i="3" s="1"/>
  <c r="D693" i="3"/>
  <c r="H693" i="3" s="1"/>
  <c r="D694" i="3"/>
  <c r="H694" i="3" s="1"/>
  <c r="D695" i="3"/>
  <c r="H695" i="3" s="1"/>
  <c r="D696" i="3"/>
  <c r="H696" i="3" s="1"/>
  <c r="D697" i="3"/>
  <c r="H697" i="3" s="1"/>
  <c r="D698" i="3"/>
  <c r="H698" i="3" s="1"/>
  <c r="D699" i="3"/>
  <c r="H699" i="3" s="1"/>
  <c r="D700" i="3"/>
  <c r="H700" i="3" s="1"/>
  <c r="D701" i="3"/>
  <c r="H701" i="3" s="1"/>
  <c r="D702" i="3"/>
  <c r="H702" i="3" s="1"/>
  <c r="D703" i="3"/>
  <c r="H703" i="3" s="1"/>
  <c r="D704" i="3"/>
  <c r="H704" i="3" s="1"/>
  <c r="D705" i="3"/>
  <c r="H705" i="3" s="1"/>
  <c r="D706" i="3"/>
  <c r="H706" i="3" s="1"/>
  <c r="D707" i="3"/>
  <c r="H707" i="3" s="1"/>
  <c r="D708" i="3"/>
  <c r="H708" i="3" s="1"/>
  <c r="D709" i="3"/>
  <c r="H709" i="3" s="1"/>
  <c r="D710" i="3"/>
  <c r="H710" i="3" s="1"/>
  <c r="D711" i="3"/>
  <c r="H711" i="3" s="1"/>
  <c r="D712" i="3"/>
  <c r="H712" i="3" s="1"/>
  <c r="D713" i="3"/>
  <c r="H713" i="3" s="1"/>
  <c r="D714" i="3"/>
  <c r="H714" i="3" s="1"/>
  <c r="D715" i="3"/>
  <c r="H715" i="3" s="1"/>
  <c r="D716" i="3"/>
  <c r="H716" i="3" s="1"/>
  <c r="D717" i="3"/>
  <c r="H717" i="3" s="1"/>
  <c r="D718" i="3"/>
  <c r="H718" i="3" s="1"/>
  <c r="D719" i="3"/>
  <c r="H719" i="3" s="1"/>
  <c r="D720" i="3"/>
  <c r="H720" i="3" s="1"/>
  <c r="D721" i="3"/>
  <c r="H721" i="3" s="1"/>
  <c r="D722" i="3"/>
  <c r="H722" i="3" s="1"/>
  <c r="D723" i="3"/>
  <c r="H723" i="3" s="1"/>
  <c r="D724" i="3"/>
  <c r="H724" i="3" s="1"/>
  <c r="D725" i="3"/>
  <c r="H725" i="3" s="1"/>
  <c r="D726" i="3"/>
  <c r="H726" i="3" s="1"/>
  <c r="D727" i="3"/>
  <c r="H727" i="3" s="1"/>
  <c r="D728" i="3"/>
  <c r="H728" i="3" s="1"/>
  <c r="D729" i="3"/>
  <c r="H729" i="3" s="1"/>
  <c r="D730" i="3"/>
  <c r="H730" i="3" s="1"/>
  <c r="D731" i="3"/>
  <c r="H731" i="3" s="1"/>
  <c r="D732" i="3"/>
  <c r="H732" i="3" s="1"/>
  <c r="D733" i="3"/>
  <c r="H733" i="3" s="1"/>
  <c r="D734" i="3"/>
  <c r="H734" i="3" s="1"/>
  <c r="D735" i="3"/>
  <c r="H735" i="3" s="1"/>
  <c r="D736" i="3"/>
  <c r="H736" i="3" s="1"/>
  <c r="D737" i="3"/>
  <c r="H737" i="3" s="1"/>
  <c r="D738" i="3"/>
  <c r="H738" i="3" s="1"/>
  <c r="D739" i="3"/>
  <c r="H739" i="3" s="1"/>
  <c r="D740" i="3"/>
  <c r="H740" i="3" s="1"/>
  <c r="D741" i="3"/>
  <c r="H741" i="3" s="1"/>
  <c r="D742" i="3"/>
  <c r="H742" i="3" s="1"/>
  <c r="D743" i="3"/>
  <c r="H743" i="3" s="1"/>
  <c r="D744" i="3"/>
  <c r="H744" i="3" s="1"/>
  <c r="D745" i="3"/>
  <c r="H745" i="3" s="1"/>
  <c r="D746" i="3"/>
  <c r="H746" i="3" s="1"/>
  <c r="D747" i="3"/>
  <c r="H747" i="3" s="1"/>
  <c r="D748" i="3"/>
  <c r="H748" i="3" s="1"/>
  <c r="D749" i="3"/>
  <c r="H749" i="3" s="1"/>
  <c r="D750" i="3"/>
  <c r="H750" i="3" s="1"/>
  <c r="D751" i="3"/>
  <c r="H751" i="3" s="1"/>
  <c r="D752" i="3"/>
  <c r="H752" i="3" s="1"/>
  <c r="D753" i="3"/>
  <c r="H753" i="3" s="1"/>
  <c r="D754" i="3"/>
  <c r="H754" i="3" s="1"/>
  <c r="D755" i="3"/>
  <c r="H755" i="3" s="1"/>
  <c r="D756" i="3"/>
  <c r="H756" i="3" s="1"/>
  <c r="D757" i="3"/>
  <c r="H757" i="3" s="1"/>
  <c r="D758" i="3"/>
  <c r="H758" i="3" s="1"/>
  <c r="D759" i="3"/>
  <c r="H759" i="3" s="1"/>
  <c r="D760" i="3"/>
  <c r="H760" i="3" s="1"/>
  <c r="D761" i="3"/>
  <c r="H761" i="3" s="1"/>
  <c r="D762" i="3"/>
  <c r="H762" i="3" s="1"/>
  <c r="D763" i="3"/>
  <c r="H763" i="3" s="1"/>
  <c r="D764" i="3"/>
  <c r="H764" i="3" s="1"/>
  <c r="D765" i="3"/>
  <c r="H765" i="3" s="1"/>
  <c r="D766" i="3"/>
  <c r="H766" i="3" s="1"/>
  <c r="D767" i="3"/>
  <c r="H767" i="3" s="1"/>
  <c r="D768" i="3"/>
  <c r="H768" i="3" s="1"/>
  <c r="D769" i="3"/>
  <c r="H769" i="3" s="1"/>
  <c r="D770" i="3"/>
  <c r="H770" i="3" s="1"/>
  <c r="D771" i="3"/>
  <c r="H771" i="3" s="1"/>
  <c r="D772" i="3"/>
  <c r="H772" i="3" s="1"/>
  <c r="D773" i="3"/>
  <c r="H773" i="3" s="1"/>
  <c r="D774" i="3"/>
  <c r="H774" i="3" s="1"/>
  <c r="D775" i="3"/>
  <c r="H775" i="3" s="1"/>
  <c r="D776" i="3"/>
  <c r="H776" i="3" s="1"/>
  <c r="D777" i="3"/>
  <c r="H777" i="3" s="1"/>
  <c r="D778" i="3"/>
  <c r="H778" i="3" s="1"/>
  <c r="D779" i="3"/>
  <c r="H779" i="3" s="1"/>
  <c r="D780" i="3"/>
  <c r="H780" i="3" s="1"/>
  <c r="D781" i="3"/>
  <c r="H781" i="3" s="1"/>
  <c r="D782" i="3"/>
  <c r="H782" i="3" s="1"/>
  <c r="D783" i="3"/>
  <c r="H783" i="3" s="1"/>
  <c r="D784" i="3"/>
  <c r="H784" i="3" s="1"/>
  <c r="D785" i="3"/>
  <c r="H785" i="3" s="1"/>
  <c r="D786" i="3"/>
  <c r="H786" i="3" s="1"/>
  <c r="D787" i="3"/>
  <c r="H787" i="3" s="1"/>
  <c r="D788" i="3"/>
  <c r="H788" i="3" s="1"/>
  <c r="D789" i="3"/>
  <c r="H789" i="3" s="1"/>
  <c r="D790" i="3"/>
  <c r="H790" i="3" s="1"/>
  <c r="D791" i="3"/>
  <c r="H791" i="3" s="1"/>
  <c r="D792" i="3"/>
  <c r="H792" i="3" s="1"/>
  <c r="D793" i="3"/>
  <c r="H793" i="3" s="1"/>
  <c r="D794" i="3"/>
  <c r="H794" i="3" s="1"/>
  <c r="D795" i="3"/>
  <c r="H795" i="3" s="1"/>
  <c r="D796" i="3"/>
  <c r="H796" i="3" s="1"/>
  <c r="D797" i="3"/>
  <c r="H797" i="3" s="1"/>
  <c r="D798" i="3"/>
  <c r="H798" i="3" s="1"/>
  <c r="D799" i="3"/>
  <c r="H799" i="3" s="1"/>
  <c r="D800" i="3"/>
  <c r="H800" i="3" s="1"/>
  <c r="D801" i="3"/>
  <c r="H801" i="3" s="1"/>
  <c r="D802" i="3"/>
  <c r="H802" i="3" s="1"/>
  <c r="D803" i="3"/>
  <c r="H803" i="3" s="1"/>
  <c r="D804" i="3"/>
  <c r="H804" i="3" s="1"/>
  <c r="D805" i="3"/>
  <c r="H805" i="3" s="1"/>
  <c r="D806" i="3"/>
  <c r="H806" i="3" s="1"/>
  <c r="D807" i="3"/>
  <c r="H807" i="3" s="1"/>
  <c r="D808" i="3"/>
  <c r="H808" i="3" s="1"/>
  <c r="D809" i="3"/>
  <c r="H809" i="3" s="1"/>
  <c r="D810" i="3"/>
  <c r="H810" i="3" s="1"/>
  <c r="D811" i="3"/>
  <c r="H811" i="3" s="1"/>
  <c r="D812" i="3"/>
  <c r="H812" i="3" s="1"/>
  <c r="D813" i="3"/>
  <c r="H813" i="3" s="1"/>
  <c r="D814" i="3"/>
  <c r="H814" i="3" s="1"/>
  <c r="D815" i="3"/>
  <c r="H815" i="3" s="1"/>
  <c r="D816" i="3"/>
  <c r="H816" i="3" s="1"/>
  <c r="D817" i="3"/>
  <c r="H817" i="3" s="1"/>
  <c r="D818" i="3"/>
  <c r="H818" i="3" s="1"/>
  <c r="D819" i="3"/>
  <c r="H819" i="3" s="1"/>
  <c r="D820" i="3"/>
  <c r="H820" i="3" s="1"/>
  <c r="D821" i="3"/>
  <c r="H821" i="3" s="1"/>
  <c r="D822" i="3"/>
  <c r="H822" i="3" s="1"/>
  <c r="D823" i="3"/>
  <c r="H823" i="3" s="1"/>
  <c r="D824" i="3"/>
  <c r="H824" i="3" s="1"/>
  <c r="D825" i="3"/>
  <c r="H825" i="3" s="1"/>
  <c r="D826" i="3"/>
  <c r="H826" i="3" s="1"/>
  <c r="D827" i="3"/>
  <c r="H827" i="3" s="1"/>
  <c r="D828" i="3"/>
  <c r="H828" i="3" s="1"/>
  <c r="D829" i="3"/>
  <c r="H829" i="3" s="1"/>
  <c r="D830" i="3"/>
  <c r="H830" i="3" s="1"/>
  <c r="D831" i="3"/>
  <c r="H831" i="3" s="1"/>
  <c r="D832" i="3"/>
  <c r="H832" i="3" s="1"/>
  <c r="D833" i="3"/>
  <c r="H833" i="3" s="1"/>
  <c r="D834" i="3"/>
  <c r="H834" i="3" s="1"/>
  <c r="D835" i="3"/>
  <c r="H835" i="3" s="1"/>
  <c r="D836" i="3"/>
  <c r="H836" i="3" s="1"/>
  <c r="D837" i="3"/>
  <c r="H837" i="3" s="1"/>
  <c r="D838" i="3"/>
  <c r="H838" i="3" s="1"/>
  <c r="D839" i="3"/>
  <c r="H839" i="3" s="1"/>
  <c r="D840" i="3"/>
  <c r="H840" i="3" s="1"/>
  <c r="D841" i="3"/>
  <c r="H841" i="3" s="1"/>
  <c r="D842" i="3"/>
  <c r="H842" i="3" s="1"/>
  <c r="D843" i="3"/>
  <c r="H843" i="3" s="1"/>
  <c r="D844" i="3"/>
  <c r="H844" i="3" s="1"/>
  <c r="D845" i="3"/>
  <c r="H845" i="3" s="1"/>
  <c r="D846" i="3"/>
  <c r="H846" i="3" s="1"/>
  <c r="D847" i="3"/>
  <c r="H847" i="3" s="1"/>
  <c r="D848" i="3"/>
  <c r="H848" i="3" s="1"/>
  <c r="D849" i="3"/>
  <c r="H849" i="3" s="1"/>
  <c r="D850" i="3"/>
  <c r="H850" i="3" s="1"/>
  <c r="D851" i="3"/>
  <c r="H851" i="3" s="1"/>
  <c r="D852" i="3"/>
  <c r="H852" i="3" s="1"/>
  <c r="D853" i="3"/>
  <c r="H853" i="3" s="1"/>
  <c r="D854" i="3"/>
  <c r="H854" i="3" s="1"/>
  <c r="D855" i="3"/>
  <c r="H855" i="3" s="1"/>
  <c r="D856" i="3"/>
  <c r="H856" i="3" s="1"/>
  <c r="D857" i="3"/>
  <c r="H857" i="3" s="1"/>
  <c r="D858" i="3"/>
  <c r="H858" i="3" s="1"/>
  <c r="D859" i="3"/>
  <c r="H859" i="3" s="1"/>
  <c r="D860" i="3"/>
  <c r="H860" i="3" s="1"/>
  <c r="D861" i="3"/>
  <c r="H861" i="3" s="1"/>
  <c r="D862" i="3"/>
  <c r="H862" i="3" s="1"/>
  <c r="D863" i="3"/>
  <c r="H863" i="3" s="1"/>
  <c r="D864" i="3"/>
  <c r="H864" i="3" s="1"/>
  <c r="D865" i="3"/>
  <c r="H865" i="3" s="1"/>
  <c r="D866" i="3"/>
  <c r="H866" i="3" s="1"/>
  <c r="D867" i="3"/>
  <c r="H867" i="3" s="1"/>
  <c r="D868" i="3"/>
  <c r="H868" i="3" s="1"/>
  <c r="D869" i="3"/>
  <c r="H869" i="3" s="1"/>
  <c r="D870" i="3"/>
  <c r="H870" i="3" s="1"/>
  <c r="D871" i="3"/>
  <c r="H871" i="3" s="1"/>
  <c r="D872" i="3"/>
  <c r="H872" i="3" s="1"/>
  <c r="D873" i="3"/>
  <c r="H873" i="3" s="1"/>
  <c r="D874" i="3"/>
  <c r="H874" i="3" s="1"/>
  <c r="D875" i="3"/>
  <c r="H875" i="3" s="1"/>
  <c r="D876" i="3"/>
  <c r="H876" i="3" s="1"/>
  <c r="D877" i="3"/>
  <c r="H877" i="3" s="1"/>
  <c r="D878" i="3"/>
  <c r="H878" i="3" s="1"/>
  <c r="D879" i="3"/>
  <c r="H879" i="3" s="1"/>
  <c r="D880" i="3"/>
  <c r="H880" i="3" s="1"/>
  <c r="D881" i="3"/>
  <c r="H881" i="3" s="1"/>
  <c r="D882" i="3"/>
  <c r="H882" i="3" s="1"/>
  <c r="D883" i="3"/>
  <c r="H883" i="3" s="1"/>
  <c r="D884" i="3"/>
  <c r="H884" i="3" s="1"/>
  <c r="D885" i="3"/>
  <c r="H885" i="3" s="1"/>
  <c r="D886" i="3"/>
  <c r="H886" i="3" s="1"/>
  <c r="D887" i="3"/>
  <c r="H887" i="3" s="1"/>
  <c r="D888" i="3"/>
  <c r="H888" i="3" s="1"/>
  <c r="D889" i="3"/>
  <c r="H889" i="3" s="1"/>
  <c r="D890" i="3"/>
  <c r="H890" i="3" s="1"/>
  <c r="D891" i="3"/>
  <c r="H891" i="3" s="1"/>
  <c r="D892" i="3"/>
  <c r="H892" i="3" s="1"/>
  <c r="D893" i="3"/>
  <c r="H893" i="3" s="1"/>
  <c r="D894" i="3"/>
  <c r="H894" i="3" s="1"/>
  <c r="D895" i="3"/>
  <c r="H895" i="3" s="1"/>
  <c r="D896" i="3"/>
  <c r="H896" i="3" s="1"/>
  <c r="D897" i="3"/>
  <c r="H897" i="3" s="1"/>
  <c r="D898" i="3"/>
  <c r="H898" i="3" s="1"/>
  <c r="D899" i="3"/>
  <c r="H899" i="3" s="1"/>
  <c r="D900" i="3"/>
  <c r="H900" i="3" s="1"/>
  <c r="D901" i="3"/>
  <c r="H901" i="3" s="1"/>
  <c r="D902" i="3"/>
  <c r="H902" i="3" s="1"/>
  <c r="D903" i="3"/>
  <c r="H903" i="3" s="1"/>
  <c r="D904" i="3"/>
  <c r="H904" i="3" s="1"/>
  <c r="D905" i="3"/>
  <c r="H905" i="3" s="1"/>
  <c r="D906" i="3"/>
  <c r="H906" i="3" s="1"/>
  <c r="D907" i="3"/>
  <c r="H907" i="3" s="1"/>
  <c r="D908" i="3"/>
  <c r="H908" i="3" s="1"/>
  <c r="D909" i="3"/>
  <c r="H909" i="3" s="1"/>
  <c r="D910" i="3"/>
  <c r="H910" i="3" s="1"/>
  <c r="D911" i="3"/>
  <c r="H911" i="3" s="1"/>
  <c r="D912" i="3"/>
  <c r="H912" i="3" s="1"/>
  <c r="D913" i="3"/>
  <c r="H913" i="3" s="1"/>
  <c r="D914" i="3"/>
  <c r="H914" i="3" s="1"/>
  <c r="D915" i="3"/>
  <c r="H915" i="3" s="1"/>
  <c r="D916" i="3"/>
  <c r="H916" i="3" s="1"/>
  <c r="D917" i="3"/>
  <c r="H917" i="3" s="1"/>
  <c r="D918" i="3"/>
  <c r="H918" i="3" s="1"/>
  <c r="D919" i="3"/>
  <c r="H919" i="3" s="1"/>
  <c r="D920" i="3"/>
  <c r="H920" i="3" s="1"/>
  <c r="D921" i="3"/>
  <c r="H921" i="3" s="1"/>
  <c r="D922" i="3"/>
  <c r="H922" i="3" s="1"/>
  <c r="D923" i="3"/>
  <c r="H923" i="3" s="1"/>
  <c r="D924" i="3"/>
  <c r="H924" i="3" s="1"/>
  <c r="D925" i="3"/>
  <c r="H925" i="3" s="1"/>
  <c r="D926" i="3"/>
  <c r="H926" i="3" s="1"/>
  <c r="D927" i="3"/>
  <c r="H927" i="3" s="1"/>
  <c r="D928" i="3"/>
  <c r="H928" i="3" s="1"/>
  <c r="D929" i="3"/>
  <c r="H929" i="3" s="1"/>
  <c r="D930" i="3"/>
  <c r="H930" i="3" s="1"/>
  <c r="D931" i="3"/>
  <c r="H931" i="3" s="1"/>
  <c r="D932" i="3"/>
  <c r="H932" i="3" s="1"/>
  <c r="D933" i="3"/>
  <c r="H933" i="3" s="1"/>
  <c r="D934" i="3"/>
  <c r="H934" i="3" s="1"/>
  <c r="D935" i="3"/>
  <c r="H935" i="3" s="1"/>
  <c r="D936" i="3"/>
  <c r="H936" i="3" s="1"/>
  <c r="D937" i="3"/>
  <c r="H937" i="3" s="1"/>
  <c r="D938" i="3"/>
  <c r="H938" i="3" s="1"/>
  <c r="D939" i="3"/>
  <c r="H939" i="3" s="1"/>
  <c r="D940" i="3"/>
  <c r="H940" i="3" s="1"/>
  <c r="D941" i="3"/>
  <c r="H941" i="3" s="1"/>
  <c r="D942" i="3"/>
  <c r="H942" i="3" s="1"/>
  <c r="D943" i="3"/>
  <c r="H943" i="3" s="1"/>
  <c r="D944" i="3"/>
  <c r="H944" i="3" s="1"/>
  <c r="D945" i="3"/>
  <c r="H945" i="3" s="1"/>
  <c r="D946" i="3"/>
  <c r="H946" i="3" s="1"/>
  <c r="D947" i="3"/>
  <c r="H947" i="3" s="1"/>
  <c r="D948" i="3"/>
  <c r="H948" i="3" s="1"/>
  <c r="D949" i="3"/>
  <c r="H949" i="3" s="1"/>
  <c r="D950" i="3"/>
  <c r="H950" i="3" s="1"/>
  <c r="D951" i="3"/>
  <c r="H951" i="3" s="1"/>
  <c r="D952" i="3"/>
  <c r="H952" i="3" s="1"/>
  <c r="D953" i="3"/>
  <c r="H953" i="3" s="1"/>
  <c r="D954" i="3"/>
  <c r="H954" i="3" s="1"/>
  <c r="D955" i="3"/>
  <c r="H955" i="3" s="1"/>
  <c r="D956" i="3"/>
  <c r="H956" i="3" s="1"/>
  <c r="D957" i="3"/>
  <c r="H957" i="3" s="1"/>
  <c r="D958" i="3"/>
  <c r="H958" i="3" s="1"/>
  <c r="D959" i="3"/>
  <c r="H959" i="3" s="1"/>
  <c r="D960" i="3"/>
  <c r="H960" i="3" s="1"/>
  <c r="D961" i="3"/>
  <c r="H961" i="3" s="1"/>
  <c r="D962" i="3"/>
  <c r="H962" i="3" s="1"/>
  <c r="D963" i="3"/>
  <c r="H963" i="3" s="1"/>
  <c r="D964" i="3"/>
  <c r="H964" i="3" s="1"/>
  <c r="D965" i="3"/>
  <c r="H965" i="3" s="1"/>
  <c r="D966" i="3"/>
  <c r="H966" i="3" s="1"/>
  <c r="D967" i="3"/>
  <c r="H967" i="3" s="1"/>
  <c r="D968" i="3"/>
  <c r="H968" i="3" s="1"/>
  <c r="D969" i="3"/>
  <c r="H969" i="3" s="1"/>
  <c r="D970" i="3"/>
  <c r="H970" i="3" s="1"/>
  <c r="D971" i="3"/>
  <c r="H971" i="3" s="1"/>
  <c r="D972" i="3"/>
  <c r="H972" i="3" s="1"/>
  <c r="D973" i="3"/>
  <c r="H973" i="3" s="1"/>
  <c r="D974" i="3"/>
  <c r="H974" i="3" s="1"/>
  <c r="D975" i="3"/>
  <c r="H975" i="3" s="1"/>
  <c r="D976" i="3"/>
  <c r="H976" i="3" s="1"/>
  <c r="D977" i="3"/>
  <c r="H977" i="3" s="1"/>
  <c r="D978" i="3"/>
  <c r="H978" i="3" s="1"/>
  <c r="D979" i="3"/>
  <c r="H979" i="3" s="1"/>
  <c r="D980" i="3"/>
  <c r="H980" i="3" s="1"/>
  <c r="D981" i="3"/>
  <c r="H981" i="3" s="1"/>
  <c r="D982" i="3"/>
  <c r="H982" i="3" s="1"/>
  <c r="D983" i="3"/>
  <c r="H983" i="3" s="1"/>
  <c r="D984" i="3"/>
  <c r="H984" i="3" s="1"/>
  <c r="D985" i="3"/>
  <c r="H985" i="3" s="1"/>
  <c r="D986" i="3"/>
  <c r="H986" i="3" s="1"/>
  <c r="D987" i="3"/>
  <c r="H987" i="3" s="1"/>
  <c r="D988" i="3"/>
  <c r="H988" i="3" s="1"/>
  <c r="D989" i="3"/>
  <c r="H989" i="3" s="1"/>
  <c r="D990" i="3"/>
  <c r="H990" i="3" s="1"/>
  <c r="D991" i="3"/>
  <c r="H991" i="3" s="1"/>
  <c r="D992" i="3"/>
  <c r="H992" i="3" s="1"/>
  <c r="D993" i="3"/>
  <c r="H993" i="3" s="1"/>
  <c r="D994" i="3"/>
  <c r="H994" i="3" s="1"/>
  <c r="D995" i="3"/>
  <c r="H995" i="3" s="1"/>
  <c r="D996" i="3"/>
  <c r="H996" i="3" s="1"/>
  <c r="D997" i="3"/>
  <c r="H997" i="3" s="1"/>
  <c r="D998" i="3"/>
  <c r="H998" i="3" s="1"/>
  <c r="D999" i="3"/>
  <c r="H999" i="3" s="1"/>
  <c r="D1000" i="3"/>
  <c r="H1000" i="3" s="1"/>
  <c r="D1001" i="3"/>
  <c r="H1001" i="3" s="1"/>
  <c r="D1002" i="3"/>
  <c r="H1002" i="3" s="1"/>
  <c r="D1003" i="3"/>
  <c r="H1003" i="3" s="1"/>
  <c r="D1004" i="3"/>
  <c r="H1004" i="3" s="1"/>
  <c r="D1005" i="3"/>
  <c r="H1005" i="3" s="1"/>
  <c r="D1006" i="3"/>
  <c r="H1006" i="3" s="1"/>
  <c r="D1007" i="3"/>
  <c r="H1007" i="3" s="1"/>
  <c r="D1008" i="3"/>
  <c r="H1008" i="3" s="1"/>
  <c r="D1009" i="3"/>
  <c r="H1009" i="3" s="1"/>
  <c r="D1010" i="3"/>
  <c r="H1010" i="3" s="1"/>
  <c r="D1011" i="3"/>
  <c r="H1011" i="3" s="1"/>
  <c r="D1012" i="3"/>
  <c r="H1012" i="3" s="1"/>
  <c r="D1013" i="3"/>
  <c r="H1013" i="3" s="1"/>
  <c r="D1014" i="3"/>
  <c r="H1014" i="3" s="1"/>
  <c r="D1015" i="3"/>
  <c r="H1015" i="3" s="1"/>
  <c r="D1016" i="3"/>
  <c r="H1016" i="3" s="1"/>
  <c r="D1017" i="3"/>
  <c r="H1017" i="3" s="1"/>
  <c r="D1018" i="3"/>
  <c r="H1018" i="3" s="1"/>
  <c r="D1019" i="3"/>
  <c r="H1019" i="3" s="1"/>
  <c r="D1020" i="3"/>
  <c r="H1020" i="3" s="1"/>
  <c r="D1021" i="3"/>
  <c r="H1021" i="3" s="1"/>
  <c r="D1022" i="3"/>
  <c r="H1022" i="3" s="1"/>
  <c r="D1023" i="3"/>
  <c r="H1023" i="3" s="1"/>
  <c r="D1024" i="3"/>
  <c r="H1024" i="3" s="1"/>
  <c r="D1025" i="3"/>
  <c r="H1025" i="3" s="1"/>
  <c r="D1026" i="3"/>
  <c r="H1026" i="3" s="1"/>
  <c r="D1027" i="3"/>
  <c r="H1027" i="3" s="1"/>
  <c r="D1028" i="3"/>
  <c r="H1028" i="3" s="1"/>
  <c r="D1029" i="3"/>
  <c r="H1029" i="3" s="1"/>
  <c r="D1030" i="3"/>
  <c r="H1030" i="3" s="1"/>
  <c r="D1031" i="3"/>
  <c r="H1031" i="3" s="1"/>
  <c r="D1032" i="3"/>
  <c r="H1032" i="3" s="1"/>
  <c r="D1033" i="3"/>
  <c r="H1033" i="3" s="1"/>
  <c r="D1034" i="3"/>
  <c r="H1034" i="3" s="1"/>
  <c r="D1035" i="3"/>
  <c r="H1035" i="3" s="1"/>
  <c r="D1036" i="3"/>
  <c r="H1036" i="3" s="1"/>
  <c r="D1037" i="3"/>
  <c r="H1037" i="3" s="1"/>
  <c r="D1038" i="3"/>
  <c r="H1038" i="3" s="1"/>
  <c r="D1039" i="3"/>
  <c r="H1039" i="3" s="1"/>
  <c r="D1040" i="3"/>
  <c r="H1040" i="3" s="1"/>
  <c r="D1041" i="3"/>
  <c r="H1041" i="3" s="1"/>
  <c r="D1042" i="3"/>
  <c r="H1042" i="3" s="1"/>
  <c r="D1043" i="3"/>
  <c r="H1043" i="3" s="1"/>
  <c r="D1044" i="3"/>
  <c r="H1044" i="3" s="1"/>
  <c r="D1045" i="3"/>
  <c r="H1045" i="3" s="1"/>
  <c r="D1046" i="3"/>
  <c r="H1046" i="3" s="1"/>
  <c r="D1047" i="3"/>
  <c r="H1047" i="3" s="1"/>
  <c r="D1048" i="3"/>
  <c r="H1048" i="3" s="1"/>
  <c r="D1049" i="3"/>
  <c r="H1049" i="3" s="1"/>
  <c r="D1050" i="3"/>
  <c r="H1050" i="3" s="1"/>
  <c r="D1051" i="3"/>
  <c r="H1051" i="3" s="1"/>
  <c r="D1052" i="3"/>
  <c r="H1052" i="3" s="1"/>
  <c r="D1053" i="3"/>
  <c r="H1053" i="3" s="1"/>
  <c r="D1054" i="3"/>
  <c r="H1054" i="3" s="1"/>
  <c r="D1055" i="3"/>
  <c r="H1055" i="3" s="1"/>
  <c r="D1056" i="3"/>
  <c r="H1056" i="3" s="1"/>
  <c r="D1057" i="3"/>
  <c r="H1057" i="3" s="1"/>
  <c r="D1058" i="3"/>
  <c r="H1058" i="3" s="1"/>
  <c r="D1059" i="3"/>
  <c r="H1059" i="3" s="1"/>
  <c r="D1060" i="3"/>
  <c r="H1060" i="3" s="1"/>
  <c r="D1061" i="3"/>
  <c r="H1061" i="3" s="1"/>
  <c r="D1062" i="3"/>
  <c r="H1062" i="3" s="1"/>
  <c r="D1063" i="3"/>
  <c r="H1063" i="3" s="1"/>
  <c r="D1064" i="3"/>
  <c r="H1064" i="3" s="1"/>
  <c r="D1065" i="3"/>
  <c r="H1065" i="3" s="1"/>
  <c r="D1066" i="3"/>
  <c r="H1066" i="3" s="1"/>
  <c r="D1067" i="3"/>
  <c r="H1067" i="3" s="1"/>
  <c r="D1068" i="3"/>
  <c r="H1068" i="3" s="1"/>
  <c r="D1069" i="3"/>
  <c r="H1069" i="3" s="1"/>
  <c r="D1070" i="3"/>
  <c r="H1070" i="3" s="1"/>
  <c r="D1071" i="3"/>
  <c r="H1071" i="3" s="1"/>
  <c r="D1072" i="3"/>
  <c r="H1072" i="3" s="1"/>
  <c r="D1073" i="3"/>
  <c r="H1073" i="3" s="1"/>
  <c r="D1074" i="3"/>
  <c r="H1074" i="3" s="1"/>
  <c r="D1075" i="3"/>
  <c r="H1075" i="3" s="1"/>
  <c r="D1076" i="3"/>
  <c r="H1076" i="3" s="1"/>
  <c r="D1077" i="3"/>
  <c r="H1077" i="3" s="1"/>
  <c r="D1078" i="3"/>
  <c r="H1078" i="3" s="1"/>
  <c r="D1079" i="3"/>
  <c r="H1079" i="3" s="1"/>
  <c r="D1080" i="3"/>
  <c r="H1080" i="3" s="1"/>
  <c r="D1081" i="3"/>
  <c r="H1081" i="3" s="1"/>
  <c r="D1082" i="3"/>
  <c r="H1082" i="3" s="1"/>
  <c r="D1083" i="3"/>
  <c r="H1083" i="3" s="1"/>
  <c r="D1084" i="3"/>
  <c r="H1084" i="3" s="1"/>
  <c r="D1085" i="3"/>
  <c r="H1085" i="3" s="1"/>
  <c r="D1086" i="3"/>
  <c r="H1086" i="3" s="1"/>
  <c r="D1087" i="3"/>
  <c r="H1087" i="3" s="1"/>
  <c r="D1088" i="3"/>
  <c r="H1088" i="3" s="1"/>
  <c r="D1089" i="3"/>
  <c r="H1089" i="3" s="1"/>
  <c r="D1090" i="3"/>
  <c r="H1090" i="3" s="1"/>
  <c r="D1091" i="3"/>
  <c r="H1091" i="3" s="1"/>
  <c r="D1092" i="3"/>
  <c r="H1092" i="3" s="1"/>
  <c r="D1093" i="3"/>
  <c r="H1093" i="3" s="1"/>
  <c r="D1094" i="3"/>
  <c r="H1094" i="3" s="1"/>
  <c r="D1095" i="3"/>
  <c r="H1095" i="3" s="1"/>
  <c r="D1096" i="3"/>
  <c r="H1096" i="3" s="1"/>
  <c r="D1097" i="3"/>
  <c r="H1097" i="3" s="1"/>
  <c r="D1098" i="3"/>
  <c r="H1098" i="3" s="1"/>
  <c r="D1099" i="3"/>
  <c r="H1099" i="3" s="1"/>
  <c r="D1100" i="3"/>
  <c r="H1100" i="3" s="1"/>
  <c r="D1101" i="3"/>
  <c r="H1101" i="3" s="1"/>
  <c r="D1102" i="3"/>
  <c r="H1102" i="3" s="1"/>
  <c r="D1103" i="3"/>
  <c r="H1103" i="3" s="1"/>
  <c r="D1104" i="3"/>
  <c r="H1104" i="3" s="1"/>
  <c r="D1105" i="3"/>
  <c r="H1105" i="3" s="1"/>
  <c r="D1106" i="3"/>
  <c r="H1106" i="3" s="1"/>
  <c r="D1107" i="3"/>
  <c r="H1107" i="3" s="1"/>
  <c r="D1108" i="3"/>
  <c r="H1108" i="3" s="1"/>
  <c r="D1109" i="3"/>
  <c r="H1109" i="3" s="1"/>
  <c r="D1110" i="3"/>
  <c r="H1110" i="3" s="1"/>
  <c r="D1111" i="3"/>
  <c r="H1111" i="3" s="1"/>
  <c r="D1112" i="3"/>
  <c r="H1112" i="3" s="1"/>
  <c r="D1113" i="3"/>
  <c r="H1113" i="3" s="1"/>
  <c r="D1114" i="3"/>
  <c r="H1114" i="3" s="1"/>
  <c r="D1115" i="3"/>
  <c r="H1115" i="3" s="1"/>
  <c r="D1116" i="3"/>
  <c r="H1116" i="3" s="1"/>
  <c r="D1117" i="3"/>
  <c r="H1117" i="3" s="1"/>
  <c r="D1118" i="3"/>
  <c r="H1118" i="3" s="1"/>
  <c r="D1119" i="3"/>
  <c r="H1119" i="3" s="1"/>
  <c r="D1120" i="3"/>
  <c r="H1120" i="3" s="1"/>
  <c r="D1121" i="3"/>
  <c r="H1121" i="3" s="1"/>
  <c r="D1122" i="3"/>
  <c r="H1122" i="3" s="1"/>
  <c r="D1123" i="3"/>
  <c r="H1123" i="3" s="1"/>
  <c r="D1124" i="3"/>
  <c r="H1124" i="3" s="1"/>
  <c r="D1125" i="3"/>
  <c r="H1125" i="3" s="1"/>
  <c r="D1126" i="3"/>
  <c r="H1126" i="3" s="1"/>
  <c r="D1127" i="3"/>
  <c r="H1127" i="3" s="1"/>
  <c r="D1128" i="3"/>
  <c r="H1128" i="3" s="1"/>
  <c r="D1129" i="3"/>
  <c r="H1129" i="3" s="1"/>
  <c r="D1130" i="3"/>
  <c r="H1130" i="3" s="1"/>
  <c r="D1131" i="3"/>
  <c r="H1131" i="3" s="1"/>
  <c r="D1132" i="3"/>
  <c r="H1132" i="3" s="1"/>
  <c r="D1133" i="3"/>
  <c r="H1133" i="3" s="1"/>
  <c r="D1134" i="3"/>
  <c r="H1134" i="3" s="1"/>
  <c r="D1135" i="3"/>
  <c r="H1135" i="3" s="1"/>
  <c r="D1136" i="3"/>
  <c r="H1136" i="3" s="1"/>
  <c r="D1137" i="3"/>
  <c r="H1137" i="3" s="1"/>
  <c r="D1138" i="3"/>
  <c r="H1138" i="3" s="1"/>
  <c r="D1139" i="3"/>
  <c r="H1139" i="3" s="1"/>
  <c r="D1140" i="3"/>
  <c r="H1140" i="3" s="1"/>
  <c r="D1141" i="3"/>
  <c r="H1141" i="3" s="1"/>
  <c r="D1142" i="3"/>
  <c r="H1142" i="3" s="1"/>
  <c r="D1143" i="3"/>
  <c r="H1143" i="3" s="1"/>
  <c r="D1144" i="3"/>
  <c r="H1144" i="3" s="1"/>
  <c r="D1145" i="3"/>
  <c r="H1145" i="3" s="1"/>
  <c r="D1146" i="3"/>
  <c r="H1146" i="3" s="1"/>
  <c r="D1147" i="3"/>
  <c r="H1147" i="3" s="1"/>
  <c r="D1148" i="3"/>
  <c r="H1148" i="3" s="1"/>
  <c r="D1149" i="3"/>
  <c r="H1149" i="3" s="1"/>
  <c r="D1150" i="3"/>
  <c r="H1150" i="3" s="1"/>
  <c r="D1151" i="3"/>
  <c r="H1151" i="3"/>
  <c r="D1152" i="3"/>
  <c r="H1152" i="3" s="1"/>
  <c r="D1153" i="3"/>
  <c r="H1153" i="3" s="1"/>
  <c r="D1154" i="3"/>
  <c r="H1154" i="3" s="1"/>
  <c r="D1155" i="3"/>
  <c r="H1155" i="3" s="1"/>
  <c r="D1156" i="3"/>
  <c r="H1156" i="3" s="1"/>
  <c r="D1157" i="3"/>
  <c r="H1157" i="3" s="1"/>
  <c r="D1158" i="3"/>
  <c r="H1158" i="3" s="1"/>
  <c r="D1159" i="3"/>
  <c r="H1159" i="3" s="1"/>
  <c r="D1160" i="3"/>
  <c r="H1160" i="3" s="1"/>
  <c r="D1161" i="3"/>
  <c r="H1161" i="3" s="1"/>
  <c r="D1162" i="3"/>
  <c r="H1162" i="3" s="1"/>
  <c r="D1163" i="3"/>
  <c r="H1163" i="3" s="1"/>
  <c r="D1164" i="3"/>
  <c r="H1164" i="3" s="1"/>
  <c r="D1165" i="3"/>
  <c r="H1165" i="3" s="1"/>
  <c r="D1166" i="3"/>
  <c r="H1166" i="3" s="1"/>
  <c r="D1167" i="3"/>
  <c r="H1167" i="3" s="1"/>
  <c r="D1168" i="3"/>
  <c r="H1168" i="3" s="1"/>
  <c r="D1169" i="3"/>
  <c r="H1169" i="3" s="1"/>
  <c r="D1170" i="3"/>
  <c r="H1170" i="3" s="1"/>
  <c r="D1171" i="3"/>
  <c r="H1171" i="3" s="1"/>
  <c r="D1172" i="3"/>
  <c r="H1172" i="3" s="1"/>
  <c r="D1173" i="3"/>
  <c r="H1173" i="3" s="1"/>
  <c r="D1174" i="3"/>
  <c r="H1174" i="3" s="1"/>
  <c r="D1175" i="3"/>
  <c r="H1175" i="3" s="1"/>
  <c r="D1176" i="3"/>
  <c r="H1176" i="3" s="1"/>
  <c r="D1177" i="3"/>
  <c r="H1177" i="3" s="1"/>
  <c r="D1178" i="3"/>
  <c r="H1178" i="3" s="1"/>
  <c r="D1179" i="3"/>
  <c r="H1179" i="3" s="1"/>
  <c r="D1180" i="3"/>
  <c r="H1180" i="3" s="1"/>
  <c r="D1181" i="3"/>
  <c r="H1181" i="3" s="1"/>
  <c r="D1182" i="3"/>
  <c r="H1182" i="3" s="1"/>
  <c r="D1183" i="3"/>
  <c r="H1183" i="3" s="1"/>
  <c r="D1184" i="3"/>
  <c r="H1184" i="3" s="1"/>
  <c r="D1185" i="3"/>
  <c r="H1185" i="3" s="1"/>
  <c r="D1186" i="3"/>
  <c r="H1186" i="3" s="1"/>
  <c r="D1187" i="3"/>
  <c r="H1187" i="3" s="1"/>
  <c r="D1188" i="3"/>
  <c r="H1188" i="3" s="1"/>
  <c r="D1189" i="3"/>
  <c r="H1189" i="3" s="1"/>
  <c r="D1190" i="3"/>
  <c r="H1190" i="3" s="1"/>
  <c r="D1191" i="3"/>
  <c r="H1191" i="3" s="1"/>
  <c r="D1192" i="3"/>
  <c r="H1192" i="3" s="1"/>
  <c r="D1193" i="3"/>
  <c r="H1193" i="3" s="1"/>
  <c r="D1194" i="3"/>
  <c r="H1194" i="3" s="1"/>
  <c r="D1195" i="3"/>
  <c r="H1195" i="3" s="1"/>
  <c r="D1196" i="3"/>
  <c r="H1196" i="3" s="1"/>
  <c r="D1197" i="3"/>
  <c r="H1197" i="3" s="1"/>
  <c r="D1198" i="3"/>
  <c r="H1198" i="3" s="1"/>
  <c r="D1199" i="3"/>
  <c r="H1199" i="3" s="1"/>
  <c r="D1200" i="3"/>
  <c r="H1200" i="3" s="1"/>
  <c r="D1201" i="3"/>
  <c r="H1201" i="3" s="1"/>
  <c r="D1202" i="3"/>
  <c r="H1202" i="3" s="1"/>
  <c r="D1203" i="3"/>
  <c r="H1203" i="3" s="1"/>
  <c r="D1204" i="3"/>
  <c r="H1204" i="3" s="1"/>
  <c r="D1205" i="3"/>
  <c r="H1205" i="3" s="1"/>
  <c r="D1206" i="3"/>
  <c r="H1206" i="3" s="1"/>
  <c r="D1207" i="3"/>
  <c r="H1207" i="3" s="1"/>
  <c r="D1208" i="3"/>
  <c r="H1208" i="3" s="1"/>
  <c r="D1209" i="3"/>
  <c r="H1209" i="3" s="1"/>
  <c r="D1210" i="3"/>
  <c r="H1210" i="3" s="1"/>
  <c r="D1211" i="3"/>
  <c r="H1211" i="3" s="1"/>
  <c r="D1212" i="3"/>
  <c r="H1212" i="3" s="1"/>
  <c r="D1213" i="3"/>
  <c r="H1213" i="3" s="1"/>
  <c r="D1214" i="3"/>
  <c r="H1214" i="3" s="1"/>
  <c r="D1215" i="3"/>
  <c r="H1215" i="3" s="1"/>
  <c r="D1216" i="3"/>
  <c r="H1216" i="3" s="1"/>
  <c r="D1217" i="3"/>
  <c r="H1217" i="3" s="1"/>
  <c r="D1218" i="3"/>
  <c r="H1218" i="3" s="1"/>
  <c r="D1219" i="3"/>
  <c r="H1219" i="3" s="1"/>
  <c r="D1220" i="3"/>
  <c r="H1220" i="3" s="1"/>
  <c r="D1221" i="3"/>
  <c r="H1221" i="3" s="1"/>
  <c r="D1222" i="3"/>
  <c r="H1222" i="3" s="1"/>
  <c r="D1223" i="3"/>
  <c r="H1223" i="3" s="1"/>
  <c r="D1224" i="3"/>
  <c r="H1224" i="3" s="1"/>
  <c r="D1225" i="3"/>
  <c r="H1225" i="3" s="1"/>
  <c r="D1226" i="3"/>
  <c r="H1226" i="3" s="1"/>
  <c r="D1227" i="3"/>
  <c r="H1227" i="3" s="1"/>
  <c r="D1228" i="3"/>
  <c r="H1228" i="3" s="1"/>
  <c r="D1229" i="3"/>
  <c r="H1229" i="3" s="1"/>
  <c r="D1230" i="3"/>
  <c r="H1230" i="3" s="1"/>
  <c r="D1231" i="3"/>
  <c r="H1231" i="3" s="1"/>
  <c r="D1232" i="3"/>
  <c r="H1232" i="3" s="1"/>
  <c r="D1233" i="3"/>
  <c r="H1233" i="3" s="1"/>
  <c r="D1234" i="3"/>
  <c r="H1234" i="3" s="1"/>
  <c r="D1235" i="3"/>
  <c r="H1235" i="3" s="1"/>
  <c r="D1236" i="3"/>
  <c r="H1236" i="3" s="1"/>
  <c r="D1237" i="3"/>
  <c r="H1237" i="3" s="1"/>
  <c r="D1238" i="3"/>
  <c r="H1238" i="3" s="1"/>
  <c r="D1239" i="3"/>
  <c r="H1239" i="3" s="1"/>
  <c r="D1240" i="3"/>
  <c r="H1240" i="3" s="1"/>
  <c r="D1241" i="3"/>
  <c r="H1241" i="3" s="1"/>
  <c r="D1242" i="3"/>
  <c r="H1242" i="3" s="1"/>
  <c r="D1243" i="3"/>
  <c r="H1243" i="3" s="1"/>
  <c r="D1244" i="3"/>
  <c r="H1244" i="3" s="1"/>
  <c r="D1245" i="3"/>
  <c r="H1245" i="3" s="1"/>
  <c r="D1246" i="3"/>
  <c r="H1246" i="3" s="1"/>
  <c r="D1247" i="3"/>
  <c r="H1247" i="3" s="1"/>
  <c r="D1248" i="3"/>
  <c r="H1248" i="3" s="1"/>
  <c r="D1249" i="3"/>
  <c r="H1249" i="3" s="1"/>
  <c r="D1250" i="3"/>
  <c r="H1250" i="3" s="1"/>
  <c r="D1251" i="3"/>
  <c r="H1251" i="3" s="1"/>
  <c r="D1252" i="3"/>
  <c r="H1252" i="3" s="1"/>
  <c r="D1253" i="3"/>
  <c r="H1253" i="3" s="1"/>
  <c r="D1254" i="3"/>
  <c r="H1254" i="3" s="1"/>
  <c r="D1255" i="3"/>
  <c r="H1255" i="3" s="1"/>
  <c r="D1256" i="3"/>
  <c r="H1256" i="3" s="1"/>
  <c r="D1257" i="3"/>
  <c r="H1257" i="3" s="1"/>
  <c r="D1258" i="3"/>
  <c r="H1258" i="3" s="1"/>
  <c r="D1259" i="3"/>
  <c r="H1259" i="3" s="1"/>
  <c r="D1260" i="3"/>
  <c r="H1260" i="3" s="1"/>
  <c r="D1261" i="3"/>
  <c r="H1261" i="3" s="1"/>
  <c r="D1262" i="3"/>
  <c r="H1262" i="3" s="1"/>
  <c r="D1263" i="3"/>
  <c r="H1263" i="3" s="1"/>
  <c r="D1264" i="3"/>
  <c r="H1264" i="3" s="1"/>
  <c r="D1265" i="3"/>
  <c r="H1265" i="3" s="1"/>
  <c r="D1266" i="3"/>
  <c r="H1266" i="3" s="1"/>
  <c r="D1267" i="3"/>
  <c r="H1267" i="3" s="1"/>
  <c r="D1268" i="3"/>
  <c r="H1268" i="3" s="1"/>
  <c r="D1269" i="3"/>
  <c r="H1269" i="3" s="1"/>
  <c r="D1270" i="3"/>
  <c r="H1270" i="3" s="1"/>
  <c r="D1271" i="3"/>
  <c r="H1271" i="3" s="1"/>
  <c r="D1272" i="3"/>
  <c r="H1272" i="3" s="1"/>
  <c r="D1273" i="3"/>
  <c r="H1273" i="3" s="1"/>
  <c r="D1274" i="3"/>
  <c r="H1274" i="3" s="1"/>
  <c r="D1275" i="3"/>
  <c r="H1275" i="3" s="1"/>
  <c r="D1276" i="3"/>
  <c r="H1276" i="3" s="1"/>
  <c r="D1277" i="3"/>
  <c r="H1277" i="3" s="1"/>
  <c r="D1278" i="3"/>
  <c r="H1278" i="3" s="1"/>
  <c r="D1279" i="3"/>
  <c r="H1279" i="3" s="1"/>
  <c r="D1280" i="3"/>
  <c r="H1280" i="3" s="1"/>
  <c r="D1281" i="3"/>
  <c r="H1281" i="3" s="1"/>
  <c r="D1282" i="3"/>
  <c r="H1282" i="3" s="1"/>
  <c r="D1283" i="3"/>
  <c r="H1283" i="3" s="1"/>
  <c r="D1284" i="3"/>
  <c r="H1284" i="3" s="1"/>
  <c r="D1285" i="3"/>
  <c r="H1285" i="3" s="1"/>
  <c r="D1286" i="3"/>
  <c r="H1286" i="3" s="1"/>
  <c r="D1287" i="3"/>
  <c r="H1287" i="3" s="1"/>
  <c r="D1288" i="3"/>
  <c r="H1288" i="3" s="1"/>
  <c r="D1289" i="3"/>
  <c r="H1289" i="3" s="1"/>
  <c r="D1290" i="3"/>
  <c r="H1290" i="3" s="1"/>
  <c r="D1291" i="3"/>
  <c r="H1291" i="3" s="1"/>
  <c r="D1292" i="3"/>
  <c r="H1292" i="3" s="1"/>
  <c r="D1293" i="3"/>
  <c r="H1293" i="3" s="1"/>
  <c r="D1294" i="3"/>
  <c r="H1294" i="3" s="1"/>
  <c r="D1295" i="3"/>
  <c r="H1295" i="3" s="1"/>
  <c r="D1296" i="3"/>
  <c r="H1296" i="3" s="1"/>
  <c r="D1297" i="3"/>
  <c r="H1297" i="3" s="1"/>
  <c r="D1298" i="3"/>
  <c r="H1298" i="3" s="1"/>
  <c r="D1299" i="3"/>
  <c r="H1299" i="3" s="1"/>
  <c r="D1300" i="3"/>
  <c r="H1300" i="3" s="1"/>
  <c r="D1301" i="3"/>
  <c r="H1301" i="3" s="1"/>
  <c r="D1302" i="3"/>
  <c r="H1302" i="3" s="1"/>
  <c r="D1303" i="3"/>
  <c r="H1303" i="3" s="1"/>
  <c r="D1304" i="3"/>
  <c r="H1304" i="3" s="1"/>
  <c r="D1305" i="3"/>
  <c r="H1305" i="3" s="1"/>
  <c r="D1306" i="3"/>
  <c r="H1306" i="3" s="1"/>
  <c r="D1307" i="3"/>
  <c r="H1307" i="3" s="1"/>
  <c r="D1308" i="3"/>
  <c r="H1308" i="3" s="1"/>
  <c r="D1309" i="3"/>
  <c r="H1309" i="3" s="1"/>
  <c r="D1310" i="3"/>
  <c r="H1310" i="3" s="1"/>
  <c r="D1311" i="3"/>
  <c r="H1311" i="3" s="1"/>
  <c r="D1312" i="3"/>
  <c r="H1312" i="3" s="1"/>
  <c r="D1313" i="3"/>
  <c r="H1313" i="3" s="1"/>
  <c r="D1314" i="3"/>
  <c r="H1314" i="3" s="1"/>
  <c r="D1315" i="3"/>
  <c r="H1315" i="3" s="1"/>
  <c r="D1316" i="3"/>
  <c r="H1316" i="3" s="1"/>
  <c r="D1317" i="3"/>
  <c r="H1317" i="3" s="1"/>
  <c r="D1318" i="3"/>
  <c r="H1318" i="3" s="1"/>
  <c r="D1319" i="3"/>
  <c r="H1319" i="3" s="1"/>
  <c r="D1320" i="3"/>
  <c r="H1320" i="3" s="1"/>
  <c r="D1321" i="3"/>
  <c r="H1321" i="3" s="1"/>
  <c r="D1322" i="3"/>
  <c r="H1322" i="3" s="1"/>
  <c r="D1323" i="3"/>
  <c r="H1323" i="3" s="1"/>
  <c r="D1324" i="3"/>
  <c r="H1324" i="3" s="1"/>
  <c r="D1325" i="3"/>
  <c r="H1325" i="3" s="1"/>
  <c r="D1326" i="3"/>
  <c r="H1326" i="3" s="1"/>
  <c r="D1327" i="3"/>
  <c r="H1327" i="3" s="1"/>
  <c r="D1328" i="3"/>
  <c r="H1328" i="3" s="1"/>
  <c r="D1329" i="3"/>
  <c r="H1329" i="3" s="1"/>
  <c r="D1330" i="3"/>
  <c r="H1330" i="3" s="1"/>
  <c r="D1331" i="3"/>
  <c r="H1331" i="3" s="1"/>
  <c r="D1332" i="3"/>
  <c r="H1332" i="3" s="1"/>
  <c r="D1333" i="3"/>
  <c r="H1333" i="3" s="1"/>
  <c r="D1334" i="3"/>
  <c r="H1334" i="3" s="1"/>
  <c r="D1335" i="3"/>
  <c r="H1335" i="3" s="1"/>
  <c r="D1336" i="3"/>
  <c r="H1336" i="3" s="1"/>
  <c r="D1337" i="3"/>
  <c r="H1337" i="3" s="1"/>
  <c r="D1338" i="3"/>
  <c r="H1338" i="3" s="1"/>
  <c r="D1339" i="3"/>
  <c r="H1339" i="3" s="1"/>
  <c r="D1340" i="3"/>
  <c r="H1340" i="3" s="1"/>
  <c r="D1341" i="3"/>
  <c r="H1341" i="3" s="1"/>
  <c r="D1342" i="3"/>
  <c r="H1342" i="3" s="1"/>
  <c r="D1343" i="3"/>
  <c r="H1343" i="3" s="1"/>
  <c r="D1344" i="3"/>
  <c r="H1344" i="3" s="1"/>
  <c r="D1345" i="3"/>
  <c r="H1345" i="3" s="1"/>
  <c r="D1346" i="3"/>
  <c r="H1346" i="3" s="1"/>
  <c r="D1347" i="3"/>
  <c r="H1347" i="3" s="1"/>
  <c r="D1348" i="3"/>
  <c r="H1348" i="3" s="1"/>
  <c r="D1349" i="3"/>
  <c r="H1349" i="3" s="1"/>
  <c r="D1350" i="3"/>
  <c r="H1350" i="3" s="1"/>
  <c r="D1351" i="3"/>
  <c r="H1351" i="3" s="1"/>
  <c r="D1352" i="3"/>
  <c r="H1352" i="3" s="1"/>
  <c r="D1353" i="3"/>
  <c r="H1353" i="3" s="1"/>
  <c r="D1354" i="3"/>
  <c r="H1354" i="3" s="1"/>
  <c r="D1355" i="3"/>
  <c r="H1355" i="3" s="1"/>
  <c r="D1356" i="3"/>
  <c r="H1356" i="3" s="1"/>
  <c r="D1357" i="3"/>
  <c r="H1357" i="3" s="1"/>
  <c r="D1358" i="3"/>
  <c r="H1358" i="3" s="1"/>
  <c r="D1359" i="3"/>
  <c r="H1359" i="3" s="1"/>
  <c r="D1360" i="3"/>
  <c r="H1360" i="3" s="1"/>
  <c r="D1361" i="3"/>
  <c r="H1361" i="3" s="1"/>
  <c r="D1362" i="3"/>
  <c r="H1362" i="3" s="1"/>
  <c r="D1363" i="3"/>
  <c r="H1363" i="3" s="1"/>
  <c r="D1364" i="3"/>
  <c r="H1364" i="3" s="1"/>
  <c r="D1365" i="3"/>
  <c r="H1365" i="3" s="1"/>
  <c r="D1366" i="3"/>
  <c r="H1366" i="3" s="1"/>
  <c r="D1367" i="3"/>
  <c r="H1367" i="3" s="1"/>
  <c r="D1368" i="3"/>
  <c r="H1368" i="3" s="1"/>
  <c r="D1369" i="3"/>
  <c r="H1369" i="3" s="1"/>
  <c r="D1370" i="3"/>
  <c r="H1370" i="3" s="1"/>
  <c r="D1371" i="3"/>
  <c r="H1371" i="3" s="1"/>
  <c r="D1372" i="3"/>
  <c r="H1372" i="3" s="1"/>
  <c r="D1373" i="3"/>
  <c r="H1373" i="3" s="1"/>
  <c r="D1374" i="3"/>
  <c r="H1374" i="3" s="1"/>
  <c r="D1375" i="3"/>
  <c r="H1375" i="3" s="1"/>
  <c r="D1376" i="3"/>
  <c r="H1376" i="3" s="1"/>
  <c r="D1377" i="3"/>
  <c r="H1377" i="3" s="1"/>
  <c r="D1378" i="3"/>
  <c r="H1378" i="3" s="1"/>
  <c r="D1379" i="3"/>
  <c r="H1379" i="3" s="1"/>
  <c r="D1380" i="3"/>
  <c r="H1380" i="3" s="1"/>
  <c r="D1381" i="3"/>
  <c r="H1381" i="3" s="1"/>
  <c r="D1382" i="3"/>
  <c r="H1382" i="3" s="1"/>
  <c r="D1383" i="3"/>
  <c r="H1383" i="3" s="1"/>
  <c r="D1384" i="3"/>
  <c r="H1384" i="3" s="1"/>
  <c r="D1385" i="3"/>
  <c r="H1385" i="3" s="1"/>
  <c r="D1386" i="3"/>
  <c r="H1386" i="3" s="1"/>
  <c r="D1387" i="3"/>
  <c r="H1387" i="3" s="1"/>
  <c r="D1388" i="3"/>
  <c r="H1388" i="3" s="1"/>
  <c r="D1389" i="3"/>
  <c r="H1389" i="3" s="1"/>
  <c r="D1390" i="3"/>
  <c r="H1390" i="3" s="1"/>
  <c r="D1391" i="3"/>
  <c r="H1391" i="3" s="1"/>
  <c r="D1392" i="3"/>
  <c r="H1392" i="3" s="1"/>
  <c r="D1393" i="3"/>
  <c r="H1393" i="3" s="1"/>
  <c r="D1394" i="3"/>
  <c r="H1394" i="3" s="1"/>
  <c r="D1395" i="3"/>
  <c r="H1395" i="3" s="1"/>
  <c r="D1396" i="3"/>
  <c r="H1396" i="3" s="1"/>
  <c r="D1397" i="3"/>
  <c r="H1397" i="3" s="1"/>
  <c r="D1398" i="3"/>
  <c r="H1398" i="3" s="1"/>
  <c r="D1399" i="3"/>
  <c r="H1399" i="3" s="1"/>
  <c r="D1400" i="3"/>
  <c r="H1400" i="3" s="1"/>
  <c r="D1401" i="3"/>
  <c r="H1401" i="3" s="1"/>
  <c r="D1402" i="3"/>
  <c r="H1402" i="3" s="1"/>
  <c r="D1403" i="3"/>
  <c r="H1403" i="3" s="1"/>
  <c r="D1404" i="3"/>
  <c r="H1404" i="3" s="1"/>
  <c r="D1405" i="3"/>
  <c r="H1405" i="3" s="1"/>
  <c r="D1406" i="3"/>
  <c r="H1406" i="3" s="1"/>
  <c r="D1407" i="3"/>
  <c r="H1407" i="3" s="1"/>
  <c r="D1408" i="3"/>
  <c r="H1408" i="3" s="1"/>
  <c r="D1409" i="3"/>
  <c r="H1409" i="3" s="1"/>
  <c r="D1410" i="3"/>
  <c r="H1410" i="3" s="1"/>
  <c r="D1411" i="3"/>
  <c r="H1411" i="3" s="1"/>
  <c r="D1412" i="3"/>
  <c r="H1412" i="3" s="1"/>
  <c r="D1413" i="3"/>
  <c r="H1413" i="3" s="1"/>
  <c r="D1414" i="3"/>
  <c r="H1414" i="3" s="1"/>
  <c r="D1415" i="3"/>
  <c r="H1415" i="3" s="1"/>
  <c r="D1416" i="3"/>
  <c r="H1416" i="3" s="1"/>
  <c r="D1417" i="3"/>
  <c r="H1417" i="3" s="1"/>
  <c r="D1418" i="3"/>
  <c r="H1418" i="3" s="1"/>
  <c r="D1419" i="3"/>
  <c r="H1419" i="3" s="1"/>
  <c r="D1420" i="3"/>
  <c r="H1420" i="3" s="1"/>
  <c r="D1421" i="3"/>
  <c r="H1421" i="3" s="1"/>
  <c r="D1422" i="3"/>
  <c r="H1422" i="3" s="1"/>
  <c r="D1423" i="3"/>
  <c r="H1423" i="3" s="1"/>
  <c r="D1424" i="3"/>
  <c r="H1424" i="3" s="1"/>
  <c r="D1425" i="3"/>
  <c r="H1425" i="3" s="1"/>
  <c r="D1426" i="3"/>
  <c r="H1426" i="3" s="1"/>
  <c r="D1427" i="3"/>
  <c r="H1427" i="3" s="1"/>
  <c r="D1428" i="3"/>
  <c r="H1428" i="3" s="1"/>
  <c r="D1429" i="3"/>
  <c r="H1429" i="3" s="1"/>
  <c r="D1430" i="3"/>
  <c r="H1430" i="3" s="1"/>
  <c r="D1431" i="3"/>
  <c r="H1431" i="3" s="1"/>
  <c r="D1432" i="3"/>
  <c r="H1432" i="3" s="1"/>
  <c r="D1433" i="3"/>
  <c r="H1433" i="3" s="1"/>
  <c r="D1434" i="3"/>
  <c r="H1434" i="3" s="1"/>
  <c r="D1435" i="3"/>
  <c r="H1435" i="3" s="1"/>
  <c r="D1436" i="3"/>
  <c r="H1436" i="3" s="1"/>
  <c r="D1437" i="3"/>
  <c r="H1437" i="3" s="1"/>
  <c r="D1438" i="3"/>
  <c r="H1438" i="3" s="1"/>
  <c r="D1439" i="3"/>
  <c r="H1439" i="3" s="1"/>
  <c r="D1440" i="3"/>
  <c r="H1440" i="3" s="1"/>
  <c r="D1441" i="3"/>
  <c r="H1441" i="3" s="1"/>
  <c r="D1442" i="3"/>
  <c r="H1442" i="3" s="1"/>
  <c r="D1443" i="3"/>
  <c r="H1443" i="3" s="1"/>
  <c r="D1444" i="3"/>
  <c r="H1444" i="3" s="1"/>
  <c r="D1445" i="3"/>
  <c r="H1445" i="3" s="1"/>
  <c r="D1446" i="3"/>
  <c r="H1446" i="3" s="1"/>
  <c r="D1447" i="3"/>
  <c r="H1447" i="3" s="1"/>
  <c r="D1448" i="3"/>
  <c r="H1448" i="3" s="1"/>
  <c r="D1449" i="3"/>
  <c r="H1449" i="3" s="1"/>
  <c r="D1450" i="3"/>
  <c r="H1450" i="3" s="1"/>
  <c r="D1451" i="3"/>
  <c r="H1451" i="3" s="1"/>
  <c r="D1452" i="3"/>
  <c r="H1452" i="3" s="1"/>
  <c r="D1453" i="3"/>
  <c r="H1453" i="3" s="1"/>
  <c r="D1454" i="3"/>
  <c r="H1454" i="3" s="1"/>
  <c r="D1455" i="3"/>
  <c r="H1455" i="3" s="1"/>
  <c r="D1456" i="3"/>
  <c r="H1456" i="3" s="1"/>
  <c r="D1457" i="3"/>
  <c r="H1457" i="3" s="1"/>
  <c r="D1458" i="3"/>
  <c r="H1458" i="3" s="1"/>
  <c r="D1459" i="3"/>
  <c r="H1459" i="3" s="1"/>
  <c r="D1460" i="3"/>
  <c r="H1460" i="3" s="1"/>
  <c r="D1461" i="3"/>
  <c r="H1461" i="3" s="1"/>
  <c r="D1462" i="3"/>
  <c r="H1462" i="3" s="1"/>
  <c r="D1463" i="3"/>
  <c r="H1463" i="3" s="1"/>
  <c r="D1464" i="3"/>
  <c r="H1464" i="3" s="1"/>
  <c r="D1465" i="3"/>
  <c r="H1465" i="3" s="1"/>
  <c r="D1466" i="3"/>
  <c r="H1466" i="3" s="1"/>
  <c r="D1467" i="3"/>
  <c r="H1467" i="3" s="1"/>
  <c r="D1468" i="3"/>
  <c r="H1468" i="3" s="1"/>
  <c r="D1469" i="3"/>
  <c r="H1469" i="3" s="1"/>
  <c r="D1470" i="3"/>
  <c r="H1470" i="3" s="1"/>
  <c r="D1471" i="3"/>
  <c r="H1471" i="3" s="1"/>
  <c r="D1472" i="3"/>
  <c r="H1472" i="3" s="1"/>
  <c r="D1473" i="3"/>
  <c r="H1473" i="3" s="1"/>
  <c r="D1474" i="3"/>
  <c r="H1474" i="3" s="1"/>
  <c r="D1475" i="3"/>
  <c r="H1475" i="3" s="1"/>
  <c r="D1476" i="3"/>
  <c r="H1476" i="3" s="1"/>
  <c r="D1477" i="3"/>
  <c r="H1477" i="3" s="1"/>
  <c r="D1478" i="3"/>
  <c r="H1478" i="3" s="1"/>
  <c r="D1479" i="3"/>
  <c r="H1479" i="3" s="1"/>
  <c r="D1480" i="3"/>
  <c r="H1480" i="3" s="1"/>
  <c r="D1481" i="3"/>
  <c r="H1481" i="3" s="1"/>
  <c r="D1482" i="3"/>
  <c r="H1482" i="3" s="1"/>
  <c r="D1483" i="3"/>
  <c r="H1483" i="3" s="1"/>
  <c r="D1484" i="3"/>
  <c r="H1484" i="3" s="1"/>
  <c r="D1485" i="3"/>
  <c r="H1485" i="3" s="1"/>
  <c r="D1486" i="3"/>
  <c r="H1486" i="3" s="1"/>
  <c r="D1487" i="3"/>
  <c r="H1487" i="3" s="1"/>
  <c r="D1488" i="3"/>
  <c r="H1488" i="3" s="1"/>
  <c r="D1489" i="3"/>
  <c r="H1489" i="3" s="1"/>
  <c r="D1490" i="3"/>
  <c r="H1490" i="3" s="1"/>
  <c r="D1491" i="3"/>
  <c r="H1491" i="3" s="1"/>
  <c r="D1492" i="3"/>
  <c r="H1492" i="3" s="1"/>
  <c r="D1493" i="3"/>
  <c r="H1493" i="3" s="1"/>
  <c r="D1494" i="3"/>
  <c r="H1494" i="3" s="1"/>
  <c r="D1495" i="3"/>
  <c r="H1495" i="3" s="1"/>
  <c r="D1496" i="3"/>
  <c r="H1496" i="3" s="1"/>
  <c r="D1497" i="3"/>
  <c r="H1497" i="3" s="1"/>
  <c r="D1498" i="3"/>
  <c r="H1498" i="3" s="1"/>
  <c r="D1499" i="3"/>
  <c r="H1499" i="3" s="1"/>
  <c r="D1500" i="3"/>
  <c r="H1500" i="3" s="1"/>
  <c r="D1501" i="3"/>
  <c r="H1501" i="3" s="1"/>
  <c r="D1502" i="3"/>
  <c r="H1502" i="3" s="1"/>
  <c r="D1503" i="3"/>
  <c r="H1503" i="3" s="1"/>
  <c r="D1504" i="3"/>
  <c r="H1504" i="3" s="1"/>
  <c r="D1505" i="3"/>
  <c r="H1505" i="3" s="1"/>
  <c r="D1506" i="3"/>
  <c r="H1506" i="3" s="1"/>
  <c r="D1507" i="3"/>
  <c r="H1507" i="3" s="1"/>
  <c r="D1508" i="3"/>
  <c r="H1508" i="3" s="1"/>
  <c r="D1509" i="3"/>
  <c r="H1509" i="3" s="1"/>
  <c r="D1510" i="3"/>
  <c r="H1510" i="3" s="1"/>
  <c r="D1511" i="3"/>
  <c r="H1511" i="3" s="1"/>
  <c r="D1512" i="3"/>
  <c r="H1512" i="3"/>
  <c r="D1513" i="3"/>
  <c r="H1513" i="3" s="1"/>
  <c r="D1514" i="3"/>
  <c r="H1514" i="3" s="1"/>
  <c r="D1515" i="3"/>
  <c r="H1515" i="3" s="1"/>
  <c r="D1516" i="3"/>
  <c r="H1516" i="3" s="1"/>
  <c r="D1517" i="3"/>
  <c r="H1517" i="3" s="1"/>
  <c r="D1518" i="3"/>
  <c r="H1518" i="3" s="1"/>
  <c r="D1519" i="3"/>
  <c r="H1519" i="3" s="1"/>
  <c r="D1520" i="3"/>
  <c r="H1520" i="3" s="1"/>
  <c r="D1521" i="3"/>
  <c r="H1521" i="3" s="1"/>
  <c r="D1522" i="3"/>
  <c r="H1522" i="3" s="1"/>
  <c r="D1523" i="3"/>
  <c r="H1523" i="3" s="1"/>
  <c r="D1524" i="3"/>
  <c r="H1524" i="3" s="1"/>
  <c r="D1525" i="3"/>
  <c r="H1525" i="3" s="1"/>
  <c r="D1526" i="3"/>
  <c r="H1526" i="3" s="1"/>
  <c r="D1527" i="3"/>
  <c r="H1527" i="3" s="1"/>
  <c r="D1528" i="3"/>
  <c r="H1528" i="3" s="1"/>
  <c r="D1529" i="3"/>
  <c r="H1529" i="3" s="1"/>
  <c r="D1530" i="3"/>
  <c r="H1530" i="3" s="1"/>
  <c r="D1531" i="3"/>
  <c r="H1531" i="3" s="1"/>
  <c r="D1532" i="3"/>
  <c r="H1532" i="3" s="1"/>
  <c r="D1533" i="3"/>
  <c r="H1533" i="3" s="1"/>
  <c r="D1534" i="3"/>
  <c r="H1534" i="3" s="1"/>
  <c r="D1535" i="3"/>
  <c r="H1535" i="3" s="1"/>
  <c r="D1536" i="3"/>
  <c r="H1536" i="3" s="1"/>
  <c r="D1537" i="3"/>
  <c r="H1537" i="3" s="1"/>
  <c r="D1538" i="3"/>
  <c r="H1538" i="3" s="1"/>
  <c r="D1539" i="3"/>
  <c r="H1539" i="3" s="1"/>
  <c r="D1540" i="3"/>
  <c r="H1540" i="3" s="1"/>
  <c r="D1541" i="3"/>
  <c r="H1541" i="3" s="1"/>
  <c r="D1542" i="3"/>
  <c r="H1542" i="3" s="1"/>
  <c r="D1543" i="3"/>
  <c r="H1543" i="3" s="1"/>
  <c r="D1544" i="3"/>
  <c r="H1544" i="3" s="1"/>
  <c r="D1545" i="3"/>
  <c r="H1545" i="3" s="1"/>
  <c r="D1546" i="3"/>
  <c r="H1546" i="3" s="1"/>
  <c r="D1547" i="3"/>
  <c r="H1547" i="3" s="1"/>
  <c r="D1548" i="3"/>
  <c r="H1548" i="3" s="1"/>
  <c r="D1549" i="3"/>
  <c r="H1549" i="3" s="1"/>
  <c r="D1550" i="3"/>
  <c r="H1550" i="3" s="1"/>
  <c r="D1551" i="3"/>
  <c r="H1551" i="3" s="1"/>
  <c r="D1552" i="3"/>
  <c r="H1552" i="3" s="1"/>
  <c r="D1553" i="3"/>
  <c r="H1553" i="3" s="1"/>
  <c r="D1554" i="3"/>
  <c r="H1554" i="3" s="1"/>
  <c r="D1555" i="3"/>
  <c r="H1555" i="3" s="1"/>
  <c r="D1556" i="3"/>
  <c r="H1556" i="3" s="1"/>
  <c r="D1557" i="3"/>
  <c r="H1557" i="3" s="1"/>
  <c r="D1558" i="3"/>
  <c r="H1558" i="3" s="1"/>
  <c r="D1559" i="3"/>
  <c r="H1559" i="3" s="1"/>
  <c r="D1560" i="3"/>
  <c r="H1560" i="3" s="1"/>
  <c r="D1561" i="3"/>
  <c r="H1561" i="3" s="1"/>
  <c r="D1562" i="3"/>
  <c r="H1562" i="3" s="1"/>
  <c r="D1563" i="3"/>
  <c r="H1563" i="3" s="1"/>
  <c r="D1564" i="3"/>
  <c r="H1564" i="3" s="1"/>
  <c r="D1565" i="3"/>
  <c r="H1565" i="3" s="1"/>
  <c r="D1566" i="3"/>
  <c r="H1566" i="3" s="1"/>
  <c r="D1567" i="3"/>
  <c r="H1567" i="3" s="1"/>
  <c r="D1568" i="3"/>
  <c r="H1568" i="3" s="1"/>
  <c r="D1569" i="3"/>
  <c r="H1569" i="3" s="1"/>
  <c r="D1570" i="3"/>
  <c r="H1570" i="3" s="1"/>
  <c r="D1571" i="3"/>
  <c r="H1571" i="3" s="1"/>
  <c r="D1572" i="3"/>
  <c r="H1572" i="3" s="1"/>
  <c r="D1573" i="3"/>
  <c r="H1573" i="3" s="1"/>
  <c r="D1574" i="3"/>
  <c r="H1574" i="3" s="1"/>
  <c r="D1575" i="3"/>
  <c r="H1575" i="3" s="1"/>
  <c r="D1576" i="3"/>
  <c r="H1576" i="3" s="1"/>
  <c r="D1577" i="3"/>
  <c r="H1577" i="3" s="1"/>
  <c r="D1578" i="3"/>
  <c r="H1578" i="3" s="1"/>
  <c r="D1579" i="3"/>
  <c r="H1579" i="3" s="1"/>
  <c r="D1580" i="3"/>
  <c r="H1580" i="3" s="1"/>
  <c r="D1581" i="3"/>
  <c r="H1581" i="3" s="1"/>
  <c r="D1582" i="3"/>
  <c r="H1582" i="3" s="1"/>
  <c r="D1583" i="3"/>
  <c r="H1583" i="3" s="1"/>
  <c r="D1584" i="3"/>
  <c r="H1584" i="3" s="1"/>
  <c r="D1585" i="3"/>
  <c r="H1585" i="3" s="1"/>
  <c r="D1586" i="3"/>
  <c r="H1586" i="3" s="1"/>
  <c r="D1587" i="3"/>
  <c r="H1587" i="3" s="1"/>
  <c r="D1588" i="3"/>
  <c r="H1588" i="3" s="1"/>
  <c r="D1589" i="3"/>
  <c r="H1589" i="3" s="1"/>
  <c r="D1590" i="3"/>
  <c r="H1590" i="3" s="1"/>
  <c r="D1591" i="3"/>
  <c r="H1591" i="3" s="1"/>
  <c r="D1592" i="3"/>
  <c r="H1592" i="3" s="1"/>
  <c r="D1593" i="3"/>
  <c r="H1593" i="3" s="1"/>
  <c r="D1594" i="3"/>
  <c r="H1594" i="3" s="1"/>
  <c r="D1595" i="3"/>
  <c r="H1595" i="3" s="1"/>
  <c r="D1596" i="3"/>
  <c r="H1596" i="3" s="1"/>
  <c r="D1597" i="3"/>
  <c r="H1597" i="3" s="1"/>
  <c r="D1598" i="3"/>
  <c r="H1598" i="3" s="1"/>
  <c r="D1599" i="3"/>
  <c r="H1599" i="3" s="1"/>
  <c r="D1600" i="3"/>
  <c r="H1600" i="3" s="1"/>
  <c r="D1601" i="3"/>
  <c r="H1601" i="3" s="1"/>
  <c r="D1602" i="3"/>
  <c r="H1602" i="3" s="1"/>
  <c r="D1603" i="3"/>
  <c r="H1603" i="3" s="1"/>
  <c r="D1604" i="3"/>
  <c r="H1604" i="3" s="1"/>
  <c r="D1605" i="3"/>
  <c r="H1605" i="3" s="1"/>
  <c r="D1606" i="3"/>
  <c r="H1606" i="3" s="1"/>
  <c r="D1607" i="3"/>
  <c r="H1607" i="3" s="1"/>
  <c r="D1608" i="3"/>
  <c r="H1608" i="3" s="1"/>
  <c r="D1609" i="3"/>
  <c r="H1609" i="3" s="1"/>
  <c r="D1610" i="3"/>
  <c r="H1610" i="3" s="1"/>
  <c r="D1611" i="3"/>
  <c r="H1611" i="3" s="1"/>
  <c r="D1612" i="3"/>
  <c r="H1612" i="3" s="1"/>
  <c r="D1613" i="3"/>
  <c r="H1613" i="3" s="1"/>
  <c r="D1614" i="3"/>
  <c r="H1614" i="3" s="1"/>
  <c r="D1615" i="3"/>
  <c r="H1615" i="3" s="1"/>
  <c r="D1616" i="3"/>
  <c r="H1616" i="3" s="1"/>
  <c r="D1617" i="3"/>
  <c r="H1617" i="3" s="1"/>
  <c r="D1618" i="3"/>
  <c r="H1618" i="3" s="1"/>
  <c r="D1619" i="3"/>
  <c r="H1619" i="3" s="1"/>
  <c r="D1620" i="3"/>
  <c r="H1620" i="3" s="1"/>
  <c r="D1621" i="3"/>
  <c r="H1621" i="3" s="1"/>
  <c r="D1622" i="3"/>
  <c r="H1622" i="3" s="1"/>
  <c r="D1623" i="3"/>
  <c r="H1623" i="3" s="1"/>
  <c r="D1624" i="3"/>
  <c r="H1624" i="3" s="1"/>
  <c r="D1625" i="3"/>
  <c r="H1625" i="3" s="1"/>
  <c r="D1626" i="3"/>
  <c r="H1626" i="3" s="1"/>
  <c r="D1627" i="3"/>
  <c r="H1627" i="3" s="1"/>
  <c r="D1628" i="3"/>
  <c r="H1628" i="3" s="1"/>
  <c r="D1629" i="3"/>
  <c r="H1629" i="3" s="1"/>
  <c r="D1630" i="3"/>
  <c r="H1630" i="3" s="1"/>
  <c r="D1631" i="3"/>
  <c r="H1631" i="3" s="1"/>
  <c r="D1632" i="3"/>
  <c r="H1632" i="3" s="1"/>
  <c r="D1633" i="3"/>
  <c r="H1633" i="3" s="1"/>
  <c r="D1634" i="3"/>
  <c r="H1634" i="3" s="1"/>
  <c r="D1635" i="3"/>
  <c r="H1635" i="3" s="1"/>
  <c r="D1636" i="3"/>
  <c r="H1636" i="3" s="1"/>
  <c r="D1637" i="3"/>
  <c r="H1637" i="3" s="1"/>
  <c r="D1638" i="3"/>
  <c r="H1638" i="3" s="1"/>
  <c r="D1639" i="3"/>
  <c r="H1639" i="3" s="1"/>
  <c r="D1640" i="3"/>
  <c r="H1640" i="3" s="1"/>
  <c r="D1641" i="3"/>
  <c r="H1641" i="3" s="1"/>
  <c r="D1642" i="3"/>
  <c r="H1642" i="3" s="1"/>
  <c r="D1643" i="3"/>
  <c r="H1643" i="3" s="1"/>
  <c r="D1644" i="3"/>
  <c r="H1644" i="3" s="1"/>
  <c r="D1645" i="3"/>
  <c r="H1645" i="3" s="1"/>
  <c r="D1646" i="3"/>
  <c r="H1646" i="3" s="1"/>
  <c r="D1647" i="3"/>
  <c r="H1647" i="3" s="1"/>
  <c r="D1648" i="3"/>
  <c r="H1648" i="3" s="1"/>
  <c r="D1649" i="3"/>
  <c r="H1649" i="3" s="1"/>
  <c r="D1650" i="3"/>
  <c r="H1650" i="3" s="1"/>
  <c r="D1651" i="3"/>
  <c r="H1651" i="3" s="1"/>
  <c r="D1652" i="3"/>
  <c r="H1652" i="3" s="1"/>
  <c r="D1653" i="3"/>
  <c r="H1653" i="3" s="1"/>
  <c r="D1654" i="3"/>
  <c r="H1654" i="3" s="1"/>
  <c r="D1655" i="3"/>
  <c r="H1655" i="3" s="1"/>
  <c r="D1656" i="3"/>
  <c r="H1656" i="3" s="1"/>
  <c r="D1657" i="3"/>
  <c r="H1657" i="3" s="1"/>
  <c r="D1658" i="3"/>
  <c r="H1658" i="3" s="1"/>
  <c r="D1659" i="3"/>
  <c r="H1659" i="3" s="1"/>
  <c r="D1660" i="3"/>
  <c r="H1660" i="3" s="1"/>
  <c r="D1661" i="3"/>
  <c r="H1661" i="3" s="1"/>
  <c r="D1662" i="3"/>
  <c r="H1662" i="3" s="1"/>
  <c r="D1663" i="3"/>
  <c r="H1663" i="3" s="1"/>
  <c r="D1664" i="3"/>
  <c r="H1664" i="3" s="1"/>
  <c r="D1665" i="3"/>
  <c r="H1665" i="3" s="1"/>
  <c r="D1666" i="3"/>
  <c r="H1666" i="3" s="1"/>
  <c r="D1667" i="3"/>
  <c r="H1667" i="3" s="1"/>
  <c r="D1668" i="3"/>
  <c r="H1668" i="3" s="1"/>
  <c r="D1669" i="3"/>
  <c r="H1669" i="3" s="1"/>
  <c r="D1670" i="3"/>
  <c r="H1670" i="3" s="1"/>
  <c r="D1671" i="3"/>
  <c r="H1671" i="3" s="1"/>
  <c r="D1672" i="3"/>
  <c r="H1672" i="3" s="1"/>
  <c r="D1673" i="3"/>
  <c r="H1673" i="3" s="1"/>
  <c r="D1674" i="3"/>
  <c r="H1674" i="3" s="1"/>
  <c r="D1675" i="3"/>
  <c r="H1675" i="3" s="1"/>
  <c r="D1676" i="3"/>
  <c r="H1676" i="3" s="1"/>
  <c r="D1677" i="3"/>
  <c r="H1677" i="3" s="1"/>
  <c r="D1678" i="3"/>
  <c r="H1678" i="3" s="1"/>
  <c r="D1679" i="3"/>
  <c r="H1679" i="3" s="1"/>
  <c r="D1680" i="3"/>
  <c r="H1680" i="3" s="1"/>
  <c r="D1681" i="3"/>
  <c r="H1681" i="3" s="1"/>
  <c r="D1682" i="3"/>
  <c r="H1682" i="3" s="1"/>
  <c r="D1683" i="3"/>
  <c r="H1683" i="3" s="1"/>
  <c r="D1684" i="3"/>
  <c r="H1684" i="3" s="1"/>
  <c r="D1685" i="3"/>
  <c r="H1685" i="3" s="1"/>
  <c r="D1686" i="3"/>
  <c r="H1686" i="3" s="1"/>
  <c r="D1687" i="3"/>
  <c r="H1687" i="3" s="1"/>
  <c r="D1688" i="3"/>
  <c r="H1688" i="3" s="1"/>
  <c r="D1689" i="3"/>
  <c r="H1689" i="3" s="1"/>
  <c r="D1690" i="3"/>
  <c r="H1690" i="3" s="1"/>
  <c r="D1691" i="3"/>
  <c r="H1691" i="3" s="1"/>
  <c r="D1692" i="3"/>
  <c r="H1692" i="3" s="1"/>
  <c r="D1693" i="3"/>
  <c r="H1693" i="3" s="1"/>
  <c r="D1694" i="3"/>
  <c r="H1694" i="3" s="1"/>
  <c r="D1695" i="3"/>
  <c r="H1695" i="3" s="1"/>
  <c r="D1696" i="3"/>
  <c r="H1696" i="3" s="1"/>
  <c r="D1697" i="3"/>
  <c r="H1697" i="3" s="1"/>
  <c r="D1698" i="3"/>
  <c r="H1698" i="3" s="1"/>
  <c r="D1699" i="3"/>
  <c r="H1699" i="3" s="1"/>
  <c r="D1700" i="3"/>
  <c r="H1700" i="3" s="1"/>
  <c r="D1701" i="3"/>
  <c r="H1701" i="3" s="1"/>
  <c r="D1702" i="3"/>
  <c r="H1702" i="3" s="1"/>
  <c r="D1703" i="3"/>
  <c r="H1703" i="3" s="1"/>
  <c r="D1704" i="3"/>
  <c r="H1704" i="3" s="1"/>
  <c r="D1705" i="3"/>
  <c r="H1705" i="3" s="1"/>
  <c r="D1706" i="3"/>
  <c r="H1706" i="3" s="1"/>
  <c r="D1707" i="3"/>
  <c r="H1707" i="3" s="1"/>
  <c r="D1708" i="3"/>
  <c r="H1708" i="3" s="1"/>
  <c r="D1709" i="3"/>
  <c r="H1709" i="3" s="1"/>
  <c r="D1710" i="3"/>
  <c r="H1710" i="3" s="1"/>
  <c r="D1711" i="3"/>
  <c r="H1711" i="3" s="1"/>
  <c r="D1712" i="3"/>
  <c r="H1712" i="3" s="1"/>
  <c r="D1713" i="3"/>
  <c r="H1713" i="3" s="1"/>
  <c r="D1714" i="3"/>
  <c r="H1714" i="3" s="1"/>
  <c r="D1715" i="3"/>
  <c r="H1715" i="3" s="1"/>
  <c r="D1716" i="3"/>
  <c r="H1716" i="3" s="1"/>
  <c r="D1717" i="3"/>
  <c r="H1717" i="3" s="1"/>
  <c r="D1718" i="3"/>
  <c r="H1718" i="3" s="1"/>
  <c r="D1719" i="3"/>
  <c r="H1719" i="3" s="1"/>
  <c r="D1720" i="3"/>
  <c r="H1720" i="3" s="1"/>
  <c r="D1721" i="3"/>
  <c r="H1721" i="3" s="1"/>
  <c r="D1722" i="3"/>
  <c r="H1722" i="3" s="1"/>
  <c r="D1723" i="3"/>
  <c r="H1723" i="3" s="1"/>
  <c r="D1724" i="3"/>
  <c r="H1724" i="3" s="1"/>
  <c r="D1725" i="3"/>
  <c r="H1725" i="3" s="1"/>
  <c r="D1726" i="3"/>
  <c r="H1726" i="3" s="1"/>
  <c r="D1727" i="3"/>
  <c r="H1727" i="3" s="1"/>
  <c r="D1728" i="3"/>
  <c r="H1728" i="3" s="1"/>
  <c r="D1729" i="3"/>
  <c r="H1729" i="3" s="1"/>
  <c r="D1730" i="3"/>
  <c r="H1730" i="3" s="1"/>
  <c r="H657" i="3"/>
  <c r="D3" i="3"/>
  <c r="H3" i="3" s="1"/>
  <c r="E34" i="7"/>
  <c r="G34" i="7"/>
  <c r="I34" i="7"/>
  <c r="K34" i="7"/>
  <c r="M34" i="7"/>
  <c r="O34" i="7"/>
  <c r="Q34" i="7"/>
  <c r="S34" i="7"/>
  <c r="U34" i="7"/>
  <c r="E35" i="7"/>
  <c r="G35" i="7"/>
  <c r="I35" i="7"/>
  <c r="K35" i="7"/>
  <c r="M35" i="7"/>
  <c r="O35" i="7"/>
  <c r="Q35" i="7"/>
  <c r="S35" i="7"/>
  <c r="U35" i="7"/>
  <c r="E36" i="7"/>
  <c r="G36" i="7"/>
  <c r="I36" i="7"/>
  <c r="K36" i="7"/>
  <c r="M36" i="7"/>
  <c r="O36" i="7"/>
  <c r="Q36" i="7"/>
  <c r="S36" i="7"/>
  <c r="U36" i="7"/>
  <c r="E37" i="7"/>
  <c r="G37" i="7"/>
  <c r="I37" i="7"/>
  <c r="K37" i="7"/>
  <c r="M37" i="7"/>
  <c r="O37" i="7"/>
  <c r="Q37" i="7"/>
  <c r="S37" i="7"/>
  <c r="U37" i="7"/>
  <c r="E29" i="7"/>
  <c r="G29" i="7"/>
  <c r="I29" i="7"/>
  <c r="K29" i="7"/>
  <c r="M29" i="7"/>
  <c r="O29" i="7"/>
  <c r="Q29" i="7"/>
  <c r="S29" i="7"/>
  <c r="U29" i="7"/>
  <c r="E30" i="7"/>
  <c r="G30" i="7"/>
  <c r="I30" i="7"/>
  <c r="K30" i="7"/>
  <c r="M30" i="7"/>
  <c r="O30" i="7"/>
  <c r="Q30" i="7"/>
  <c r="S30" i="7"/>
  <c r="U30" i="7"/>
  <c r="E31" i="7"/>
  <c r="G31" i="7"/>
  <c r="I31" i="7"/>
  <c r="K31" i="7"/>
  <c r="M31" i="7"/>
  <c r="O31" i="7"/>
  <c r="Q31" i="7"/>
  <c r="S31" i="7"/>
  <c r="U31" i="7"/>
  <c r="E32" i="7"/>
  <c r="G32" i="7"/>
  <c r="I32" i="7"/>
  <c r="K32" i="7"/>
  <c r="M32" i="7"/>
  <c r="O32" i="7"/>
  <c r="Q32" i="7"/>
  <c r="S32" i="7"/>
  <c r="U32" i="7"/>
  <c r="E33" i="7"/>
  <c r="G33" i="7"/>
  <c r="I33" i="7"/>
  <c r="K33" i="7"/>
  <c r="M33" i="7"/>
  <c r="O33" i="7"/>
  <c r="Q33" i="7"/>
  <c r="S33" i="7"/>
  <c r="U33" i="7"/>
  <c r="B140" i="7"/>
  <c r="B139" i="7"/>
  <c r="B142" i="7"/>
  <c r="B141" i="7"/>
  <c r="P57" i="7"/>
  <c r="Q57" i="7" s="1"/>
  <c r="P2" i="7"/>
  <c r="B154" i="7"/>
  <c r="B153" i="7"/>
  <c r="B156" i="7"/>
  <c r="B155" i="7"/>
  <c r="R57" i="7"/>
  <c r="S57" i="7" s="1"/>
  <c r="R2" i="7"/>
  <c r="B126" i="7"/>
  <c r="B125" i="7"/>
  <c r="B128" i="7"/>
  <c r="B127" i="7"/>
  <c r="N57" i="7"/>
  <c r="O57" i="7" s="1"/>
  <c r="N2" i="7"/>
  <c r="B112" i="7"/>
  <c r="B111" i="7"/>
  <c r="B98" i="7"/>
  <c r="B97" i="7"/>
  <c r="B114" i="7"/>
  <c r="B113" i="7"/>
  <c r="L57" i="7"/>
  <c r="M57" i="7" s="1"/>
  <c r="L2" i="7"/>
  <c r="B84" i="7"/>
  <c r="B83" i="7"/>
  <c r="B70" i="7"/>
  <c r="B69" i="7"/>
  <c r="B100" i="7"/>
  <c r="B99" i="7"/>
  <c r="J57" i="7"/>
  <c r="K57" i="7" s="1"/>
  <c r="J2" i="7"/>
  <c r="B86" i="7"/>
  <c r="B85" i="7"/>
  <c r="H57" i="7"/>
  <c r="I57" i="7" s="1"/>
  <c r="H2" i="7"/>
  <c r="B72" i="7"/>
  <c r="B71" i="7"/>
  <c r="F57" i="7"/>
  <c r="G57" i="7" s="1"/>
  <c r="F2" i="7"/>
  <c r="B56" i="7"/>
  <c r="B55" i="7"/>
  <c r="B58" i="7"/>
  <c r="B57" i="7"/>
  <c r="X2" i="7"/>
  <c r="D57" i="7"/>
  <c r="E57" i="7" s="1"/>
  <c r="D2" i="7"/>
  <c r="T57" i="7"/>
  <c r="T2" i="7"/>
  <c r="J3" i="7" l="1"/>
  <c r="T3" i="7"/>
  <c r="P3" i="7"/>
  <c r="F3" i="7"/>
  <c r="N3" i="7"/>
  <c r="R3" i="7"/>
  <c r="L3" i="7"/>
  <c r="H3" i="7"/>
  <c r="D3" i="7"/>
  <c r="U57" i="7"/>
  <c r="U2" i="7"/>
  <c r="J4" i="7" l="1"/>
  <c r="K3" i="7" s="1"/>
  <c r="K2" i="7"/>
  <c r="D4" i="7"/>
  <c r="E2" i="7"/>
  <c r="H4" i="7"/>
  <c r="I3" i="7" s="1"/>
  <c r="P4" i="7"/>
  <c r="Q3" i="7" s="1"/>
  <c r="I2" i="7"/>
  <c r="Q2" i="7"/>
  <c r="L4" i="7"/>
  <c r="M3" i="7" s="1"/>
  <c r="M2" i="7"/>
  <c r="R4" i="7"/>
  <c r="S3" i="7" s="1"/>
  <c r="S2" i="7"/>
  <c r="N4" i="7"/>
  <c r="O3" i="7" s="1"/>
  <c r="O2" i="7"/>
  <c r="T4" i="7"/>
  <c r="F4" i="7"/>
  <c r="G2" i="7"/>
  <c r="U3" i="7"/>
  <c r="J5" i="7" l="1"/>
  <c r="K4" i="7" s="1"/>
  <c r="P5" i="7"/>
  <c r="Q4" i="7" s="1"/>
  <c r="F5" i="7"/>
  <c r="G3" i="7"/>
  <c r="T5" i="7"/>
  <c r="R5" i="7"/>
  <c r="S4" i="7" s="1"/>
  <c r="H5" i="7"/>
  <c r="I4" i="7" s="1"/>
  <c r="N5" i="7"/>
  <c r="O4" i="7" s="1"/>
  <c r="L5" i="7"/>
  <c r="M4" i="7" s="1"/>
  <c r="D5" i="7"/>
  <c r="E4" i="7" s="1"/>
  <c r="E3" i="7"/>
  <c r="J6" i="7" l="1"/>
  <c r="K5" i="7" s="1"/>
  <c r="T6" i="7"/>
  <c r="H6" i="7"/>
  <c r="F6" i="7"/>
  <c r="G5" i="7" s="1"/>
  <c r="D6" i="7"/>
  <c r="E5" i="7" s="1"/>
  <c r="G4" i="7"/>
  <c r="R6" i="7"/>
  <c r="N6" i="7"/>
  <c r="L6" i="7"/>
  <c r="M5" i="7" s="1"/>
  <c r="P6" i="7"/>
  <c r="Q5" i="7" s="1"/>
  <c r="U4" i="7"/>
  <c r="U5" i="7"/>
  <c r="J7" i="7" l="1"/>
  <c r="K6" i="7" s="1"/>
  <c r="N7" i="7"/>
  <c r="O6" i="7" s="1"/>
  <c r="O5" i="7"/>
  <c r="H7" i="7"/>
  <c r="I6" i="7" s="1"/>
  <c r="R7" i="7"/>
  <c r="I5" i="7"/>
  <c r="S5" i="7"/>
  <c r="P7" i="7"/>
  <c r="Q6" i="7" s="1"/>
  <c r="L7" i="7"/>
  <c r="M6" i="7" s="1"/>
  <c r="D7" i="7"/>
  <c r="E6" i="7" s="1"/>
  <c r="T7" i="7"/>
  <c r="F7" i="7"/>
  <c r="G6" i="7" s="1"/>
  <c r="U6" i="7"/>
  <c r="J8" i="7" l="1"/>
  <c r="K7" i="7"/>
  <c r="R8" i="7"/>
  <c r="S7" i="7" s="1"/>
  <c r="S6" i="7"/>
  <c r="F8" i="7"/>
  <c r="G7" i="7" s="1"/>
  <c r="P8" i="7"/>
  <c r="Q7" i="7" s="1"/>
  <c r="H8" i="7"/>
  <c r="I7" i="7" s="1"/>
  <c r="L8" i="7"/>
  <c r="M7" i="7" s="1"/>
  <c r="T8" i="7"/>
  <c r="D8" i="7"/>
  <c r="E7" i="7" s="1"/>
  <c r="N8" i="7"/>
  <c r="O7" i="7"/>
  <c r="J9" i="7" l="1"/>
  <c r="J10" i="7" s="1"/>
  <c r="H9" i="7"/>
  <c r="I8" i="7" s="1"/>
  <c r="D9" i="7"/>
  <c r="E8" i="7" s="1"/>
  <c r="P9" i="7"/>
  <c r="T9" i="7"/>
  <c r="F9" i="7"/>
  <c r="G8" i="7" s="1"/>
  <c r="N9" i="7"/>
  <c r="O8" i="7" s="1"/>
  <c r="L9" i="7"/>
  <c r="R9" i="7"/>
  <c r="S8" i="7" s="1"/>
  <c r="U7" i="7"/>
  <c r="K8" i="7" l="1"/>
  <c r="K9" i="7"/>
  <c r="J11" i="7"/>
  <c r="J12" i="7" s="1"/>
  <c r="J13" i="7" s="1"/>
  <c r="P10" i="7"/>
  <c r="Q9" i="7" s="1"/>
  <c r="L10" i="7"/>
  <c r="M9" i="7" s="1"/>
  <c r="Q8" i="7"/>
  <c r="T10" i="7"/>
  <c r="N10" i="7"/>
  <c r="O9" i="7" s="1"/>
  <c r="D10" i="7"/>
  <c r="E9" i="7" s="1"/>
  <c r="M8" i="7"/>
  <c r="F10" i="7"/>
  <c r="R10" i="7"/>
  <c r="S9" i="7"/>
  <c r="H10" i="7"/>
  <c r="I9" i="7" s="1"/>
  <c r="U8" i="7"/>
  <c r="K11" i="7" l="1"/>
  <c r="K12" i="7"/>
  <c r="K10" i="7"/>
  <c r="H11" i="7"/>
  <c r="I10" i="7" s="1"/>
  <c r="F11" i="7"/>
  <c r="G10" i="7" s="1"/>
  <c r="G9" i="7"/>
  <c r="T11" i="7"/>
  <c r="J14" i="7"/>
  <c r="K13" i="7" s="1"/>
  <c r="L11" i="7"/>
  <c r="R11" i="7"/>
  <c r="D11" i="7"/>
  <c r="E10" i="7" s="1"/>
  <c r="N11" i="7"/>
  <c r="P11" i="7"/>
  <c r="Q10" i="7" s="1"/>
  <c r="U9" i="7"/>
  <c r="U10" i="7"/>
  <c r="D12" i="7" l="1"/>
  <c r="E11" i="7" s="1"/>
  <c r="L12" i="7"/>
  <c r="M10" i="7"/>
  <c r="F12" i="7"/>
  <c r="G11" i="7" s="1"/>
  <c r="T12" i="7"/>
  <c r="P12" i="7"/>
  <c r="N12" i="7"/>
  <c r="O11" i="7" s="1"/>
  <c r="R12" i="7"/>
  <c r="S11" i="7" s="1"/>
  <c r="S10" i="7"/>
  <c r="O10" i="7"/>
  <c r="J15" i="7"/>
  <c r="K14" i="7" s="1"/>
  <c r="H12" i="7"/>
  <c r="I11" i="7" s="1"/>
  <c r="U11" i="7"/>
  <c r="T13" i="7" l="1"/>
  <c r="R13" i="7"/>
  <c r="S12" i="7" s="1"/>
  <c r="F13" i="7"/>
  <c r="G12" i="7" s="1"/>
  <c r="H13" i="7"/>
  <c r="I12" i="7" s="1"/>
  <c r="L13" i="7"/>
  <c r="P13" i="7"/>
  <c r="Q12" i="7" s="1"/>
  <c r="M11" i="7"/>
  <c r="N13" i="7"/>
  <c r="J16" i="7"/>
  <c r="K15" i="7" s="1"/>
  <c r="Q11" i="7"/>
  <c r="D13" i="7"/>
  <c r="U12" i="7"/>
  <c r="J17" i="7" l="1"/>
  <c r="H14" i="7"/>
  <c r="D14" i="7"/>
  <c r="E13" i="7"/>
  <c r="L14" i="7"/>
  <c r="M13" i="7" s="1"/>
  <c r="N14" i="7"/>
  <c r="O13" i="7" s="1"/>
  <c r="O12" i="7"/>
  <c r="F14" i="7"/>
  <c r="G13" i="7" s="1"/>
  <c r="E12" i="7"/>
  <c r="P14" i="7"/>
  <c r="Q13" i="7" s="1"/>
  <c r="R14" i="7"/>
  <c r="S13" i="7" s="1"/>
  <c r="M12" i="7"/>
  <c r="T14" i="7"/>
  <c r="P15" i="7" l="1"/>
  <c r="Q14" i="7" s="1"/>
  <c r="L15" i="7"/>
  <c r="M14" i="7" s="1"/>
  <c r="T15" i="7"/>
  <c r="D15" i="7"/>
  <c r="F15" i="7"/>
  <c r="G14" i="7"/>
  <c r="H15" i="7"/>
  <c r="I13" i="7"/>
  <c r="J18" i="7"/>
  <c r="K17" i="7" s="1"/>
  <c r="S14" i="7"/>
  <c r="R15" i="7"/>
  <c r="N15" i="7"/>
  <c r="O14" i="7" s="1"/>
  <c r="K16" i="7"/>
  <c r="U13" i="7"/>
  <c r="D16" i="7" l="1"/>
  <c r="E15" i="7" s="1"/>
  <c r="J19" i="7"/>
  <c r="K18" i="7" s="1"/>
  <c r="E14" i="7"/>
  <c r="T16" i="7"/>
  <c r="H16" i="7"/>
  <c r="I15" i="7"/>
  <c r="N16" i="7"/>
  <c r="I14" i="7"/>
  <c r="L16" i="7"/>
  <c r="M15" i="7"/>
  <c r="R16" i="7"/>
  <c r="S15" i="7" s="1"/>
  <c r="F16" i="7"/>
  <c r="G15" i="7" s="1"/>
  <c r="P16" i="7"/>
  <c r="Q15" i="7"/>
  <c r="U14" i="7"/>
  <c r="H17" i="7" l="1"/>
  <c r="I16" i="7" s="1"/>
  <c r="T17" i="7"/>
  <c r="R17" i="7"/>
  <c r="L17" i="7"/>
  <c r="M16" i="7" s="1"/>
  <c r="P17" i="7"/>
  <c r="Q16" i="7" s="1"/>
  <c r="N17" i="7"/>
  <c r="O16" i="7" s="1"/>
  <c r="O15" i="7"/>
  <c r="J20" i="7"/>
  <c r="K19" i="7" s="1"/>
  <c r="F17" i="7"/>
  <c r="G16" i="7" s="1"/>
  <c r="D17" i="7"/>
  <c r="E16" i="7" s="1"/>
  <c r="U15" i="7"/>
  <c r="R18" i="7" l="1"/>
  <c r="S17" i="7" s="1"/>
  <c r="S16" i="7"/>
  <c r="T18" i="7"/>
  <c r="L18" i="7"/>
  <c r="N18" i="7"/>
  <c r="P18" i="7"/>
  <c r="J21" i="7"/>
  <c r="D18" i="7"/>
  <c r="E17" i="7" s="1"/>
  <c r="F18" i="7"/>
  <c r="H18" i="7"/>
  <c r="I17" i="7" s="1"/>
  <c r="U16" i="7"/>
  <c r="U17" i="7"/>
  <c r="D19" i="7" l="1"/>
  <c r="E18" i="7" s="1"/>
  <c r="J22" i="7"/>
  <c r="K21" i="7" s="1"/>
  <c r="P19" i="7"/>
  <c r="Q18" i="7" s="1"/>
  <c r="T19" i="7"/>
  <c r="Q17" i="7"/>
  <c r="N19" i="7"/>
  <c r="L19" i="7"/>
  <c r="M18" i="7" s="1"/>
  <c r="M17" i="7"/>
  <c r="K20" i="7"/>
  <c r="H19" i="7"/>
  <c r="I18" i="7" s="1"/>
  <c r="F19" i="7"/>
  <c r="G18" i="7" s="1"/>
  <c r="G17" i="7"/>
  <c r="O17" i="7"/>
  <c r="R19" i="7"/>
  <c r="S18" i="7" s="1"/>
  <c r="H20" i="7" l="1"/>
  <c r="T20" i="7"/>
  <c r="R20" i="7"/>
  <c r="S19" i="7" s="1"/>
  <c r="P20" i="7"/>
  <c r="Q19" i="7" s="1"/>
  <c r="N20" i="7"/>
  <c r="J23" i="7"/>
  <c r="K22" i="7" s="1"/>
  <c r="L20" i="7"/>
  <c r="F20" i="7"/>
  <c r="G19" i="7" s="1"/>
  <c r="O18" i="7"/>
  <c r="D20" i="7"/>
  <c r="E19" i="7" s="1"/>
  <c r="U18" i="7"/>
  <c r="U19" i="7"/>
  <c r="H21" i="7" l="1"/>
  <c r="I20" i="7" s="1"/>
  <c r="F21" i="7"/>
  <c r="G20" i="7" s="1"/>
  <c r="P21" i="7"/>
  <c r="Q20" i="7" s="1"/>
  <c r="L21" i="7"/>
  <c r="M19" i="7"/>
  <c r="R21" i="7"/>
  <c r="S20" i="7" s="1"/>
  <c r="J24" i="7"/>
  <c r="K23" i="7" s="1"/>
  <c r="D21" i="7"/>
  <c r="E20" i="7" s="1"/>
  <c r="N21" i="7"/>
  <c r="O20" i="7" s="1"/>
  <c r="T21" i="7"/>
  <c r="O19" i="7"/>
  <c r="I19" i="7"/>
  <c r="L22" i="7" l="1"/>
  <c r="M21" i="7" s="1"/>
  <c r="M20" i="7"/>
  <c r="N22" i="7"/>
  <c r="O21" i="7" s="1"/>
  <c r="D22" i="7"/>
  <c r="P22" i="7"/>
  <c r="J25" i="7"/>
  <c r="F22" i="7"/>
  <c r="G21" i="7"/>
  <c r="T22" i="7"/>
  <c r="R22" i="7"/>
  <c r="H22" i="7"/>
  <c r="I21" i="7" s="1"/>
  <c r="U20" i="7"/>
  <c r="U21" i="7"/>
  <c r="P23" i="7" l="1"/>
  <c r="Q21" i="7"/>
  <c r="R23" i="7"/>
  <c r="S22" i="7" s="1"/>
  <c r="D23" i="7"/>
  <c r="E22" i="7" s="1"/>
  <c r="T23" i="7"/>
  <c r="E21" i="7"/>
  <c r="F23" i="7"/>
  <c r="G22" i="7" s="1"/>
  <c r="N23" i="7"/>
  <c r="O22" i="7" s="1"/>
  <c r="H23" i="7"/>
  <c r="J26" i="7"/>
  <c r="K25" i="7" s="1"/>
  <c r="S21" i="7"/>
  <c r="K24" i="7"/>
  <c r="L23" i="7"/>
  <c r="T24" i="7" l="1"/>
  <c r="L24" i="7"/>
  <c r="M23" i="7" s="1"/>
  <c r="H24" i="7"/>
  <c r="I23" i="7" s="1"/>
  <c r="I22" i="7"/>
  <c r="D24" i="7"/>
  <c r="N24" i="7"/>
  <c r="M22" i="7"/>
  <c r="F24" i="7"/>
  <c r="G23" i="7" s="1"/>
  <c r="R24" i="7"/>
  <c r="S23" i="7" s="1"/>
  <c r="P24" i="7"/>
  <c r="J28" i="7"/>
  <c r="Q22" i="7"/>
  <c r="U22" i="7"/>
  <c r="U23" i="7"/>
  <c r="P25" i="7" l="1"/>
  <c r="D25" i="7"/>
  <c r="R25" i="7"/>
  <c r="S24" i="7" s="1"/>
  <c r="E23" i="7"/>
  <c r="F25" i="7"/>
  <c r="G24" i="7" s="1"/>
  <c r="J40" i="7"/>
  <c r="K27" i="7"/>
  <c r="K26" i="7"/>
  <c r="N25" i="7"/>
  <c r="O24" i="7" s="1"/>
  <c r="L25" i="7"/>
  <c r="M24" i="7" s="1"/>
  <c r="H25" i="7"/>
  <c r="I24" i="7" s="1"/>
  <c r="Q23" i="7"/>
  <c r="O23" i="7"/>
  <c r="T25" i="7"/>
  <c r="U24" i="7"/>
  <c r="P26" i="7" l="1"/>
  <c r="F26" i="7"/>
  <c r="N26" i="7"/>
  <c r="O25" i="7" s="1"/>
  <c r="R26" i="7"/>
  <c r="S25" i="7" s="1"/>
  <c r="D26" i="7"/>
  <c r="E25" i="7" s="1"/>
  <c r="J41" i="7"/>
  <c r="K40" i="7" s="1"/>
  <c r="K39" i="7"/>
  <c r="K38" i="7"/>
  <c r="E24" i="7"/>
  <c r="H26" i="7"/>
  <c r="I25" i="7" s="1"/>
  <c r="K28" i="7"/>
  <c r="Q24" i="7"/>
  <c r="T26" i="7"/>
  <c r="L26" i="7"/>
  <c r="U25" i="7"/>
  <c r="P28" i="7" l="1"/>
  <c r="Q26" i="7" s="1"/>
  <c r="H28" i="7"/>
  <c r="L28" i="7"/>
  <c r="R28" i="7"/>
  <c r="M25" i="7"/>
  <c r="N28" i="7"/>
  <c r="O26" i="7" s="1"/>
  <c r="T28" i="7"/>
  <c r="F28" i="7"/>
  <c r="J42" i="7"/>
  <c r="K41" i="7" s="1"/>
  <c r="G25" i="7"/>
  <c r="D28" i="7"/>
  <c r="E26" i="7"/>
  <c r="Q25" i="7"/>
  <c r="U26" i="7"/>
  <c r="G27" i="7" l="1"/>
  <c r="F40" i="7"/>
  <c r="M27" i="7"/>
  <c r="L40" i="7"/>
  <c r="M28" i="7" s="1"/>
  <c r="R40" i="7"/>
  <c r="S27" i="7"/>
  <c r="S28" i="7"/>
  <c r="J43" i="7"/>
  <c r="K42" i="7" s="1"/>
  <c r="G26" i="7"/>
  <c r="S26" i="7"/>
  <c r="T40" i="7"/>
  <c r="U27" i="7"/>
  <c r="M26" i="7"/>
  <c r="I27" i="7"/>
  <c r="H40" i="7"/>
  <c r="D40" i="7"/>
  <c r="E28" i="7" s="1"/>
  <c r="E27" i="7"/>
  <c r="I26" i="7"/>
  <c r="O27" i="7"/>
  <c r="N40" i="7"/>
  <c r="O28" i="7" s="1"/>
  <c r="P40" i="7"/>
  <c r="Q28" i="7" s="1"/>
  <c r="Q27" i="7"/>
  <c r="U28" i="7"/>
  <c r="R41" i="7" l="1"/>
  <c r="S40" i="7" s="1"/>
  <c r="S38" i="7"/>
  <c r="S39" i="7"/>
  <c r="U38" i="7"/>
  <c r="T41" i="7"/>
  <c r="U39" i="7"/>
  <c r="M39" i="7"/>
  <c r="M38" i="7"/>
  <c r="L41" i="7"/>
  <c r="P41" i="7"/>
  <c r="Q40" i="7" s="1"/>
  <c r="Q38" i="7"/>
  <c r="Q39" i="7"/>
  <c r="I39" i="7"/>
  <c r="I38" i="7"/>
  <c r="H41" i="7"/>
  <c r="I40" i="7" s="1"/>
  <c r="I28" i="7"/>
  <c r="F41" i="7"/>
  <c r="G40" i="7" s="1"/>
  <c r="G39" i="7"/>
  <c r="G38" i="7"/>
  <c r="E39" i="7"/>
  <c r="E38" i="7"/>
  <c r="D41" i="7"/>
  <c r="E40" i="7" s="1"/>
  <c r="N41" i="7"/>
  <c r="O40" i="7" s="1"/>
  <c r="O39" i="7"/>
  <c r="O38" i="7"/>
  <c r="J44" i="7"/>
  <c r="G28" i="7"/>
  <c r="U40" i="7"/>
  <c r="T42" i="7" l="1"/>
  <c r="J45" i="7"/>
  <c r="P42" i="7"/>
  <c r="N42" i="7"/>
  <c r="O41" i="7" s="1"/>
  <c r="F42" i="7"/>
  <c r="G41" i="7" s="1"/>
  <c r="D42" i="7"/>
  <c r="E41" i="7" s="1"/>
  <c r="H42" i="7"/>
  <c r="L42" i="7"/>
  <c r="M41" i="7"/>
  <c r="K43" i="7"/>
  <c r="M40" i="7"/>
  <c r="R42" i="7"/>
  <c r="S41" i="7" s="1"/>
  <c r="N43" i="7" l="1"/>
  <c r="O42" i="7" s="1"/>
  <c r="H43" i="7"/>
  <c r="I42" i="7" s="1"/>
  <c r="P43" i="7"/>
  <c r="Q42" i="7" s="1"/>
  <c r="L43" i="7"/>
  <c r="M42" i="7" s="1"/>
  <c r="I41" i="7"/>
  <c r="Q41" i="7"/>
  <c r="J46" i="7"/>
  <c r="K45" i="7" s="1"/>
  <c r="R43" i="7"/>
  <c r="S42" i="7" s="1"/>
  <c r="D43" i="7"/>
  <c r="E42" i="7" s="1"/>
  <c r="K44" i="7"/>
  <c r="T43" i="7"/>
  <c r="F43" i="7"/>
  <c r="G42" i="7"/>
  <c r="U41" i="7"/>
  <c r="F44" i="7" l="1"/>
  <c r="T44" i="7"/>
  <c r="D44" i="7"/>
  <c r="E43" i="7" s="1"/>
  <c r="L44" i="7"/>
  <c r="M43" i="7" s="1"/>
  <c r="P44" i="7"/>
  <c r="Q43" i="7" s="1"/>
  <c r="J47" i="7"/>
  <c r="K46" i="7" s="1"/>
  <c r="H44" i="7"/>
  <c r="I43" i="7" s="1"/>
  <c r="R44" i="7"/>
  <c r="S43" i="7" s="1"/>
  <c r="N44" i="7"/>
  <c r="O43" i="7" s="1"/>
  <c r="U42" i="7"/>
  <c r="U43" i="7"/>
  <c r="F45" i="7" l="1"/>
  <c r="L45" i="7"/>
  <c r="H45" i="7"/>
  <c r="I44" i="7" s="1"/>
  <c r="R45" i="7"/>
  <c r="S44" i="7" s="1"/>
  <c r="J48" i="7"/>
  <c r="K47" i="7" s="1"/>
  <c r="T45" i="7"/>
  <c r="D45" i="7"/>
  <c r="E44" i="7" s="1"/>
  <c r="N45" i="7"/>
  <c r="P45" i="7"/>
  <c r="G43" i="7"/>
  <c r="U44" i="7"/>
  <c r="N46" i="7" l="1"/>
  <c r="O45" i="7" s="1"/>
  <c r="P46" i="7"/>
  <c r="Q45" i="7" s="1"/>
  <c r="F46" i="7"/>
  <c r="G45" i="7" s="1"/>
  <c r="O44" i="7"/>
  <c r="R46" i="7"/>
  <c r="S45" i="7"/>
  <c r="H46" i="7"/>
  <c r="I45" i="7" s="1"/>
  <c r="D46" i="7"/>
  <c r="L46" i="7"/>
  <c r="M45" i="7"/>
  <c r="T46" i="7"/>
  <c r="M44" i="7"/>
  <c r="Q44" i="7"/>
  <c r="G44" i="7"/>
  <c r="J49" i="7"/>
  <c r="K48" i="7" s="1"/>
  <c r="U45" i="7"/>
  <c r="T47" i="7" l="1"/>
  <c r="R47" i="7"/>
  <c r="S46" i="7"/>
  <c r="J50" i="7"/>
  <c r="K49" i="7" s="1"/>
  <c r="L47" i="7"/>
  <c r="M46" i="7" s="1"/>
  <c r="D47" i="7"/>
  <c r="F47" i="7"/>
  <c r="G46" i="7" s="1"/>
  <c r="E45" i="7"/>
  <c r="P47" i="7"/>
  <c r="Q46" i="7" s="1"/>
  <c r="H47" i="7"/>
  <c r="I46" i="7" s="1"/>
  <c r="N47" i="7"/>
  <c r="O46" i="7" s="1"/>
  <c r="D48" i="7" l="1"/>
  <c r="T48" i="7"/>
  <c r="H48" i="7"/>
  <c r="I47" i="7" s="1"/>
  <c r="L48" i="7"/>
  <c r="M47" i="7" s="1"/>
  <c r="P48" i="7"/>
  <c r="J51" i="7"/>
  <c r="K50" i="7" s="1"/>
  <c r="F48" i="7"/>
  <c r="G47" i="7" s="1"/>
  <c r="R48" i="7"/>
  <c r="S47" i="7" s="1"/>
  <c r="N48" i="7"/>
  <c r="E46" i="7"/>
  <c r="U46" i="7"/>
  <c r="U47" i="7"/>
  <c r="N49" i="7" l="1"/>
  <c r="O48" i="7" s="1"/>
  <c r="D49" i="7"/>
  <c r="E48" i="7" s="1"/>
  <c r="P49" i="7"/>
  <c r="Q48" i="7" s="1"/>
  <c r="R49" i="7"/>
  <c r="S48" i="7" s="1"/>
  <c r="L49" i="7"/>
  <c r="F49" i="7"/>
  <c r="G48" i="7" s="1"/>
  <c r="H49" i="7"/>
  <c r="I48" i="7" s="1"/>
  <c r="J52" i="7"/>
  <c r="K51" i="7" s="1"/>
  <c r="T49" i="7"/>
  <c r="O47" i="7"/>
  <c r="Q47" i="7"/>
  <c r="E47" i="7"/>
  <c r="U48" i="7"/>
  <c r="J53" i="7" l="1"/>
  <c r="K52" i="7" s="1"/>
  <c r="R50" i="7"/>
  <c r="S49" i="7" s="1"/>
  <c r="H50" i="7"/>
  <c r="I49" i="7" s="1"/>
  <c r="P50" i="7"/>
  <c r="Q49" i="7" s="1"/>
  <c r="F50" i="7"/>
  <c r="G49" i="7"/>
  <c r="D50" i="7"/>
  <c r="E49" i="7" s="1"/>
  <c r="L50" i="7"/>
  <c r="M49" i="7" s="1"/>
  <c r="T50" i="7"/>
  <c r="M48" i="7"/>
  <c r="N50" i="7"/>
  <c r="O49" i="7" s="1"/>
  <c r="U49" i="7"/>
  <c r="F51" i="7" l="1"/>
  <c r="G50" i="7" s="1"/>
  <c r="P51" i="7"/>
  <c r="Q50" i="7" s="1"/>
  <c r="T51" i="7"/>
  <c r="L51" i="7"/>
  <c r="H51" i="7"/>
  <c r="D51" i="7"/>
  <c r="E50" i="7" s="1"/>
  <c r="R51" i="7"/>
  <c r="N51" i="7"/>
  <c r="O50" i="7"/>
  <c r="J54" i="7"/>
  <c r="U50" i="7"/>
  <c r="J55" i="7" l="1"/>
  <c r="K54" i="7" s="1"/>
  <c r="L52" i="7"/>
  <c r="M51" i="7" s="1"/>
  <c r="R52" i="7"/>
  <c r="S51" i="7" s="1"/>
  <c r="M50" i="7"/>
  <c r="T52" i="7"/>
  <c r="P52" i="7"/>
  <c r="Q51" i="7" s="1"/>
  <c r="H52" i="7"/>
  <c r="I51" i="7"/>
  <c r="N52" i="7"/>
  <c r="O51" i="7" s="1"/>
  <c r="S50" i="7"/>
  <c r="D52" i="7"/>
  <c r="K53" i="7"/>
  <c r="I50" i="7"/>
  <c r="F52" i="7"/>
  <c r="G51" i="7" s="1"/>
  <c r="T53" i="7" l="1"/>
  <c r="R53" i="7"/>
  <c r="S52" i="7" s="1"/>
  <c r="N53" i="7"/>
  <c r="O52" i="7" s="1"/>
  <c r="H53" i="7"/>
  <c r="I52" i="7" s="1"/>
  <c r="L53" i="7"/>
  <c r="D53" i="7"/>
  <c r="E52" i="7" s="1"/>
  <c r="F53" i="7"/>
  <c r="G52" i="7" s="1"/>
  <c r="E51" i="7"/>
  <c r="P53" i="7"/>
  <c r="J56" i="7"/>
  <c r="K56" i="7" s="1"/>
  <c r="U51" i="7"/>
  <c r="U52" i="7"/>
  <c r="K55" i="7" l="1"/>
  <c r="H54" i="7"/>
  <c r="I53" i="7" s="1"/>
  <c r="P54" i="7"/>
  <c r="Q53" i="7" s="1"/>
  <c r="F54" i="7"/>
  <c r="G53" i="7" s="1"/>
  <c r="N54" i="7"/>
  <c r="O53" i="7" s="1"/>
  <c r="D54" i="7"/>
  <c r="R54" i="7"/>
  <c r="S53" i="7" s="1"/>
  <c r="L54" i="7"/>
  <c r="M53" i="7" s="1"/>
  <c r="Q52" i="7"/>
  <c r="M52" i="7"/>
  <c r="T54" i="7"/>
  <c r="U53" i="7"/>
  <c r="N55" i="7" l="1"/>
  <c r="O54" i="7" s="1"/>
  <c r="L55" i="7"/>
  <c r="M54" i="7" s="1"/>
  <c r="F55" i="7"/>
  <c r="R55" i="7"/>
  <c r="P55" i="7"/>
  <c r="D55" i="7"/>
  <c r="E54" i="7" s="1"/>
  <c r="T55" i="7"/>
  <c r="E53" i="7"/>
  <c r="H55" i="7"/>
  <c r="U54" i="7"/>
  <c r="H56" i="7" l="1"/>
  <c r="I56" i="7" s="1"/>
  <c r="R56" i="7"/>
  <c r="S56" i="7" s="1"/>
  <c r="S54" i="7"/>
  <c r="F56" i="7"/>
  <c r="G56" i="7" s="1"/>
  <c r="G54" i="7"/>
  <c r="T56" i="7"/>
  <c r="D56" i="7"/>
  <c r="E56" i="7" s="1"/>
  <c r="L56" i="7"/>
  <c r="M56" i="7" s="1"/>
  <c r="P56" i="7"/>
  <c r="Q56" i="7" s="1"/>
  <c r="I54" i="7"/>
  <c r="Q54" i="7"/>
  <c r="N56" i="7"/>
  <c r="O56" i="7" s="1"/>
  <c r="U56" i="7"/>
  <c r="G55" i="7" l="1"/>
  <c r="S55" i="7"/>
  <c r="I55" i="7"/>
  <c r="Q55" i="7"/>
  <c r="M55" i="7"/>
  <c r="O55" i="7"/>
  <c r="E55" i="7"/>
  <c r="U55" i="7"/>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TonyAdmin</author>
    <author>Tony</author>
    <author>Tony C.</author>
  </authors>
  <commentList>
    <comment ref="A2" authorId="0" shapeId="0" xr:uid="{00000000-0006-0000-0000-000001000000}">
      <text>
        <r>
          <rPr>
            <b/>
            <sz val="8"/>
            <color indexed="81"/>
            <rFont val="Tahoma"/>
            <family val="2"/>
          </rPr>
          <t xml:space="preserve">Vertex 1 Name
</t>
        </r>
        <r>
          <rPr>
            <sz val="8"/>
            <color indexed="81"/>
            <rFont val="Tahoma"/>
            <family val="2"/>
          </rPr>
          <t xml:space="preserve">
Enter the name of the edge's first vertex.
</t>
        </r>
        <r>
          <rPr>
            <u/>
            <sz val="8"/>
            <color indexed="81"/>
            <rFont val="Tahoma"/>
            <family val="2"/>
          </rPr>
          <t>Worksheet Overview</t>
        </r>
        <r>
          <rPr>
            <sz val="8"/>
            <color indexed="81"/>
            <rFont val="Tahoma"/>
            <family val="2"/>
          </rPr>
          <t xml:space="preserve">
To create a NodeXL graph in Excel 2007, enter the graph's edges on this worksheet, one row per edge.  The first two columns are required; the other columns can be used to customize the edge's appearance.
To customize the appearance of an individual vertex or add an isolated vertex not connected to an edge, click the "Vertices" tab near Excel's lower-left corner.
After you have entered the edges, click the "Show Graph" button in the NodeXL tab in Excel's Ribbon.
</t>
        </r>
        <r>
          <rPr>
            <u/>
            <sz val="8"/>
            <color indexed="81"/>
            <rFont val="Tahoma"/>
            <family val="2"/>
          </rPr>
          <t>Formulas</t>
        </r>
        <r>
          <rPr>
            <sz val="8"/>
            <color indexed="81"/>
            <rFont val="Tahoma"/>
            <family val="2"/>
          </rPr>
          <t xml:space="preserve">
This column is formatted as Text, which causes formulas to be ignored.  If you want to use an Excel formula in this column, you must change the column format to General.
</t>
        </r>
        <r>
          <rPr>
            <u/>
            <sz val="8"/>
            <color indexed="81"/>
            <rFont val="Tahoma"/>
            <family val="2"/>
          </rPr>
          <t>Frozen Columns</t>
        </r>
        <r>
          <rPr>
            <sz val="8"/>
            <color indexed="81"/>
            <rFont val="Tahoma"/>
            <family val="2"/>
          </rPr>
          <t xml:space="preserve">
The Vertex 1 and Vertex 2 columns are frozen, meaning that they remain visible even if you scroll the worksheet to the right.  To unfreeze them, use View, Freeze Panes, Unfreeze Panes in the Excel Ribbon.
</t>
        </r>
      </text>
    </comment>
    <comment ref="B2" authorId="0" shapeId="0" xr:uid="{00000000-0006-0000-0000-000002000000}">
      <text>
        <r>
          <rPr>
            <b/>
            <sz val="8"/>
            <color indexed="81"/>
            <rFont val="Tahoma"/>
            <family val="2"/>
          </rPr>
          <t xml:space="preserve">Vertex 2 Name
</t>
        </r>
        <r>
          <rPr>
            <sz val="8"/>
            <color indexed="81"/>
            <rFont val="Tahoma"/>
            <family val="2"/>
          </rPr>
          <t xml:space="preserve">
Enter the name of the edge's second vertex.
</t>
        </r>
        <r>
          <rPr>
            <u/>
            <sz val="8"/>
            <color indexed="81"/>
            <rFont val="Tahoma"/>
            <family val="2"/>
          </rPr>
          <t>Formulas</t>
        </r>
        <r>
          <rPr>
            <sz val="8"/>
            <color indexed="81"/>
            <rFont val="Tahoma"/>
            <family val="2"/>
          </rPr>
          <t xml:space="preserve">
This column is formatted as Text, which causes formulas to be ignored.  If you want to use an Excel formula in this column, you must change the column format to General.
</t>
        </r>
        <r>
          <rPr>
            <u/>
            <sz val="8"/>
            <color indexed="81"/>
            <rFont val="Tahoma"/>
            <family val="2"/>
          </rPr>
          <t>Frozen Columns</t>
        </r>
        <r>
          <rPr>
            <sz val="8"/>
            <color indexed="81"/>
            <rFont val="Tahoma"/>
            <family val="2"/>
          </rPr>
          <t xml:space="preserve">
The Vertex 1 and Vertex 2 columns are frozen, meaning that they remain visible even if you scroll the worksheet to the right.  To unfreeze them, use View, Freeze Panes, Unfreeze Panes in the Excel Ribbon.</t>
        </r>
      </text>
    </comment>
    <comment ref="C2" authorId="0" shapeId="0" xr:uid="{00000000-0006-0000-0000-000003000000}">
      <text>
        <r>
          <rPr>
            <b/>
            <sz val="8"/>
            <color indexed="81"/>
            <rFont val="Tahoma"/>
            <family val="2"/>
          </rPr>
          <t xml:space="preserve">Edge Color
</t>
        </r>
        <r>
          <rPr>
            <sz val="8"/>
            <color indexed="81"/>
            <rFont val="Tahoma"/>
            <family val="2"/>
          </rPr>
          <t xml:space="preserve">
To select an optional edge color, right-click and select Select Color on the right-click menu.
If you are familiar with CSS color names, such as Red, MediumBlue, and DarkOliveGreen, you can enter one of the names instead of using Select Color.  Spaces in CSS color names are optional, so Medium Blue is the same as MediumBlue.
You can also enter a color in the format "R, G, B" (don't include the quotes), where R, G, and B are between 0 and 255.  Sample: "240, 12, 135".</t>
        </r>
      </text>
    </comment>
    <comment ref="D2" authorId="0" shapeId="0" xr:uid="{00000000-0006-0000-0000-000004000000}">
      <text>
        <r>
          <rPr>
            <b/>
            <sz val="8"/>
            <color indexed="81"/>
            <rFont val="Tahoma"/>
            <family val="2"/>
          </rPr>
          <t xml:space="preserve">Edge Width
</t>
        </r>
        <r>
          <rPr>
            <sz val="8"/>
            <color indexed="81"/>
            <rFont val="Tahoma"/>
            <family val="2"/>
          </rPr>
          <t xml:space="preserve">
Enter an optional edge width between 1 and 10.</t>
        </r>
      </text>
    </comment>
    <comment ref="E2" authorId="1" shapeId="0" xr:uid="{00000000-0006-0000-0000-000005000000}">
      <text>
        <r>
          <rPr>
            <b/>
            <sz val="8"/>
            <color indexed="81"/>
            <rFont val="Tahoma"/>
            <family val="2"/>
          </rPr>
          <t>Edge Style</t>
        </r>
        <r>
          <rPr>
            <b/>
            <sz val="9"/>
            <color indexed="81"/>
            <rFont val="Tahoma"/>
            <family val="2"/>
          </rPr>
          <t xml:space="preserve">
</t>
        </r>
        <r>
          <rPr>
            <sz val="8"/>
            <color indexed="81"/>
            <rFont val="Tahoma"/>
            <family val="2"/>
          </rPr>
          <t xml:space="preserve">Select an optional edge style.
</t>
        </r>
        <r>
          <rPr>
            <u/>
            <sz val="8"/>
            <color indexed="81"/>
            <rFont val="Tahoma"/>
            <family val="2"/>
          </rPr>
          <t>Formulas</t>
        </r>
        <r>
          <rPr>
            <sz val="8"/>
            <color indexed="81"/>
            <rFont val="Tahoma"/>
            <family val="2"/>
          </rPr>
          <t xml:space="preserve">
If you are using Excel formulas to compute the styles, you may find it helpful to use the numerical options instead of text:
1 = Solid
2 = Dash
3 = Dot
4 = Dash Dot
5 = Dash Dot Dot
</t>
        </r>
        <r>
          <rPr>
            <u/>
            <sz val="8"/>
            <color indexed="81"/>
            <rFont val="Tahoma"/>
            <family val="2"/>
          </rPr>
          <t>Pasting</t>
        </r>
        <r>
          <rPr>
            <sz val="8"/>
            <color indexed="81"/>
            <rFont val="Tahoma"/>
            <family val="2"/>
          </rPr>
          <t xml:space="preserve">
If you want to paste values into this column, do not use the standard Paste command (Ctrl-V).  The standard Paste command removes the drop-down lists from the column.  Instead, use Home, Paste, Paste Values in the Excel Ribbon.</t>
        </r>
        <r>
          <rPr>
            <b/>
            <sz val="8"/>
            <color indexed="81"/>
            <rFont val="Tahoma"/>
            <family val="2"/>
          </rPr>
          <t xml:space="preserve">
</t>
        </r>
        <r>
          <rPr>
            <sz val="8"/>
            <color indexed="81"/>
            <rFont val="Tahoma"/>
            <family val="2"/>
          </rPr>
          <t xml:space="preserve">
</t>
        </r>
      </text>
    </comment>
    <comment ref="F2" authorId="0" shapeId="0" xr:uid="{00000000-0006-0000-0000-000006000000}">
      <text>
        <r>
          <rPr>
            <b/>
            <sz val="8"/>
            <color indexed="81"/>
            <rFont val="Tahoma"/>
            <family val="2"/>
          </rPr>
          <t xml:space="preserve">Edge Opacity
</t>
        </r>
        <r>
          <rPr>
            <sz val="8"/>
            <color indexed="81"/>
            <rFont val="Tahoma"/>
            <family val="2"/>
          </rPr>
          <t xml:space="preserve">
Enter an optional edge opacity between 0 (transparent) and 100 (opaque).</t>
        </r>
      </text>
    </comment>
    <comment ref="G2" authorId="0" shapeId="0" xr:uid="{00000000-0006-0000-0000-000007000000}">
      <text>
        <r>
          <rPr>
            <b/>
            <sz val="8"/>
            <color indexed="81"/>
            <rFont val="Tahoma"/>
            <family val="2"/>
          </rPr>
          <t xml:space="preserve">Edge Visibility
</t>
        </r>
        <r>
          <rPr>
            <sz val="8"/>
            <color indexed="81"/>
            <rFont val="Tahoma"/>
            <family val="2"/>
          </rPr>
          <t xml:space="preserve">
Select an optional edge visibility.
</t>
        </r>
        <r>
          <rPr>
            <b/>
            <sz val="8"/>
            <color indexed="81"/>
            <rFont val="Tahoma"/>
            <family val="2"/>
          </rPr>
          <t>Show</t>
        </r>
        <r>
          <rPr>
            <sz val="8"/>
            <color indexed="81"/>
            <rFont val="Tahoma"/>
            <family val="2"/>
          </rPr>
          <t xml:space="preserve">
Show the edge when the graph is refreshed.  This is the default.
</t>
        </r>
        <r>
          <rPr>
            <b/>
            <sz val="8"/>
            <color indexed="81"/>
            <rFont val="Tahoma"/>
            <family val="2"/>
          </rPr>
          <t>Skip</t>
        </r>
        <r>
          <rPr>
            <sz val="8"/>
            <color indexed="81"/>
            <rFont val="Tahoma"/>
            <family val="2"/>
          </rPr>
          <t xml:space="preserve">
Skip the edge row.
</t>
        </r>
        <r>
          <rPr>
            <b/>
            <sz val="8"/>
            <color indexed="81"/>
            <rFont val="Tahoma"/>
            <family val="2"/>
          </rPr>
          <t>Hide</t>
        </r>
        <r>
          <rPr>
            <sz val="8"/>
            <color indexed="81"/>
            <rFont val="Tahoma"/>
            <family val="2"/>
          </rPr>
          <t xml:space="preserve">
Use the edge when laying out the graph but then hide it.
</t>
        </r>
        <r>
          <rPr>
            <u/>
            <sz val="8"/>
            <color indexed="81"/>
            <rFont val="Tahoma"/>
            <family val="2"/>
          </rPr>
          <t>Formulas</t>
        </r>
        <r>
          <rPr>
            <sz val="8"/>
            <color indexed="81"/>
            <rFont val="Tahoma"/>
            <family val="2"/>
          </rPr>
          <t xml:space="preserve">
If you are using Excel formulas to compute the visibilities, you may find it helpful to use the numerical options instead of text:
1 = Show
0 = Skip
2 = Hide
</t>
        </r>
        <r>
          <rPr>
            <u/>
            <sz val="8"/>
            <color indexed="81"/>
            <rFont val="Tahoma"/>
            <family val="2"/>
          </rPr>
          <t>Pasting</t>
        </r>
        <r>
          <rPr>
            <sz val="8"/>
            <color indexed="81"/>
            <rFont val="Tahoma"/>
            <family val="2"/>
          </rPr>
          <t xml:space="preserve">
If you want to paste values into this column, do not use the standard Paste command (Ctrl-V).  The standard Paste command removes the drop-down lists from the column.  Instead, use Home, Paste, Paste Values in the Excel Ribbon.
</t>
        </r>
      </text>
    </comment>
    <comment ref="H2" authorId="2" shapeId="0" xr:uid="{00000000-0006-0000-0000-000008000000}">
      <text>
        <r>
          <rPr>
            <b/>
            <sz val="8"/>
            <color indexed="81"/>
            <rFont val="Tahoma"/>
            <family val="2"/>
          </rPr>
          <t xml:space="preserve">Edge Label
</t>
        </r>
        <r>
          <rPr>
            <sz val="8"/>
            <color indexed="81"/>
            <rFont val="Tahoma"/>
            <family val="2"/>
          </rPr>
          <t xml:space="preserve">Enter an optional edge label.
</t>
        </r>
        <r>
          <rPr>
            <u/>
            <sz val="8"/>
            <color indexed="81"/>
            <rFont val="Tahoma"/>
            <family val="2"/>
          </rPr>
          <t>Formulas</t>
        </r>
        <r>
          <rPr>
            <sz val="8"/>
            <color indexed="81"/>
            <rFont val="Tahoma"/>
            <family val="2"/>
          </rPr>
          <t xml:space="preserve">
This column is formatted as Text, which causes formulas to be ignored.  If you want to use an Excel formula in this column, you must change the column format to General.
</t>
        </r>
      </text>
    </comment>
    <comment ref="I2" authorId="1" shapeId="0" xr:uid="{00000000-0006-0000-0000-000009000000}">
      <text>
        <r>
          <rPr>
            <b/>
            <sz val="8"/>
            <color indexed="81"/>
            <rFont val="Tahoma"/>
            <family val="2"/>
          </rPr>
          <t xml:space="preserve">Edge Label Text Color
</t>
        </r>
        <r>
          <rPr>
            <sz val="8"/>
            <color indexed="81"/>
            <rFont val="Tahoma"/>
            <family val="2"/>
          </rPr>
          <t xml:space="preserve">
To select an optional label text color, right-click and select Select Color on the right-click menu.
If you are familiar with CSS color names, such as Red, MediumBlue, and DarkOliveGreen, you can enter one of the names instead of using Select Color.  Spaces in CSS color names are optional, so Medium Blue is the same as MediumBlue.
You can also enter a color in the format "R, G, B" (don't include the quotes), where R, G, and B are between 0 and 255.  Sample: "240, 12, 135".</t>
        </r>
      </text>
    </comment>
    <comment ref="J2" authorId="1" shapeId="0" xr:uid="{00000000-0006-0000-0000-00000A000000}">
      <text>
        <r>
          <rPr>
            <b/>
            <sz val="8"/>
            <color indexed="81"/>
            <rFont val="Tahoma"/>
            <family val="2"/>
          </rPr>
          <t xml:space="preserve">Edge Label Font Size
</t>
        </r>
        <r>
          <rPr>
            <sz val="8"/>
            <color indexed="81"/>
            <rFont val="Tahoma"/>
            <family val="2"/>
          </rPr>
          <t>Enter an optional label font size between 8 and 72.</t>
        </r>
        <r>
          <rPr>
            <b/>
            <sz val="8"/>
            <color indexed="81"/>
            <rFont val="Tahoma"/>
            <family val="2"/>
          </rPr>
          <t xml:space="preserve">
</t>
        </r>
      </text>
    </comment>
    <comment ref="K2" authorId="1" shapeId="0" xr:uid="{00000000-0006-0000-0000-00000B000000}">
      <text>
        <r>
          <rPr>
            <b/>
            <sz val="8"/>
            <color indexed="81"/>
            <rFont val="Tahoma"/>
            <family val="2"/>
          </rPr>
          <t xml:space="preserve">Edge Reciprocated?
</t>
        </r>
        <r>
          <rPr>
            <sz val="8"/>
            <color indexed="81"/>
            <rFont val="Tahoma"/>
            <family val="2"/>
          </rPr>
          <t xml:space="preserve">
You can tell NodeXL to calculate this and other graph metrics by going to NodeXL, Analysis, Graph Metrics in the Ribbon.</t>
        </r>
        <r>
          <rPr>
            <sz val="9"/>
            <color indexed="81"/>
            <rFont val="Tahoma"/>
            <family val="2"/>
          </rPr>
          <t xml:space="preserve">
</t>
        </r>
      </text>
    </comment>
    <comment ref="L2" authorId="0" shapeId="0" xr:uid="{00000000-0006-0000-0000-00000C000000}">
      <text>
        <r>
          <rPr>
            <b/>
            <sz val="8"/>
            <color indexed="81"/>
            <rFont val="Tahoma"/>
            <family val="2"/>
          </rPr>
          <t xml:space="preserve">Edge ID
</t>
        </r>
        <r>
          <rPr>
            <sz val="8"/>
            <color indexed="81"/>
            <rFont val="Tahoma"/>
            <family val="2"/>
          </rPr>
          <t>This is a unique ID that gets filled in automatically.  Do not edit this column.</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TonyAdmin</author>
    <author>Tony C.</author>
    <author>Tony</author>
  </authors>
  <commentList>
    <comment ref="A2" authorId="0" shapeId="0" xr:uid="{00000000-0006-0000-0100-000001000000}">
      <text>
        <r>
          <rPr>
            <b/>
            <sz val="8"/>
            <color indexed="81"/>
            <rFont val="Tahoma"/>
            <family val="2"/>
          </rPr>
          <t xml:space="preserve">Vertex Name
</t>
        </r>
        <r>
          <rPr>
            <sz val="8"/>
            <color indexed="81"/>
            <rFont val="Tahoma"/>
            <family val="2"/>
          </rPr>
          <t xml:space="preserve">
Enter the name of the vertex.
</t>
        </r>
        <r>
          <rPr>
            <u/>
            <sz val="8"/>
            <color indexed="81"/>
            <rFont val="Tahoma"/>
            <family val="2"/>
          </rPr>
          <t>Worksheet Overview</t>
        </r>
        <r>
          <rPr>
            <sz val="8"/>
            <color indexed="81"/>
            <rFont val="Tahoma"/>
            <family val="2"/>
          </rPr>
          <t xml:space="preserve">
Use this worksheet to customize the appearance of the graph's vertices and to add isolated vertices that are not connected to edges.  You do not have to enter anything on this worksheet if you don't need either of these features.
</t>
        </r>
        <r>
          <rPr>
            <u/>
            <sz val="8"/>
            <color indexed="81"/>
            <rFont val="Tahoma"/>
            <family val="2"/>
          </rPr>
          <t>Isolated Vertices</t>
        </r>
        <r>
          <rPr>
            <sz val="8"/>
            <color indexed="81"/>
            <rFont val="Tahoma"/>
            <family val="2"/>
          </rPr>
          <t xml:space="preserve">
To add an isolated vertex that is not connected to any edges, enter it on this worksheet and set its Visibility cell to "Show."
</t>
        </r>
        <r>
          <rPr>
            <u/>
            <sz val="8"/>
            <color indexed="81"/>
            <rFont val="Tahoma"/>
            <family val="2"/>
          </rPr>
          <t>Formulas</t>
        </r>
        <r>
          <rPr>
            <sz val="8"/>
            <color indexed="81"/>
            <rFont val="Tahoma"/>
            <family val="2"/>
          </rPr>
          <t xml:space="preserve">
This column is formatted as Text, which causes formulas to be ignored.  If you want to use an Excel formula in this column, you must change the column format to General.
</t>
        </r>
        <r>
          <rPr>
            <u/>
            <sz val="8"/>
            <color indexed="81"/>
            <rFont val="Tahoma"/>
            <family val="2"/>
          </rPr>
          <t>Frozen Column</t>
        </r>
        <r>
          <rPr>
            <sz val="8"/>
            <color indexed="81"/>
            <rFont val="Tahoma"/>
            <family val="2"/>
          </rPr>
          <t xml:space="preserve">
The Vertex column is frozen, meaning that it remains visible even if you scroll the worksheet to the right.  To unfreeze it,  use View, Freeze Panes, Unfreeze Panes in the Excel Ribbon.</t>
        </r>
      </text>
    </comment>
    <comment ref="B2" authorId="0" shapeId="0" xr:uid="{00000000-0006-0000-0100-000002000000}">
      <text>
        <r>
          <rPr>
            <b/>
            <sz val="8"/>
            <color indexed="81"/>
            <rFont val="Tahoma"/>
            <family val="2"/>
          </rPr>
          <t xml:space="preserve">Vertex Color
</t>
        </r>
        <r>
          <rPr>
            <sz val="8"/>
            <color indexed="81"/>
            <rFont val="Tahoma"/>
            <family val="2"/>
          </rPr>
          <t xml:space="preserve">
To select an optional vertex color, right-click and select Select Color on the right-click menu.
If you are familiar with CSS color names, such as Red, MediumBlue, and DarkOliveGreen, you can enter one of the names instead of using Select Color.  Spaces in CSS color names are optional, so Medium Blue is the same as MediumBlue.
You can also enter a color in the format "R, G, B" (don't include the quotes), where R, G, and B are between 0 and 255.  Sample: "240, 12, 135".
</t>
        </r>
      </text>
    </comment>
    <comment ref="C2" authorId="0" shapeId="0" xr:uid="{00000000-0006-0000-0100-000003000000}">
      <text>
        <r>
          <rPr>
            <b/>
            <sz val="8"/>
            <color indexed="81"/>
            <rFont val="Tahoma"/>
            <family val="2"/>
          </rPr>
          <t xml:space="preserve">Vertex Shape
</t>
        </r>
        <r>
          <rPr>
            <sz val="8"/>
            <color indexed="81"/>
            <rFont val="Tahoma"/>
            <family val="2"/>
          </rPr>
          <t xml:space="preserve">
Select an optional vertex shape.
</t>
        </r>
        <r>
          <rPr>
            <u/>
            <sz val="8"/>
            <color indexed="81"/>
            <rFont val="Tahoma"/>
            <family val="2"/>
          </rPr>
          <t>Formulas</t>
        </r>
        <r>
          <rPr>
            <sz val="8"/>
            <color indexed="81"/>
            <rFont val="Tahoma"/>
            <family val="2"/>
          </rPr>
          <t xml:space="preserve">
If you are using Excel formulas to compute the shapes, you may find it helpful to use the numerical options instead of text:
1 = Circle
2 = Disk
3 = Sphere
4 = Square
5 = Solid Square
6 = Diamond
7 = Solid Diamond
8 = Triangle
9 = Solid Triangle
10 = Label
11 = Image
</t>
        </r>
        <r>
          <rPr>
            <u/>
            <sz val="8"/>
            <color indexed="81"/>
            <rFont val="Tahoma"/>
            <family val="2"/>
          </rPr>
          <t>Pasting</t>
        </r>
        <r>
          <rPr>
            <sz val="8"/>
            <color indexed="81"/>
            <rFont val="Tahoma"/>
            <family val="2"/>
          </rPr>
          <t xml:space="preserve">
If you want to paste values into this column, do not use the standard Paste command (Ctrl-V).  The standard Paste command removes the drop-down lists from the column.  Instead, use Home, Paste, Paste Values in the Excel Ribbon.
</t>
        </r>
      </text>
    </comment>
    <comment ref="D2" authorId="0" shapeId="0" xr:uid="{00000000-0006-0000-0100-000004000000}">
      <text>
        <r>
          <rPr>
            <b/>
            <sz val="8"/>
            <color indexed="81"/>
            <rFont val="Tahoma"/>
            <family val="2"/>
          </rPr>
          <t xml:space="preserve">Vertex Size
</t>
        </r>
        <r>
          <rPr>
            <sz val="8"/>
            <color indexed="81"/>
            <rFont val="Tahoma"/>
            <family val="2"/>
          </rPr>
          <t xml:space="preserve">
Enter an optional vertex size between 1 and 1,000.</t>
        </r>
      </text>
    </comment>
    <comment ref="E2" authorId="0" shapeId="0" xr:uid="{00000000-0006-0000-0100-000005000000}">
      <text>
        <r>
          <rPr>
            <b/>
            <sz val="8"/>
            <color indexed="81"/>
            <rFont val="Tahoma"/>
            <family val="2"/>
          </rPr>
          <t xml:space="preserve">Vertex Opacity
</t>
        </r>
        <r>
          <rPr>
            <sz val="8"/>
            <color indexed="81"/>
            <rFont val="Tahoma"/>
            <family val="2"/>
          </rPr>
          <t xml:space="preserve">
Enter an optional vertex opacity between 0 (transparent) and 100 (opaque).</t>
        </r>
      </text>
    </comment>
    <comment ref="F2" authorId="0" shapeId="0" xr:uid="{00000000-0006-0000-0100-000006000000}">
      <text>
        <r>
          <rPr>
            <b/>
            <sz val="8"/>
            <color indexed="81"/>
            <rFont val="Tahoma"/>
            <family val="2"/>
          </rPr>
          <t>Vertex Image File</t>
        </r>
        <r>
          <rPr>
            <sz val="8"/>
            <color indexed="81"/>
            <rFont val="Tahoma"/>
            <family val="2"/>
          </rPr>
          <t xml:space="preserve">
To show a vertex as an image, set the Shape to Image and enter one of the following into the Image File column:
* The full path to an image file on your computer or local network.  Example: "C:\MyImages\Image.jpg".
* If the workbook has been saved, a path that is relative to the saved workbook file.  Example: "Images\Image.jpg"
* An URL to an image on the Internet.  Example: "http://www.somesite.com/Image.jpg".</t>
        </r>
      </text>
    </comment>
    <comment ref="G2" authorId="0" shapeId="0" xr:uid="{00000000-0006-0000-0100-000007000000}">
      <text>
        <r>
          <rPr>
            <b/>
            <sz val="8"/>
            <color indexed="81"/>
            <rFont val="Tahoma"/>
            <family val="2"/>
          </rPr>
          <t xml:space="preserve">Vertex Visibility
</t>
        </r>
        <r>
          <rPr>
            <sz val="8"/>
            <color indexed="81"/>
            <rFont val="Tahoma"/>
            <family val="2"/>
          </rPr>
          <t xml:space="preserve">
Select an optional vertex visibility
</t>
        </r>
        <r>
          <rPr>
            <b/>
            <sz val="8"/>
            <color indexed="81"/>
            <rFont val="Tahoma"/>
            <family val="2"/>
          </rPr>
          <t>Show if in an Edge</t>
        </r>
        <r>
          <rPr>
            <sz val="8"/>
            <color indexed="81"/>
            <rFont val="Tahoma"/>
            <family val="2"/>
          </rPr>
          <t xml:space="preserve">
Show the vertex when the graph is refreshed if it is part of an edge.  Otherwise, ignore the vertex row.  This is the default.
</t>
        </r>
        <r>
          <rPr>
            <b/>
            <sz val="8"/>
            <color indexed="81"/>
            <rFont val="Tahoma"/>
            <family val="2"/>
          </rPr>
          <t>Skip</t>
        </r>
        <r>
          <rPr>
            <sz val="8"/>
            <color indexed="81"/>
            <rFont val="Tahoma"/>
            <family val="2"/>
          </rPr>
          <t xml:space="preserve">
Skip the vertex row and any edge rows that use the vertex.
</t>
        </r>
        <r>
          <rPr>
            <b/>
            <sz val="8"/>
            <color indexed="81"/>
            <rFont val="Tahoma"/>
            <family val="2"/>
          </rPr>
          <t>Hide</t>
        </r>
        <r>
          <rPr>
            <sz val="8"/>
            <color indexed="81"/>
            <rFont val="Tahoma"/>
            <family val="2"/>
          </rPr>
          <t xml:space="preserve">
If the vertex is part of an edge, use it when laying out the graph but then hide it.  Otherwise, ignore the vertex row.
</t>
        </r>
        <r>
          <rPr>
            <b/>
            <sz val="8"/>
            <color indexed="81"/>
            <rFont val="Tahoma"/>
            <family val="2"/>
          </rPr>
          <t>Show</t>
        </r>
        <r>
          <rPr>
            <sz val="8"/>
            <color indexed="81"/>
            <rFont val="Tahoma"/>
            <family val="2"/>
          </rPr>
          <t xml:space="preserve">
Show the vertex regardless of whether it is part of an edge.
</t>
        </r>
        <r>
          <rPr>
            <u/>
            <sz val="8"/>
            <color indexed="81"/>
            <rFont val="Tahoma"/>
            <family val="2"/>
          </rPr>
          <t>Formulas</t>
        </r>
        <r>
          <rPr>
            <sz val="8"/>
            <color indexed="81"/>
            <rFont val="Tahoma"/>
            <family val="2"/>
          </rPr>
          <t xml:space="preserve">
If you are using Excel formulas to compute the visibilities, you may find it helpful to use the numerical options instead of text:
1 = Show if in an Edge
0 = Skip
2 = Hide
4 = Show
</t>
        </r>
        <r>
          <rPr>
            <u/>
            <sz val="8"/>
            <color indexed="81"/>
            <rFont val="Tahoma"/>
            <family val="2"/>
          </rPr>
          <t>Pasting</t>
        </r>
        <r>
          <rPr>
            <sz val="8"/>
            <color indexed="81"/>
            <rFont val="Tahoma"/>
            <family val="2"/>
          </rPr>
          <t xml:space="preserve">
If you want to paste values into this column, do not use the standard Paste command (Ctrl-V).  The standard Paste command removes the drop-down lists from the column.  Instead, use Home, Paste, Paste Values in the Excel Ribbon.
</t>
        </r>
      </text>
    </comment>
    <comment ref="H2" authorId="0" shapeId="0" xr:uid="{00000000-0006-0000-0100-000008000000}">
      <text>
        <r>
          <rPr>
            <b/>
            <sz val="8"/>
            <color indexed="81"/>
            <rFont val="Tahoma"/>
            <family val="2"/>
          </rPr>
          <t xml:space="preserve">Vertex Label
</t>
        </r>
        <r>
          <rPr>
            <sz val="8"/>
            <color indexed="81"/>
            <rFont val="Tahoma"/>
            <family val="2"/>
          </rPr>
          <t xml:space="preserve">
To show a vertex as a box containing text, set the Shape to Label and enter the text into the Label column.  To annotate another shape with text, set the Shape to something else and enter the annotation text into the Label column.
</t>
        </r>
        <r>
          <rPr>
            <u/>
            <sz val="8"/>
            <color indexed="81"/>
            <rFont val="Tahoma"/>
            <family val="2"/>
          </rPr>
          <t>Formulas</t>
        </r>
        <r>
          <rPr>
            <sz val="8"/>
            <color indexed="81"/>
            <rFont val="Tahoma"/>
            <family val="2"/>
          </rPr>
          <t xml:space="preserve">
This column is formatted as Text, which causes formulas to be ignored.  If you want to use an Excel formula in this column, you must change the column format to General.</t>
        </r>
      </text>
    </comment>
    <comment ref="I2" authorId="0" shapeId="0" xr:uid="{00000000-0006-0000-0100-000009000000}">
      <text>
        <r>
          <rPr>
            <b/>
            <sz val="8"/>
            <color indexed="81"/>
            <rFont val="Tahoma"/>
            <family val="2"/>
          </rPr>
          <t xml:space="preserve">Vertex Label Fill Color
</t>
        </r>
        <r>
          <rPr>
            <sz val="8"/>
            <color indexed="81"/>
            <rFont val="Tahoma"/>
            <family val="2"/>
          </rPr>
          <t>To select an optional fill color for the Label shape, right-click and select Select Color on the right-click menu.
If you are familiar with CSS color names, such as Red, MediumBlue, and DarkOliveGreen, you can enter one of the names instead of using Select Color.  Spaces in CSS color names are optional, so Medium Blue is the same as MediumBlue.
You can also enter a color in the format "R, G, B" (don't include the quotes), where R, G, and B are between 0 and 255.  Sample: "240, 12, 135".</t>
        </r>
      </text>
    </comment>
    <comment ref="J2" authorId="1" shapeId="0" xr:uid="{00000000-0006-0000-0100-00000A000000}">
      <text>
        <r>
          <rPr>
            <b/>
            <sz val="8"/>
            <color indexed="81"/>
            <rFont val="Tahoma"/>
            <family val="2"/>
          </rPr>
          <t xml:space="preserve">Vertex Label Position
</t>
        </r>
        <r>
          <rPr>
            <sz val="8"/>
            <color indexed="81"/>
            <rFont val="Tahoma"/>
            <family val="2"/>
          </rPr>
          <t xml:space="preserve">Select an optional vertex label position.  This is used only when the label annotates the vertex, not when the vertex Shape is Label.  Hover the mouse over the Label column header for more details.
</t>
        </r>
        <r>
          <rPr>
            <u/>
            <sz val="8"/>
            <color indexed="81"/>
            <rFont val="Tahoma"/>
            <family val="2"/>
          </rPr>
          <t>Formulas</t>
        </r>
        <r>
          <rPr>
            <sz val="8"/>
            <color indexed="81"/>
            <rFont val="Tahoma"/>
            <family val="2"/>
          </rPr>
          <t xml:space="preserve">
If you are using Excel formulas to compute the positions, you may find it helpful to use the numerical options instead of text:
0 = Nowhere
1 = Top Left
2 = Top Center
3 = Top Right
4 = Middle Left
5 = Middle Center
6 = Middle Right
7 = Bottom Left
8 = Bottom Center
9 = Bottom Right
</t>
        </r>
        <r>
          <rPr>
            <u/>
            <sz val="8"/>
            <color indexed="81"/>
            <rFont val="Tahoma"/>
            <family val="2"/>
          </rPr>
          <t>Pasting</t>
        </r>
        <r>
          <rPr>
            <sz val="8"/>
            <color indexed="81"/>
            <rFont val="Tahoma"/>
            <family val="2"/>
          </rPr>
          <t xml:space="preserve">
If you want to paste values into this column, do not use the standard Paste command (Ctrl-V).  The standard Paste command removes the drop-down lists from the column.  Instead, use Home, Paste, Paste Values in the Excel Ribbon.</t>
        </r>
      </text>
    </comment>
    <comment ref="K2" authorId="0" shapeId="0" xr:uid="{00000000-0006-0000-0100-00000B000000}">
      <text>
        <r>
          <rPr>
            <b/>
            <sz val="8"/>
            <color indexed="81"/>
            <rFont val="Tahoma"/>
            <family val="2"/>
          </rPr>
          <t xml:space="preserve">Vertex Tooltip
</t>
        </r>
        <r>
          <rPr>
            <sz val="8"/>
            <color indexed="81"/>
            <rFont val="Tahoma"/>
            <family val="2"/>
          </rPr>
          <t xml:space="preserve">
Enter optional text that will pop up when the mouse is hovered over the vertex in the graph pane.
</t>
        </r>
        <r>
          <rPr>
            <u/>
            <sz val="8"/>
            <color indexed="81"/>
            <rFont val="Tahoma"/>
            <family val="2"/>
          </rPr>
          <t>Formulas</t>
        </r>
        <r>
          <rPr>
            <sz val="8"/>
            <color indexed="81"/>
            <rFont val="Tahoma"/>
            <family val="2"/>
          </rPr>
          <t xml:space="preserve">
This column is formatted as Text, which causes formulas to be ignored.  If you want to use an Excel formula in this column, you must change the column format to General.</t>
        </r>
      </text>
    </comment>
    <comment ref="L2" authorId="0" shapeId="0" xr:uid="{00000000-0006-0000-0100-00000C000000}">
      <text>
        <r>
          <rPr>
            <b/>
            <sz val="8"/>
            <color indexed="81"/>
            <rFont val="Tahoma"/>
            <family val="2"/>
          </rPr>
          <t xml:space="preserve">Vertex Layout Order
</t>
        </r>
        <r>
          <rPr>
            <sz val="8"/>
            <color indexed="81"/>
            <rFont val="Tahoma"/>
            <family val="2"/>
          </rPr>
          <t xml:space="preserve">Enter an optional number to control the order in which the vertices are laid out in the graph when a geometric layout algorithm (Circle, Spiral and so on) is used.  This also controls the vertex stacking order when vertices overlap.  Vertices with larger numbers are stacked on top of vertices with smaller numbers.
</t>
        </r>
      </text>
    </comment>
    <comment ref="M2" authorId="0" shapeId="0" xr:uid="{00000000-0006-0000-0100-00000D000000}">
      <text>
        <r>
          <rPr>
            <b/>
            <sz val="8"/>
            <color indexed="81"/>
            <rFont val="Tahoma"/>
            <family val="2"/>
          </rPr>
          <t xml:space="preserve">Vertex Location
</t>
        </r>
        <r>
          <rPr>
            <sz val="8"/>
            <color indexed="81"/>
            <rFont val="Tahoma"/>
            <family val="2"/>
          </rPr>
          <t xml:space="preserve">
Enter an optional vertex location.
X and Y values should be between 0 and 9,999.  If you enter X and Y values, you should set NodeXL, Graph, Layout to "None" to prevent NodeXL from overwriting your values when you show the graph.</t>
        </r>
      </text>
    </comment>
    <comment ref="N2" authorId="0" shapeId="0" xr:uid="{00000000-0006-0000-0100-00000E000000}">
      <text>
        <r>
          <rPr>
            <b/>
            <sz val="8"/>
            <color indexed="81"/>
            <rFont val="Tahoma"/>
            <family val="2"/>
          </rPr>
          <t xml:space="preserve">Vertex Location
</t>
        </r>
        <r>
          <rPr>
            <sz val="8"/>
            <color indexed="81"/>
            <rFont val="Tahoma"/>
            <family val="2"/>
          </rPr>
          <t xml:space="preserve">
Enter an optional vertex location.
X and Y values should be between 0 and 9,999.  If you enter X and Y values, you should set NodeXL, Graph, Layout to "None" to prevent NodeXL from overwriting your values when you show the graph.</t>
        </r>
      </text>
    </comment>
    <comment ref="O2" authorId="0" shapeId="0" xr:uid="{00000000-0006-0000-0100-00000F000000}">
      <text>
        <r>
          <rPr>
            <b/>
            <sz val="8"/>
            <color indexed="81"/>
            <rFont val="Tahoma"/>
            <family val="2"/>
          </rPr>
          <t xml:space="preserve">Vertex Locked?
</t>
        </r>
        <r>
          <rPr>
            <sz val="8"/>
            <color indexed="81"/>
            <rFont val="Tahoma"/>
            <family val="2"/>
          </rPr>
          <t xml:space="preserve">
Set to Yes to lock the vertex at its current location.
</t>
        </r>
        <r>
          <rPr>
            <u/>
            <sz val="8"/>
            <color indexed="81"/>
            <rFont val="Tahoma"/>
            <family val="2"/>
          </rPr>
          <t>Formulas</t>
        </r>
        <r>
          <rPr>
            <sz val="8"/>
            <color indexed="81"/>
            <rFont val="Tahoma"/>
            <family val="2"/>
          </rPr>
          <t xml:space="preserve">
If you are using Excel formulas to compute the locked values, you may find it helpful to use the numerical options instead of text:
0 = No
1 = Yes
</t>
        </r>
        <r>
          <rPr>
            <u/>
            <sz val="8"/>
            <color indexed="81"/>
            <rFont val="Tahoma"/>
            <family val="2"/>
          </rPr>
          <t xml:space="preserve">Pasting
</t>
        </r>
        <r>
          <rPr>
            <sz val="8"/>
            <color indexed="81"/>
            <rFont val="Tahoma"/>
            <family val="2"/>
          </rPr>
          <t xml:space="preserve">
If you want to paste values into this column, do not use the standard Paste command (Ctrl-V).  The standard Paste command removes the drop-down lists from the column.  Instead, use Home, Paste, Paste Values in the Excel Ribbon.
</t>
        </r>
      </text>
    </comment>
    <comment ref="P2" authorId="0" shapeId="0" xr:uid="{00000000-0006-0000-0100-000010000000}">
      <text>
        <r>
          <rPr>
            <b/>
            <sz val="8"/>
            <color indexed="81"/>
            <rFont val="Tahoma"/>
            <family val="2"/>
          </rPr>
          <t xml:space="preserve">Vertex Polar R
</t>
        </r>
        <r>
          <rPr>
            <sz val="8"/>
            <color indexed="81"/>
            <rFont val="Tahoma"/>
            <family val="2"/>
          </rPr>
          <t xml:space="preserve">
Enter an optional vertex polar radial coordinate.  This is used only when the Layout is set to Polar or Polar Absolute in the graph pane.
</t>
        </r>
        <r>
          <rPr>
            <u/>
            <sz val="8"/>
            <color indexed="81"/>
            <rFont val="Tahoma"/>
            <family val="2"/>
          </rPr>
          <t>For the Polar Layout</t>
        </r>
        <r>
          <rPr>
            <sz val="8"/>
            <color indexed="81"/>
            <rFont val="Tahoma"/>
            <family val="2"/>
          </rPr>
          <t xml:space="preserve">
0.0 represents the polar origin, which is the center of the graph pane, while 1.0 represents one-half the graph pane's width or height, whichever is smaller.
Polar R values less than 0.0 are allowed, but they have the same effect as the value 0.0.  Similarly, polar R values greater than 1.0 are allowed, but they have the same effect as the value 1.0.
Any vertex that is missing polar coordinates is placed at the polar origin.
</t>
        </r>
        <r>
          <rPr>
            <u/>
            <sz val="8"/>
            <color indexed="81"/>
            <rFont val="Tahoma"/>
            <family val="2"/>
          </rPr>
          <t>For the Polar Absolute Layout</t>
        </r>
        <r>
          <rPr>
            <sz val="8"/>
            <color indexed="81"/>
            <rFont val="Tahoma"/>
            <family val="2"/>
          </rPr>
          <t xml:space="preserve">
0.0 represents the polar origin, which is the center of the graph pane, while 1.0 represents an absolute distance of about 1/96 inch.
There are no limits on Polar R values when using the Polar Absolute layout.  Negative values have the effect of adding 180 degrees to the specified Polar Angle.
Any vertex that is missing polar coordinates is placed at the polar origin.
</t>
        </r>
      </text>
    </comment>
    <comment ref="Q2" authorId="0" shapeId="0" xr:uid="{00000000-0006-0000-0100-000011000000}">
      <text>
        <r>
          <rPr>
            <b/>
            <sz val="8"/>
            <color indexed="81"/>
            <rFont val="Tahoma"/>
            <family val="2"/>
          </rPr>
          <t xml:space="preserve">Vertex Polar Angle
</t>
        </r>
        <r>
          <rPr>
            <sz val="8"/>
            <color indexed="81"/>
            <rFont val="Tahoma"/>
            <family val="2"/>
          </rPr>
          <t>Enter an optional vertex polar angle coordinate, in degrees.  This is used only when the Layout is set to Polar or Polar Absolute in the graph pane.
0.0 degrees is to the right, 90.0 degrees is up, 180.0 degrees is to the left, and 270.0 degrees is down.  Angles less than 0 are allowed: -1.0 is the same as 359.0, for example.  Similarly, angles greater than 360.0 are allowed: 361.0 is the same as 1.0, for example.
Any vertex that is missing polar coordinates is placed at the polar origin.</t>
        </r>
        <r>
          <rPr>
            <b/>
            <sz val="8"/>
            <color indexed="81"/>
            <rFont val="Tahoma"/>
            <family val="2"/>
          </rPr>
          <t xml:space="preserve">
</t>
        </r>
      </text>
    </comment>
    <comment ref="R2" authorId="0" shapeId="0" xr:uid="{00000000-0006-0000-0100-000012000000}">
      <text>
        <r>
          <rPr>
            <b/>
            <sz val="8"/>
            <color indexed="81"/>
            <rFont val="Tahoma"/>
            <family val="2"/>
          </rPr>
          <t>Vertex Degree</t>
        </r>
        <r>
          <rPr>
            <sz val="8"/>
            <color indexed="81"/>
            <rFont val="Tahoma"/>
            <family val="2"/>
          </rPr>
          <t xml:space="preserve">
You can tell NodeXL to calculate this and other graph metrics by going to NodeXL, Analysis, Graph Metrics in the Ribbon.
</t>
        </r>
      </text>
    </comment>
    <comment ref="S2" authorId="0" shapeId="0" xr:uid="{00000000-0006-0000-0100-000013000000}">
      <text>
        <r>
          <rPr>
            <b/>
            <sz val="8"/>
            <color indexed="81"/>
            <rFont val="Tahoma"/>
            <family val="2"/>
          </rPr>
          <t xml:space="preserve">Vertex In-Degree
</t>
        </r>
        <r>
          <rPr>
            <sz val="8"/>
            <color indexed="81"/>
            <rFont val="Tahoma"/>
            <family val="2"/>
          </rPr>
          <t xml:space="preserve">You can tell NodeXL to calculate this and other graph metrics by going to NodeXL, Analysis, Graph Metrics in the Ribbon.
</t>
        </r>
      </text>
    </comment>
    <comment ref="T2" authorId="0" shapeId="0" xr:uid="{00000000-0006-0000-0100-000014000000}">
      <text>
        <r>
          <rPr>
            <b/>
            <sz val="8"/>
            <color indexed="81"/>
            <rFont val="Tahoma"/>
            <family val="2"/>
          </rPr>
          <t xml:space="preserve">Vertex Out-Degree
</t>
        </r>
        <r>
          <rPr>
            <sz val="8"/>
            <color indexed="81"/>
            <rFont val="Tahoma"/>
            <family val="2"/>
          </rPr>
          <t xml:space="preserve">You can tell NodeXL to calculate this and other graph metrics by going to NodeXL, Analysis, Graph Metrics in the Ribbon.
</t>
        </r>
      </text>
    </comment>
    <comment ref="U2" authorId="0" shapeId="0" xr:uid="{00000000-0006-0000-0100-000015000000}">
      <text>
        <r>
          <rPr>
            <b/>
            <sz val="8"/>
            <color indexed="81"/>
            <rFont val="Tahoma"/>
            <family val="2"/>
          </rPr>
          <t xml:space="preserve">Vertex Betweenness Centrality
</t>
        </r>
        <r>
          <rPr>
            <sz val="8"/>
            <color indexed="81"/>
            <rFont val="Tahoma"/>
            <family val="2"/>
          </rPr>
          <t xml:space="preserve">You can tell NodeXL to calculate this and other graph metrics by going to NodeXL, Analysis, Graph Metrics in the Ribbon.
</t>
        </r>
      </text>
    </comment>
    <comment ref="V2" authorId="0" shapeId="0" xr:uid="{00000000-0006-0000-0100-000016000000}">
      <text>
        <r>
          <rPr>
            <b/>
            <sz val="8"/>
            <color indexed="81"/>
            <rFont val="Tahoma"/>
            <family val="2"/>
          </rPr>
          <t xml:space="preserve">Vertex Closeness Centrality
</t>
        </r>
        <r>
          <rPr>
            <sz val="8"/>
            <color indexed="81"/>
            <rFont val="Tahoma"/>
            <family val="2"/>
          </rPr>
          <t xml:space="preserve">You can tell NodeXL to calculate this and other graph metrics by going to NodeXL, Analysis, Graph Metrics in the Ribbon.
</t>
        </r>
      </text>
    </comment>
    <comment ref="W2" authorId="0" shapeId="0" xr:uid="{00000000-0006-0000-0100-000017000000}">
      <text>
        <r>
          <rPr>
            <b/>
            <sz val="8"/>
            <color indexed="81"/>
            <rFont val="Tahoma"/>
            <family val="2"/>
          </rPr>
          <t xml:space="preserve">Vertex Eigenvector Centrality
</t>
        </r>
        <r>
          <rPr>
            <sz val="8"/>
            <color indexed="81"/>
            <rFont val="Tahoma"/>
            <family val="2"/>
          </rPr>
          <t xml:space="preserve">You can tell NodeXL to calculate this and other graph metrics by going to NodeXL, Analysis, Graph Metrics in the Ribbon.
</t>
        </r>
      </text>
    </comment>
    <comment ref="X2" authorId="2" shapeId="0" xr:uid="{00000000-0006-0000-0100-000018000000}">
      <text>
        <r>
          <rPr>
            <b/>
            <sz val="8"/>
            <color indexed="81"/>
            <rFont val="Tahoma"/>
            <family val="2"/>
          </rPr>
          <t xml:space="preserve">Vertex PageRank
</t>
        </r>
        <r>
          <rPr>
            <sz val="8"/>
            <color indexed="81"/>
            <rFont val="Tahoma"/>
            <family val="2"/>
          </rPr>
          <t>You can tell NodeXL to calculate this and other graph metrics by going to NodeXL, Analysis, Graph Metrics in the Ribbon.</t>
        </r>
      </text>
    </comment>
    <comment ref="Y2" authorId="0" shapeId="0" xr:uid="{00000000-0006-0000-0100-000019000000}">
      <text>
        <r>
          <rPr>
            <b/>
            <sz val="8"/>
            <color indexed="81"/>
            <rFont val="Tahoma"/>
            <family val="2"/>
          </rPr>
          <t xml:space="preserve">Vertex Clustering Coefficient
</t>
        </r>
        <r>
          <rPr>
            <sz val="8"/>
            <color indexed="81"/>
            <rFont val="Tahoma"/>
            <family val="2"/>
          </rPr>
          <t xml:space="preserve">You can tell NodeXL to calculate this and other graph metrics by going to NodeXL, Analysis, Graph Metrics in the Ribbon.
</t>
        </r>
      </text>
    </comment>
    <comment ref="Z2" authorId="2" shapeId="0" xr:uid="{00000000-0006-0000-0100-00001A000000}">
      <text>
        <r>
          <rPr>
            <b/>
            <sz val="8"/>
            <color indexed="81"/>
            <rFont val="Tahoma"/>
            <family val="2"/>
          </rPr>
          <t>Vertex Reciprocated Pair Ratio</t>
        </r>
        <r>
          <rPr>
            <sz val="8"/>
            <color indexed="81"/>
            <rFont val="Tahoma"/>
            <family val="2"/>
          </rPr>
          <t xml:space="preserve">
You can tell NodeXL to calculate this and other graph metrics by going to NodeXL, Analysis, Graph Metrics in the Ribbon.</t>
        </r>
      </text>
    </comment>
    <comment ref="AA2" authorId="0" shapeId="0" xr:uid="{00000000-0006-0000-0100-00001B000000}">
      <text>
        <r>
          <rPr>
            <b/>
            <sz val="8"/>
            <color indexed="81"/>
            <rFont val="Tahoma"/>
            <family val="2"/>
          </rPr>
          <t xml:space="preserve">Vertex ID
</t>
        </r>
        <r>
          <rPr>
            <sz val="8"/>
            <color indexed="81"/>
            <rFont val="Tahoma"/>
            <family val="2"/>
          </rPr>
          <t xml:space="preserve">
This is a unique ID that gets filled in automatically.  Do not edit this column.</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TonyAdmin</author>
    <author>Tony</author>
  </authors>
  <commentList>
    <comment ref="A2" authorId="0" shapeId="0" xr:uid="{00000000-0006-0000-0300-000001000000}">
      <text>
        <r>
          <rPr>
            <b/>
            <sz val="8"/>
            <color indexed="81"/>
            <rFont val="Tahoma"/>
            <family val="2"/>
          </rPr>
          <t>Group Name</t>
        </r>
        <r>
          <rPr>
            <sz val="8"/>
            <color indexed="81"/>
            <rFont val="Tahoma"/>
            <family val="2"/>
          </rPr>
          <t xml:space="preserve">
(In most cases, you should not edit this worksheet.  Instead, use the items on the NodeXL, Analysis, Groups menu to create and work with groups.)
Enter the name of the group.
</t>
        </r>
        <r>
          <rPr>
            <u/>
            <sz val="8"/>
            <color indexed="81"/>
            <rFont val="Tahoma"/>
            <family val="2"/>
          </rPr>
          <t xml:space="preserve">
Worksheet Overview</t>
        </r>
        <r>
          <rPr>
            <sz val="8"/>
            <color indexed="81"/>
            <rFont val="Tahoma"/>
            <family val="2"/>
          </rPr>
          <t xml:space="preserve">
A group is a set of related vertices.  Groups are usually indicated by vertex color and shape when the graph is refreshed.  All the vertices in one group might be blue disks, for example.
You can control how groups are shown using NodeXL, Analysis, Groups, Group Options.</t>
        </r>
        <r>
          <rPr>
            <b/>
            <sz val="8"/>
            <color indexed="81"/>
            <rFont val="Tahoma"/>
            <family val="2"/>
          </rPr>
          <t xml:space="preserve">
</t>
        </r>
      </text>
    </comment>
    <comment ref="B2" authorId="0" shapeId="0" xr:uid="{00000000-0006-0000-0300-000002000000}">
      <text>
        <r>
          <rPr>
            <b/>
            <sz val="8"/>
            <color indexed="81"/>
            <rFont val="Tahoma"/>
            <family val="2"/>
          </rPr>
          <t xml:space="preserve">Group Vertex Color
</t>
        </r>
        <r>
          <rPr>
            <sz val="8"/>
            <color indexed="81"/>
            <rFont val="Tahoma"/>
            <family val="2"/>
          </rPr>
          <t xml:space="preserve">
(In most cases, you should not edit this worksheet.  Instead, use the items on the NodeXL, Analysis, Groups menu to create and work with groups.)
To select a color to use for all vertices in the group,  right-click and select Select Color on the right-click menu.
If you are familiar with CSS color names, such as Red, MediumBlue, and DarkOliveGreen, you can enter one of the names instead of using Select Color.  Spaces in CSS color names are optional, so Medium Blue is the same as MediumBlue.
You can also enter a color in the format "R, G, B" (don't include the quotes), where R, G, and B are between 0 and 255.  Sample: "240, 12, 135".</t>
        </r>
      </text>
    </comment>
    <comment ref="C2" authorId="0" shapeId="0" xr:uid="{00000000-0006-0000-0300-000003000000}">
      <text>
        <r>
          <rPr>
            <b/>
            <sz val="8"/>
            <color indexed="81"/>
            <rFont val="Tahoma"/>
            <family val="2"/>
          </rPr>
          <t>Group Vertex Shape</t>
        </r>
        <r>
          <rPr>
            <sz val="8"/>
            <color indexed="81"/>
            <rFont val="Tahoma"/>
            <family val="2"/>
          </rPr>
          <t xml:space="preserve">
(In most cases, you should not edit this worksheet.  Instead, use the items on the NodeXL, Analysis, Groups menu to create and work with groups.)
Select a shape to use for all vertices in the group.
</t>
        </r>
        <r>
          <rPr>
            <u/>
            <sz val="8"/>
            <color indexed="81"/>
            <rFont val="Tahoma"/>
            <family val="2"/>
          </rPr>
          <t>Pasting</t>
        </r>
        <r>
          <rPr>
            <sz val="8"/>
            <color indexed="81"/>
            <rFont val="Tahoma"/>
            <family val="2"/>
          </rPr>
          <t xml:space="preserve">
If you want to paste shapes into this column, do not use the standard Paste command (Ctrl-V).  The standard Paste command removes the shape drop-downs from the column.  Instead, use Home, Paste, Paste Values in the Excel Ribbon.</t>
        </r>
      </text>
    </comment>
    <comment ref="D2" authorId="1" shapeId="0" xr:uid="{00000000-0006-0000-0300-000004000000}">
      <text>
        <r>
          <rPr>
            <b/>
            <sz val="8"/>
            <color indexed="81"/>
            <rFont val="Tahoma"/>
            <family val="2"/>
          </rPr>
          <t>Group Visibility</t>
        </r>
        <r>
          <rPr>
            <sz val="8"/>
            <color indexed="81"/>
            <rFont val="Tahoma"/>
            <family val="2"/>
          </rPr>
          <t xml:space="preserve">
Select an optional group visibility.
</t>
        </r>
        <r>
          <rPr>
            <b/>
            <sz val="8"/>
            <color indexed="81"/>
            <rFont val="Tahoma"/>
            <family val="2"/>
          </rPr>
          <t>Show</t>
        </r>
        <r>
          <rPr>
            <sz val="8"/>
            <color indexed="81"/>
            <rFont val="Tahoma"/>
            <family val="2"/>
          </rPr>
          <t xml:space="preserve">
Show the group's vertices and edges when the graph is refreshed.  This is the default.
</t>
        </r>
        <r>
          <rPr>
            <b/>
            <sz val="8"/>
            <color indexed="81"/>
            <rFont val="Tahoma"/>
            <family val="2"/>
          </rPr>
          <t>Skip</t>
        </r>
        <r>
          <rPr>
            <sz val="8"/>
            <color indexed="81"/>
            <rFont val="Tahoma"/>
            <family val="2"/>
          </rPr>
          <t xml:space="preserve">
Skip the group's vertices and edges.
</t>
        </r>
        <r>
          <rPr>
            <b/>
            <sz val="8"/>
            <color indexed="81"/>
            <rFont val="Tahoma"/>
            <family val="2"/>
          </rPr>
          <t>Hide</t>
        </r>
        <r>
          <rPr>
            <sz val="8"/>
            <color indexed="81"/>
            <rFont val="Tahoma"/>
            <family val="2"/>
          </rPr>
          <t xml:space="preserve">
Use the group's vertices and edges when laying out the graph, but then hide the group's vertices and edges.
</t>
        </r>
        <r>
          <rPr>
            <u/>
            <sz val="8"/>
            <color indexed="81"/>
            <rFont val="Tahoma"/>
            <family val="2"/>
          </rPr>
          <t>Formulas</t>
        </r>
        <r>
          <rPr>
            <sz val="8"/>
            <color indexed="81"/>
            <rFont val="Tahoma"/>
            <family val="2"/>
          </rPr>
          <t xml:space="preserve">
If you are using Excel formulas to compute the visibilities, you may find it helpful to use the numerical options instead of text:
1 = Show
0 = Skip
2 = Hide
</t>
        </r>
        <r>
          <rPr>
            <u/>
            <sz val="8"/>
            <color indexed="81"/>
            <rFont val="Tahoma"/>
            <family val="2"/>
          </rPr>
          <t>Pasting</t>
        </r>
        <r>
          <rPr>
            <sz val="8"/>
            <color indexed="81"/>
            <rFont val="Tahoma"/>
            <family val="2"/>
          </rPr>
          <t xml:space="preserve">
If you want to paste values into this column, do not use the standard Paste command (Ctrl-V).  The standard Paste command removes the drop-down lists from the column.  Instead, use Home, Paste, Paste Values in the Excel Ribbon.
</t>
        </r>
      </text>
    </comment>
    <comment ref="E2" authorId="1" shapeId="0" xr:uid="{00000000-0006-0000-0300-000005000000}">
      <text>
        <r>
          <rPr>
            <b/>
            <sz val="8"/>
            <color indexed="81"/>
            <rFont val="Tahoma"/>
            <family val="2"/>
          </rPr>
          <t xml:space="preserve">Group Collapsed?
</t>
        </r>
        <r>
          <rPr>
            <sz val="8"/>
            <color indexed="81"/>
            <rFont val="Tahoma"/>
            <family val="2"/>
          </rPr>
          <t>(In most cases, you should not edit this worksheet.  Instead, use the items on the NodeXL, Analysis, Groups menu to create and work with groups.)</t>
        </r>
        <r>
          <rPr>
            <b/>
            <sz val="8"/>
            <color indexed="81"/>
            <rFont val="Tahoma"/>
            <family val="2"/>
          </rPr>
          <t xml:space="preserve">
</t>
        </r>
        <r>
          <rPr>
            <sz val="8"/>
            <color indexed="81"/>
            <rFont val="Tahoma"/>
            <family val="2"/>
          </rPr>
          <t xml:space="preserve">Set to Yes to collapse the group.
</t>
        </r>
        <r>
          <rPr>
            <u/>
            <sz val="8"/>
            <color indexed="81"/>
            <rFont val="Tahoma"/>
            <family val="2"/>
          </rPr>
          <t>Formulas</t>
        </r>
        <r>
          <rPr>
            <sz val="8"/>
            <color indexed="81"/>
            <rFont val="Tahoma"/>
            <family val="2"/>
          </rPr>
          <t xml:space="preserve">
If you are using Excel formulas to compute the collapsed values, you may find it helpful to use the numerical options instead of text:
0 = No
1 = Yes
</t>
        </r>
        <r>
          <rPr>
            <u/>
            <sz val="8"/>
            <color indexed="81"/>
            <rFont val="Tahoma"/>
            <family val="2"/>
          </rPr>
          <t>Pasting</t>
        </r>
        <r>
          <rPr>
            <sz val="8"/>
            <color indexed="81"/>
            <rFont val="Tahoma"/>
            <family val="2"/>
          </rPr>
          <t xml:space="preserve">
If you want to paste values into this column, do not use the standard Paste command (Ctrl-V).  The standard Paste command removes the drop-down lists from the column.  Instead, use Home, Paste, Paste Values in the Excel Ribbon.</t>
        </r>
        <r>
          <rPr>
            <sz val="9"/>
            <color indexed="81"/>
            <rFont val="Tahoma"/>
            <family val="2"/>
          </rPr>
          <t xml:space="preserve">
</t>
        </r>
      </text>
    </comment>
    <comment ref="F2" authorId="1" shapeId="0" xr:uid="{00000000-0006-0000-0300-000006000000}">
      <text>
        <r>
          <rPr>
            <b/>
            <sz val="8"/>
            <color indexed="81"/>
            <rFont val="Tahoma"/>
            <family val="2"/>
          </rPr>
          <t>Group Label</t>
        </r>
        <r>
          <rPr>
            <sz val="8"/>
            <color indexed="81"/>
            <rFont val="Tahoma"/>
            <family val="2"/>
          </rPr>
          <t xml:space="preserve">
Enter an optional group label.
Group labels are used when you choose to lay out each of the graph's groups in its own box (NodeXL, Graph, Layout, Layout Options), and when you collapse a group (NodeXL, Analysis, Groups, Collapse Selected Groups).
</t>
        </r>
        <r>
          <rPr>
            <u/>
            <sz val="8"/>
            <color indexed="81"/>
            <rFont val="Tahoma"/>
            <family val="2"/>
          </rPr>
          <t>Formulas</t>
        </r>
        <r>
          <rPr>
            <sz val="8"/>
            <color indexed="81"/>
            <rFont val="Tahoma"/>
            <family val="2"/>
          </rPr>
          <t xml:space="preserve">
This column is formatted as Text, which causes formulas to be ignored.  If you want to use an Excel formula in this column, you must change the column format to General.</t>
        </r>
        <r>
          <rPr>
            <sz val="9"/>
            <color indexed="81"/>
            <rFont val="Tahoma"/>
            <family val="2"/>
          </rPr>
          <t xml:space="preserve">
</t>
        </r>
      </text>
    </comment>
    <comment ref="G2" authorId="1" shapeId="0" xr:uid="{00000000-0006-0000-0300-000007000000}">
      <text>
        <r>
          <rPr>
            <b/>
            <sz val="8"/>
            <color indexed="81"/>
            <rFont val="Tahoma"/>
            <family val="2"/>
          </rPr>
          <t xml:space="preserve">Collapsed Location
</t>
        </r>
        <r>
          <rPr>
            <sz val="8"/>
            <color indexed="81"/>
            <rFont val="Tahoma"/>
            <family val="2"/>
          </rPr>
          <t xml:space="preserve">
(In most cases, you should not edit this worksheet.  Instead, use the items on the NodeXL, Analysis, Groups menu to create and work with groups.)</t>
        </r>
        <r>
          <rPr>
            <b/>
            <sz val="8"/>
            <color indexed="81"/>
            <rFont val="Tahoma"/>
            <family val="2"/>
          </rPr>
          <t xml:space="preserve">
</t>
        </r>
        <r>
          <rPr>
            <sz val="8"/>
            <color indexed="81"/>
            <rFont val="Tahoma"/>
            <family val="2"/>
          </rPr>
          <t>Enter an optional location for the group when it is collapsed.
Collapsed X and Collapsed Y values should be between 0 and 9,999.  If you enter Collapsed X and Collapsed Y values, you should set NodeXL, Graph, Layout to "None" to prevent NodeXL from overwriting your values when you show the graph.</t>
        </r>
      </text>
    </comment>
    <comment ref="H2" authorId="1" shapeId="0" xr:uid="{00000000-0006-0000-0300-000008000000}">
      <text>
        <r>
          <rPr>
            <b/>
            <sz val="8"/>
            <color indexed="81"/>
            <rFont val="Tahoma"/>
            <family val="2"/>
          </rPr>
          <t xml:space="preserve">Collapsed Location
</t>
        </r>
        <r>
          <rPr>
            <sz val="8"/>
            <color indexed="81"/>
            <rFont val="Tahoma"/>
            <family val="2"/>
          </rPr>
          <t>(In most cases, you should not edit this worksheet.  Instead, use the items on the NodeXL, Analysis, Groups menu to create and work with groups.)
Enter an optional location for the group when it is collapsed.
Collapsed X and Collapsed Y values should be between 0 and 9,999.  If you enter Collapsed X and Collapsed Y values, you should set NodeXL, Graph, Layout to "None" to prevent NodeXL from overwriting your values when you show the graph.</t>
        </r>
      </text>
    </comment>
    <comment ref="K2" authorId="1" shapeId="0" xr:uid="{00000000-0006-0000-0300-000009000000}">
      <text>
        <r>
          <rPr>
            <b/>
            <sz val="8"/>
            <color indexed="81"/>
            <rFont val="Tahoma"/>
            <family val="2"/>
          </rPr>
          <t xml:space="preserve">Group Vertices
</t>
        </r>
        <r>
          <rPr>
            <sz val="8"/>
            <color indexed="81"/>
            <rFont val="Tahoma"/>
            <family val="2"/>
          </rPr>
          <t xml:space="preserve">
You can tell NodeXL to calculate this and other graph metrics by going to NodeXL, Analysis, Graph Metrics in the Ribbon.</t>
        </r>
        <r>
          <rPr>
            <b/>
            <sz val="9"/>
            <color indexed="81"/>
            <rFont val="Tahoma"/>
            <family val="2"/>
          </rPr>
          <t xml:space="preserve">
</t>
        </r>
        <r>
          <rPr>
            <sz val="9"/>
            <color indexed="81"/>
            <rFont val="Tahoma"/>
            <family val="2"/>
          </rPr>
          <t xml:space="preserve">
</t>
        </r>
      </text>
    </comment>
    <comment ref="L2" authorId="1" shapeId="0" xr:uid="{00000000-0006-0000-0300-00000A000000}">
      <text>
        <r>
          <rPr>
            <b/>
            <sz val="8"/>
            <color indexed="81"/>
            <rFont val="Tahoma"/>
            <family val="2"/>
          </rPr>
          <t>Group Unique Edges</t>
        </r>
        <r>
          <rPr>
            <sz val="8"/>
            <color indexed="81"/>
            <rFont val="Tahoma"/>
            <family val="2"/>
          </rPr>
          <t xml:space="preserve">
You can tell NodeXL to calculate this and other graph metrics by going to NodeXL, Analysis, Graph Metrics in the Ribbon.</t>
        </r>
      </text>
    </comment>
    <comment ref="M2" authorId="1" shapeId="0" xr:uid="{00000000-0006-0000-0300-00000B000000}">
      <text>
        <r>
          <rPr>
            <b/>
            <sz val="8"/>
            <color indexed="81"/>
            <rFont val="Tahoma"/>
            <family val="2"/>
          </rPr>
          <t>Group Edges With Duplicates</t>
        </r>
        <r>
          <rPr>
            <sz val="8"/>
            <color indexed="81"/>
            <rFont val="Tahoma"/>
            <family val="2"/>
          </rPr>
          <t xml:space="preserve">
You can tell NodeXL to calculate this and other graph metrics by going to NodeXL, Analysis, Graph Metrics in the Ribbon.</t>
        </r>
        <r>
          <rPr>
            <sz val="9"/>
            <color indexed="81"/>
            <rFont val="Tahoma"/>
            <family val="2"/>
          </rPr>
          <t xml:space="preserve">
</t>
        </r>
      </text>
    </comment>
    <comment ref="N2" authorId="1" shapeId="0" xr:uid="{00000000-0006-0000-0300-00000C000000}">
      <text>
        <r>
          <rPr>
            <b/>
            <sz val="8"/>
            <color indexed="81"/>
            <rFont val="Tahoma"/>
            <family val="2"/>
          </rPr>
          <t>Group Total Edges</t>
        </r>
        <r>
          <rPr>
            <sz val="8"/>
            <color indexed="81"/>
            <rFont val="Tahoma"/>
            <family val="2"/>
          </rPr>
          <t xml:space="preserve">
You can tell NodeXL to calculate this and other graph metrics by going to NodeXL, Analysis, Graph Metrics in the Ribbon.</t>
        </r>
        <r>
          <rPr>
            <sz val="9"/>
            <color indexed="81"/>
            <rFont val="Tahoma"/>
            <family val="2"/>
          </rPr>
          <t xml:space="preserve">
</t>
        </r>
      </text>
    </comment>
    <comment ref="O2" authorId="1" shapeId="0" xr:uid="{00000000-0006-0000-0300-00000D000000}">
      <text>
        <r>
          <rPr>
            <b/>
            <sz val="8"/>
            <color indexed="81"/>
            <rFont val="Tahoma"/>
            <family val="2"/>
          </rPr>
          <t>Group Self-Loops</t>
        </r>
        <r>
          <rPr>
            <sz val="8"/>
            <color indexed="81"/>
            <rFont val="Tahoma"/>
            <family val="2"/>
          </rPr>
          <t xml:space="preserve">
You can tell NodeXL to calculate this and other graph metrics by going to NodeXL, Analysis, Graph Metrics in the Ribbon.</t>
        </r>
        <r>
          <rPr>
            <sz val="9"/>
            <color indexed="81"/>
            <rFont val="Tahoma"/>
            <family val="2"/>
          </rPr>
          <t xml:space="preserve">
</t>
        </r>
      </text>
    </comment>
    <comment ref="P2" authorId="1" shapeId="0" xr:uid="{00000000-0006-0000-0300-00000E000000}">
      <text>
        <r>
          <rPr>
            <b/>
            <sz val="8"/>
            <color indexed="81"/>
            <rFont val="Tahoma"/>
            <family val="2"/>
          </rPr>
          <t xml:space="preserve">Group Reciprocated Vertex Pair Ratio
</t>
        </r>
        <r>
          <rPr>
            <sz val="8"/>
            <color indexed="81"/>
            <rFont val="Tahoma"/>
            <family val="2"/>
          </rPr>
          <t>You can tell NodeXL to calculate this and other graph metrics by going to NodeXL, Analysis, Graph Metrics in the Ribbon.</t>
        </r>
        <r>
          <rPr>
            <b/>
            <sz val="9"/>
            <color indexed="81"/>
            <rFont val="Tahoma"/>
            <family val="2"/>
          </rPr>
          <t xml:space="preserve">
</t>
        </r>
        <r>
          <rPr>
            <sz val="9"/>
            <color indexed="81"/>
            <rFont val="Tahoma"/>
            <family val="2"/>
          </rPr>
          <t xml:space="preserve">
</t>
        </r>
      </text>
    </comment>
    <comment ref="Q2" authorId="1" shapeId="0" xr:uid="{00000000-0006-0000-0300-00000F000000}">
      <text>
        <r>
          <rPr>
            <b/>
            <sz val="8"/>
            <color indexed="81"/>
            <rFont val="Tahoma"/>
            <family val="2"/>
          </rPr>
          <t xml:space="preserve">Group Reciprocated Edge Ratio
</t>
        </r>
        <r>
          <rPr>
            <sz val="8"/>
            <color indexed="81"/>
            <rFont val="Tahoma"/>
            <family val="2"/>
          </rPr>
          <t>You can tell NodeXL to calculate this and other graph metrics by going to NodeXL, Analysis, Graph Metrics in the Ribbon.</t>
        </r>
      </text>
    </comment>
    <comment ref="R2" authorId="1" shapeId="0" xr:uid="{00000000-0006-0000-0300-000010000000}">
      <text>
        <r>
          <rPr>
            <b/>
            <sz val="8"/>
            <color indexed="81"/>
            <rFont val="Tahoma"/>
            <family val="2"/>
          </rPr>
          <t>Group Connected Components</t>
        </r>
        <r>
          <rPr>
            <sz val="8"/>
            <color indexed="81"/>
            <rFont val="Tahoma"/>
            <family val="2"/>
          </rPr>
          <t xml:space="preserve">
You can tell NodeXL to calculate this and other graph metrics by going to NodeXL, Analysis, Graph Metrics in the Ribbon.</t>
        </r>
        <r>
          <rPr>
            <b/>
            <sz val="8"/>
            <color indexed="81"/>
            <rFont val="Tahoma"/>
            <family val="2"/>
          </rPr>
          <t xml:space="preserve">
</t>
        </r>
      </text>
    </comment>
    <comment ref="S2" authorId="1" shapeId="0" xr:uid="{00000000-0006-0000-0300-000011000000}">
      <text>
        <r>
          <rPr>
            <b/>
            <sz val="8"/>
            <color indexed="81"/>
            <rFont val="Tahoma"/>
            <family val="2"/>
          </rPr>
          <t>Group Single-Vertex Connected Components</t>
        </r>
        <r>
          <rPr>
            <sz val="8"/>
            <color indexed="81"/>
            <rFont val="Tahoma"/>
            <family val="2"/>
          </rPr>
          <t xml:space="preserve">
You can tell NodeXL to calculate this and other graph metrics by going to NodeXL, Analysis, Graph Metrics in the Ribbon.</t>
        </r>
        <r>
          <rPr>
            <b/>
            <sz val="9"/>
            <color indexed="81"/>
            <rFont val="Tahoma"/>
            <family val="2"/>
          </rPr>
          <t xml:space="preserve">
</t>
        </r>
        <r>
          <rPr>
            <sz val="9"/>
            <color indexed="81"/>
            <rFont val="Tahoma"/>
            <family val="2"/>
          </rPr>
          <t xml:space="preserve">
</t>
        </r>
      </text>
    </comment>
    <comment ref="T2" authorId="1" shapeId="0" xr:uid="{00000000-0006-0000-0300-000012000000}">
      <text>
        <r>
          <rPr>
            <b/>
            <sz val="8"/>
            <color indexed="81"/>
            <rFont val="Tahoma"/>
            <family val="2"/>
          </rPr>
          <t>Group Maximum Vertices in a Connected Component</t>
        </r>
        <r>
          <rPr>
            <sz val="8"/>
            <color indexed="81"/>
            <rFont val="Tahoma"/>
            <family val="2"/>
          </rPr>
          <t xml:space="preserve">
You can tell NodeXL to calculate this and other graph metrics by going to NodeXL, Analysis, Graph Metrics in the Ribbon.
</t>
        </r>
        <r>
          <rPr>
            <sz val="9"/>
            <color indexed="81"/>
            <rFont val="Tahoma"/>
            <family val="2"/>
          </rPr>
          <t xml:space="preserve">
</t>
        </r>
      </text>
    </comment>
    <comment ref="U2" authorId="1" shapeId="0" xr:uid="{00000000-0006-0000-0300-000013000000}">
      <text>
        <r>
          <rPr>
            <b/>
            <sz val="8"/>
            <color indexed="81"/>
            <rFont val="Tahoma"/>
            <family val="2"/>
          </rPr>
          <t>Group Maximum Edges in a Connected Component</t>
        </r>
        <r>
          <rPr>
            <sz val="8"/>
            <color indexed="81"/>
            <rFont val="Tahoma"/>
            <family val="2"/>
          </rPr>
          <t xml:space="preserve">
You can tell NodeXL to calculate this and other graph metrics by going to NodeXL, Analysis, Graph Metrics in the Ribbon.</t>
        </r>
        <r>
          <rPr>
            <b/>
            <sz val="9"/>
            <color indexed="81"/>
            <rFont val="Tahoma"/>
            <family val="2"/>
          </rPr>
          <t xml:space="preserve">
</t>
        </r>
      </text>
    </comment>
    <comment ref="V2" authorId="1" shapeId="0" xr:uid="{00000000-0006-0000-0300-000014000000}">
      <text>
        <r>
          <rPr>
            <b/>
            <sz val="8"/>
            <color indexed="81"/>
            <rFont val="Tahoma"/>
            <family val="2"/>
          </rPr>
          <t>Group Maximum Geodesic Distance (Diameter)</t>
        </r>
        <r>
          <rPr>
            <sz val="8"/>
            <color indexed="81"/>
            <rFont val="Tahoma"/>
            <family val="2"/>
          </rPr>
          <t xml:space="preserve">
You can tell NodeXL to calculate this and other graph metrics by going to NodeXL, Analysis, Graph Metrics in the Ribbon.</t>
        </r>
      </text>
    </comment>
    <comment ref="W2" authorId="1" shapeId="0" xr:uid="{00000000-0006-0000-0300-000015000000}">
      <text>
        <r>
          <rPr>
            <b/>
            <sz val="8"/>
            <color indexed="81"/>
            <rFont val="Tahoma"/>
            <family val="2"/>
          </rPr>
          <t>Group Average Geodesic Distance</t>
        </r>
        <r>
          <rPr>
            <sz val="8"/>
            <color indexed="81"/>
            <rFont val="Tahoma"/>
            <family val="2"/>
          </rPr>
          <t xml:space="preserve">
You can tell NodeXL to calculate this and other graph metrics by going to NodeXL, Analysis, Graph Metrics in the Ribbon.</t>
        </r>
      </text>
    </comment>
    <comment ref="X2" authorId="1" shapeId="0" xr:uid="{00000000-0006-0000-0300-000016000000}">
      <text>
        <r>
          <rPr>
            <b/>
            <sz val="8"/>
            <color indexed="81"/>
            <rFont val="Tahoma"/>
            <family val="2"/>
          </rPr>
          <t>Group Graph Density</t>
        </r>
        <r>
          <rPr>
            <sz val="8"/>
            <color indexed="81"/>
            <rFont val="Tahoma"/>
            <family val="2"/>
          </rPr>
          <t xml:space="preserve">
You can tell NodeXL to calculate this and other graph metrics by going to NodeXL, Analysis, Graph Metrics in the Ribbon.</t>
        </r>
        <r>
          <rPr>
            <b/>
            <sz val="9"/>
            <color indexed="81"/>
            <rFont val="Tahoma"/>
            <family val="2"/>
          </rPr>
          <t xml:space="preserve">
</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TonyAdmin</author>
    <author>Tony</author>
  </authors>
  <commentList>
    <comment ref="A1" authorId="0" shapeId="0" xr:uid="{00000000-0006-0000-0400-000001000000}">
      <text>
        <r>
          <rPr>
            <b/>
            <sz val="8"/>
            <color indexed="81"/>
            <rFont val="Tahoma"/>
            <family val="2"/>
          </rPr>
          <t>Group Name</t>
        </r>
        <r>
          <rPr>
            <sz val="8"/>
            <color indexed="81"/>
            <rFont val="Tahoma"/>
            <family val="2"/>
          </rPr>
          <t xml:space="preserve">
(In most cases, you should not edit this worksheet.  Instead, use the items on the NodeXL, Analysis, Groups menu to create and work with groups.)
Enter the name of the group.  The group name must also be entered on the Groups worksheet.
</t>
        </r>
        <r>
          <rPr>
            <u/>
            <sz val="8"/>
            <color indexed="81"/>
            <rFont val="Tahoma"/>
            <family val="2"/>
          </rPr>
          <t>Worksheet Overview</t>
        </r>
        <r>
          <rPr>
            <sz val="8"/>
            <color indexed="81"/>
            <rFont val="Tahoma"/>
            <family val="2"/>
          </rPr>
          <t xml:space="preserve">
A group is a set of related vertices.  Groups are usually indicated by vertex color and shape when the graph is refreshed.  All the vertices in one group might be blue disks, for example.
You can control how groups are shown using NodeXL, Analysis, Groups, Group Options.</t>
        </r>
        <r>
          <rPr>
            <b/>
            <sz val="8"/>
            <color indexed="81"/>
            <rFont val="Tahoma"/>
            <family val="2"/>
          </rPr>
          <t xml:space="preserve">
</t>
        </r>
      </text>
    </comment>
    <comment ref="B1" authorId="0" shapeId="0" xr:uid="{00000000-0006-0000-0400-000002000000}">
      <text>
        <r>
          <rPr>
            <b/>
            <sz val="8"/>
            <color indexed="81"/>
            <rFont val="Tahoma"/>
            <family val="2"/>
          </rPr>
          <t>Vertex Name</t>
        </r>
        <r>
          <rPr>
            <sz val="8"/>
            <color indexed="81"/>
            <rFont val="Tahoma"/>
            <family val="2"/>
          </rPr>
          <t xml:space="preserve">
(In most cases, you should not edit this worksheet.  Instead, use the items on the NodeXL, Analysis, Groups menu to create and work with groups.)
Enter the name of a vertex to include in this group.</t>
        </r>
      </text>
    </comment>
    <comment ref="C1" authorId="1" shapeId="0" xr:uid="{00000000-0006-0000-0400-000003000000}">
      <text>
        <r>
          <rPr>
            <b/>
            <sz val="8"/>
            <color indexed="81"/>
            <rFont val="Tahoma"/>
            <family val="2"/>
          </rPr>
          <t xml:space="preserve">Vertex ID
</t>
        </r>
        <r>
          <rPr>
            <sz val="8"/>
            <color indexed="81"/>
            <rFont val="Tahoma"/>
            <family val="2"/>
          </rPr>
          <t xml:space="preserve">
This gets filled in by the items on the NodeXL, Analysis, Groups menu.</t>
        </r>
        <r>
          <rPr>
            <b/>
            <sz val="9"/>
            <color indexed="81"/>
            <rFont val="Tahoma"/>
            <family val="2"/>
          </rPr>
          <t xml:space="preserve">
</t>
        </r>
        <r>
          <rPr>
            <sz val="9"/>
            <color indexed="81"/>
            <rFont val="Tahoma"/>
            <family val="2"/>
          </rPr>
          <t xml:space="preserve">
</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TonyAdmin</author>
  </authors>
  <commentList>
    <comment ref="A1" authorId="0" shapeId="0" xr:uid="{00000000-0006-0000-0500-000001000000}">
      <text>
        <r>
          <rPr>
            <b/>
            <sz val="8"/>
            <color indexed="81"/>
            <rFont val="Tahoma"/>
            <family val="2"/>
          </rPr>
          <t>Overall Metrics</t>
        </r>
        <r>
          <rPr>
            <sz val="8"/>
            <color indexed="81"/>
            <rFont val="Tahoma"/>
            <family val="2"/>
          </rPr>
          <t xml:space="preserve">
</t>
        </r>
        <r>
          <rPr>
            <u/>
            <sz val="8"/>
            <color indexed="81"/>
            <rFont val="Tahoma"/>
            <family val="2"/>
          </rPr>
          <t>Worksheet Overview</t>
        </r>
        <r>
          <rPr>
            <sz val="8"/>
            <color indexed="81"/>
            <rFont val="Tahoma"/>
            <family val="2"/>
          </rPr>
          <t xml:space="preserve">
This worksheet displays overall graph metrics, which can be calculated using NodeXL, Analysis, Graph Metrics in the Ribbon.  It also displays overall readability metrics, which can be calculated using NodeXL, Graph, Layout, Calculate Readability Metrics.</t>
        </r>
      </text>
    </comment>
  </commentList>
</comments>
</file>

<file path=xl/sharedStrings.xml><?xml version="1.0" encoding="utf-8"?>
<sst xmlns="http://schemas.openxmlformats.org/spreadsheetml/2006/main" count="6290" uniqueCount="2124">
  <si>
    <t>Vertex 1</t>
  </si>
  <si>
    <t>Vertex 2</t>
  </si>
  <si>
    <t>Color</t>
  </si>
  <si>
    <t>Width</t>
  </si>
  <si>
    <t>Opacity</t>
  </si>
  <si>
    <t>Vertex</t>
  </si>
  <si>
    <t>Valid Edge Visibilities</t>
  </si>
  <si>
    <t>Valid Vertex Visibilities</t>
  </si>
  <si>
    <t>Shape</t>
  </si>
  <si>
    <t>Valid Vertex Shapes</t>
  </si>
  <si>
    <t>Tooltip</t>
  </si>
  <si>
    <t>Visibility</t>
  </si>
  <si>
    <t>ID</t>
  </si>
  <si>
    <t>Locked?</t>
  </si>
  <si>
    <t>Valid Booleans Default False</t>
  </si>
  <si>
    <t>X</t>
  </si>
  <si>
    <t>Y</t>
  </si>
  <si>
    <t>Value</t>
  </si>
  <si>
    <t>Per-Workbook Setting</t>
  </si>
  <si>
    <t>Template Version</t>
  </si>
  <si>
    <t>Vertex Shape</t>
  </si>
  <si>
    <t>Vertex Color</t>
  </si>
  <si>
    <t>Table Name</t>
  </si>
  <si>
    <t>Column Name</t>
  </si>
  <si>
    <t>Selected Minimum</t>
  </si>
  <si>
    <t>Selected Maximum</t>
  </si>
  <si>
    <t>Layout Order</t>
  </si>
  <si>
    <t>Polar R</t>
  </si>
  <si>
    <t>Polar Angle</t>
  </si>
  <si>
    <t>Graph Directedness</t>
  </si>
  <si>
    <t>Undirected</t>
  </si>
  <si>
    <t>Degree</t>
  </si>
  <si>
    <t>In-Degree</t>
  </si>
  <si>
    <t>Out-Degree</t>
  </si>
  <si>
    <t>Betweenness Centrality</t>
  </si>
  <si>
    <t>Closeness Centrality</t>
  </si>
  <si>
    <t>Eigenvector Centrality</t>
  </si>
  <si>
    <t>Clustering Coefficient</t>
  </si>
  <si>
    <t>Dynamic Filter</t>
  </si>
  <si>
    <t>Visual Properties</t>
  </si>
  <si>
    <t>Do Not Edit</t>
  </si>
  <si>
    <t>Other Columns</t>
  </si>
  <si>
    <t>Graph Metrics</t>
  </si>
  <si>
    <t>Labels</t>
  </si>
  <si>
    <t>Layout</t>
  </si>
  <si>
    <t>Size</t>
  </si>
  <si>
    <t>Label</t>
  </si>
  <si>
    <t>Label Fill Color</t>
  </si>
  <si>
    <t>Image File</t>
  </si>
  <si>
    <t>This worksheet is no longer used but is retained to allow older versions of NodeXL to open workbooks created with NodeXL version 1.0.1.96 or later.</t>
  </si>
  <si>
    <t>Do not delete this worksheet.</t>
  </si>
  <si>
    <t>Show</t>
  </si>
  <si>
    <t>Skip</t>
  </si>
  <si>
    <t>Hide</t>
  </si>
  <si>
    <t>Show if in an Edge</t>
  </si>
  <si>
    <t>Circle</t>
  </si>
  <si>
    <t>Disk</t>
  </si>
  <si>
    <t>Sphere</t>
  </si>
  <si>
    <t>Square</t>
  </si>
  <si>
    <t>Solid Square</t>
  </si>
  <si>
    <t>Diamond</t>
  </si>
  <si>
    <t>Solid Diamond</t>
  </si>
  <si>
    <t>Triangle</t>
  </si>
  <si>
    <t>Solid Triangle</t>
  </si>
  <si>
    <t>Image</t>
  </si>
  <si>
    <t>No</t>
  </si>
  <si>
    <t>Yes</t>
  </si>
  <si>
    <t>Valid Vertex Label Positions</t>
  </si>
  <si>
    <t>Top Left</t>
  </si>
  <si>
    <t>Top Center</t>
  </si>
  <si>
    <t>Top Right</t>
  </si>
  <si>
    <t>Middle Left</t>
  </si>
  <si>
    <t>Middle Center</t>
  </si>
  <si>
    <t>Middle Right</t>
  </si>
  <si>
    <t>Bottom Left</t>
  </si>
  <si>
    <t>Bottom Center</t>
  </si>
  <si>
    <t>Bottom Right</t>
  </si>
  <si>
    <t>Label Position</t>
  </si>
  <si>
    <t>Auto Layout on Open</t>
  </si>
  <si>
    <t>Degree Bin</t>
  </si>
  <si>
    <t>Degree Frequency</t>
  </si>
  <si>
    <t>Minimum Degree</t>
  </si>
  <si>
    <t>Maximum Degree</t>
  </si>
  <si>
    <t>Average Degree</t>
  </si>
  <si>
    <t>Median Degree</t>
  </si>
  <si>
    <t>Not Available</t>
  </si>
  <si>
    <t>In-Degree Bin</t>
  </si>
  <si>
    <t>In-Degree Frequency</t>
  </si>
  <si>
    <t>Minimum In-Degree</t>
  </si>
  <si>
    <t>Maximum In-Degree</t>
  </si>
  <si>
    <t>Average In-Degree</t>
  </si>
  <si>
    <t>Median In-Degree</t>
  </si>
  <si>
    <t>Out-Degree Bin</t>
  </si>
  <si>
    <t>Out-Degree Frequency</t>
  </si>
  <si>
    <t>Minimum Out-Degree</t>
  </si>
  <si>
    <t>Maximum Out-Degree</t>
  </si>
  <si>
    <t>Average Out-Degree</t>
  </si>
  <si>
    <t>Median Out-Degree</t>
  </si>
  <si>
    <t>Betweenness Centrality Bin</t>
  </si>
  <si>
    <t>Betweenness Centrality Frequency</t>
  </si>
  <si>
    <t>Minimum Betweenness Centrality</t>
  </si>
  <si>
    <t>Maximum Betweenness Centrality</t>
  </si>
  <si>
    <t>Average Betweenness Centrality</t>
  </si>
  <si>
    <t>Median Betweenness Centrality</t>
  </si>
  <si>
    <t>Closeness Centrality Bin</t>
  </si>
  <si>
    <t>Closeness Centrality Frequency</t>
  </si>
  <si>
    <t>Minimum Closeness Centrality</t>
  </si>
  <si>
    <t>Maximum Closeness Centrality</t>
  </si>
  <si>
    <t>Average Closeness Centrality</t>
  </si>
  <si>
    <t>Median Closeness Centrality</t>
  </si>
  <si>
    <t>Eigenvector Centrality Bin</t>
  </si>
  <si>
    <t>Eigenvector Centrality Frequency</t>
  </si>
  <si>
    <t>Minimum Eigenvector Centrality</t>
  </si>
  <si>
    <t>Maximum Eigenvector Centrality</t>
  </si>
  <si>
    <t>Average Eigenvector Centrality</t>
  </si>
  <si>
    <t>Median Eigenvector Centrality</t>
  </si>
  <si>
    <t>Clustering Coefficient Bin</t>
  </si>
  <si>
    <t>Clustering Coefficient Frequency</t>
  </si>
  <si>
    <t>Minimum Clustering Coefficient</t>
  </si>
  <si>
    <t>Maximum Clustering Coefficient</t>
  </si>
  <si>
    <t>Average Clustering Coefficient</t>
  </si>
  <si>
    <t>Median Clustering Coefficient</t>
  </si>
  <si>
    <t>Dynamic Filter Bin</t>
  </si>
  <si>
    <t>Dynamic Filter Frequency</t>
  </si>
  <si>
    <t>Bin Divisor</t>
  </si>
  <si>
    <t>No Metric Message</t>
  </si>
  <si>
    <t>Dynamic Filter Source Column Range</t>
  </si>
  <si>
    <t>Histogram Property</t>
  </si>
  <si>
    <t>TableName[ColumnName]</t>
  </si>
  <si>
    <t xml:space="preserve">The empty chart above is used to create histogram images for dynamic filters.  It is associated with two columns in the HistogramBins table on the Overall Metrics worksheet, and on the HistogramProperties table on that worksheet.  The chart is on this worksheet instead of the more logical Overall Metrics worksheet because the chart must be visible for a histogram image to be created.  If the chart where in Overall Metrics in a visible range the user would see it, whereas the user never sees this Misc worksheet because the entire worksheet is hidden. </t>
  </si>
  <si>
    <t>Style</t>
  </si>
  <si>
    <t>Valid Edge Styles</t>
  </si>
  <si>
    <t>Solid</t>
  </si>
  <si>
    <t>Dash</t>
  </si>
  <si>
    <t>Dot</t>
  </si>
  <si>
    <t>Dash Dot</t>
  </si>
  <si>
    <t>Dash Dot Dot</t>
  </si>
  <si>
    <t>PageRank</t>
  </si>
  <si>
    <t>PageRank Bin</t>
  </si>
  <si>
    <t>PageRank Frequency</t>
  </si>
  <si>
    <t>Minimum PageRank</t>
  </si>
  <si>
    <t>Maximum PageRank</t>
  </si>
  <si>
    <t>Average PageRank</t>
  </si>
  <si>
    <t>Median PageRank</t>
  </si>
  <si>
    <t>Group</t>
  </si>
  <si>
    <t>Collapsed?</t>
  </si>
  <si>
    <t>Vertices</t>
  </si>
  <si>
    <t>Vertex ID</t>
  </si>
  <si>
    <t>Unique Edges</t>
  </si>
  <si>
    <t>Edges With Duplicates</t>
  </si>
  <si>
    <t>Total Edges</t>
  </si>
  <si>
    <t>Self-Loops</t>
  </si>
  <si>
    <t>Connected Components</t>
  </si>
  <si>
    <t>Single-Vertex Connected Components</t>
  </si>
  <si>
    <t>Maximum Vertices in a Connected Component</t>
  </si>
  <si>
    <t>Maximum Edges in a Connected Component</t>
  </si>
  <si>
    <t>Maximum Geodesic Distance (Diameter)</t>
  </si>
  <si>
    <t>Average Geodesic Distance</t>
  </si>
  <si>
    <t>Graph Density</t>
  </si>
  <si>
    <t>Nowhere</t>
  </si>
  <si>
    <t>Label Text Color</t>
  </si>
  <si>
    <t>Label Font Size</t>
  </si>
  <si>
    <t>Graph Metric</t>
  </si>
  <si>
    <t>Readability Metric</t>
  </si>
  <si>
    <t>Valid Group Shapes</t>
  </si>
  <si>
    <t>Reciprocated?</t>
  </si>
  <si>
    <t>Collapsed Properties</t>
  </si>
  <si>
    <t>Collapsed X</t>
  </si>
  <si>
    <t>Collapsed Y</t>
  </si>
  <si>
    <t>Valid Group Visibilities</t>
  </si>
  <si>
    <t>Reciprocated Vertex Pair Ratio</t>
  </si>
  <si>
    <t>Reciprocated Edge Ratio</t>
  </si>
  <si>
    <t>Workbook Settings 1</t>
  </si>
  <si>
    <t>Workbook Settings Cell Count</t>
  </si>
  <si>
    <t>tfetimes</t>
  </si>
  <si>
    <t>FSUBiz</t>
  </si>
  <si>
    <t>NASBA</t>
  </si>
  <si>
    <t>Global_GWS</t>
  </si>
  <si>
    <t>CEO_MAG</t>
  </si>
  <si>
    <t>darkmuvall</t>
  </si>
  <si>
    <t>TibetChallenge</t>
  </si>
  <si>
    <t>AACSB</t>
  </si>
  <si>
    <t>UBusiness</t>
  </si>
  <si>
    <t>AACSBschools</t>
  </si>
  <si>
    <t>Wiley_Guy</t>
  </si>
  <si>
    <t>RenshawAl</t>
  </si>
  <si>
    <t>AACSBevents</t>
  </si>
  <si>
    <t>BizEdMag</t>
  </si>
  <si>
    <t>deltasigmapi</t>
  </si>
  <si>
    <t>sage_corps</t>
  </si>
  <si>
    <t>BusinessEdJam</t>
  </si>
  <si>
    <t>JohnAByrne</t>
  </si>
  <si>
    <t>NeeleySchoolTCU</t>
  </si>
  <si>
    <t>SoonerCaps</t>
  </si>
  <si>
    <t>GTCareersUS</t>
  </si>
  <si>
    <t>bestMBAprogram</t>
  </si>
  <si>
    <t>gameplan</t>
  </si>
  <si>
    <t>UofOklahoma</t>
  </si>
  <si>
    <t>OUPriceCollege</t>
  </si>
  <si>
    <t>statusesCount</t>
  </si>
  <si>
    <t>followersCount</t>
  </si>
  <si>
    <t>favoritesCount</t>
  </si>
  <si>
    <t>friendsCount</t>
  </si>
  <si>
    <t>TheEconomist</t>
  </si>
  <si>
    <t>USATODAYcollege</t>
  </si>
  <si>
    <t>jimfuquay</t>
  </si>
  <si>
    <t>matthewaphilips</t>
  </si>
  <si>
    <t>usnews</t>
  </si>
  <si>
    <t>FortuneMagazine</t>
  </si>
  <si>
    <t>Inc</t>
  </si>
  <si>
    <t>WSJ</t>
  </si>
  <si>
    <t>Entrepreneur</t>
  </si>
  <si>
    <t>AmyCCosper</t>
  </si>
  <si>
    <t>BW</t>
  </si>
  <si>
    <t>Forbes</t>
  </si>
  <si>
    <t>Graph History</t>
  </si>
  <si>
    <t>LayoutAlgorithm░The graph was laid out using the Fruchterman-Reingold layout algorithm.▓GraphDirectedness░The graph is undirected.</t>
  </si>
  <si>
    <t>RodRory12</t>
  </si>
  <si>
    <t>MitchCarrNews</t>
  </si>
  <si>
    <t>TCU_GCC</t>
  </si>
  <si>
    <t>farranpowell</t>
  </si>
  <si>
    <t>CapMetroATX</t>
  </si>
  <si>
    <t>wfaalauren</t>
  </si>
  <si>
    <t>cbs11jack</t>
  </si>
  <si>
    <t>sarang_sunder</t>
  </si>
  <si>
    <t>AMA_Marketing</t>
  </si>
  <si>
    <t>MHSjohnson</t>
  </si>
  <si>
    <t>sabriyarice</t>
  </si>
  <si>
    <t>robpegoraro</t>
  </si>
  <si>
    <t>amyreports</t>
  </si>
  <si>
    <t>jackstripling</t>
  </si>
  <si>
    <t>mattcuddy</t>
  </si>
  <si>
    <t>NathanBomey</t>
  </si>
  <si>
    <t>EricMorath</t>
  </si>
  <si>
    <t>awzurcher</t>
  </si>
  <si>
    <t>Neil_Irwin</t>
  </si>
  <si>
    <t>ScottJaschik</t>
  </si>
  <si>
    <t>DeniseCouture1</t>
  </si>
  <si>
    <t>ryanobles</t>
  </si>
  <si>
    <t>Notebook_U</t>
  </si>
  <si>
    <t>RBrown_TCU</t>
  </si>
  <si>
    <t>AderaFoundation</t>
  </si>
  <si>
    <t>BNDarticles</t>
  </si>
  <si>
    <t>NicoleMFallon</t>
  </si>
  <si>
    <t>tcuprof</t>
  </si>
  <si>
    <t>msmilor</t>
  </si>
  <si>
    <t>LarryPetersTCU</t>
  </si>
  <si>
    <t>Prof_Krause</t>
  </si>
  <si>
    <t>ProfBradHarris</t>
  </si>
  <si>
    <t>Dave04aTm</t>
  </si>
  <si>
    <t>ChampionOfWow</t>
  </si>
  <si>
    <t>kspeairs</t>
  </si>
  <si>
    <t>ray_pfeiffer</t>
  </si>
  <si>
    <t>TraceyRockett</t>
  </si>
  <si>
    <t>roadmonkeyone</t>
  </si>
  <si>
    <t>dianaransom</t>
  </si>
  <si>
    <t>CatClifford</t>
  </si>
  <si>
    <t>YoungEnt</t>
  </si>
  <si>
    <t>WomenEnt</t>
  </si>
  <si>
    <t>ForbesTreps</t>
  </si>
  <si>
    <t>CBS11Karen</t>
  </si>
  <si>
    <t>RussMcCaskey</t>
  </si>
  <si>
    <t>hollyhacker</t>
  </si>
  <si>
    <t>DBJLance</t>
  </si>
  <si>
    <t>DBJschnick</t>
  </si>
  <si>
    <t>OneMarlandRoad</t>
  </si>
  <si>
    <t>educationweek</t>
  </si>
  <si>
    <t>HuffPostEdu</t>
  </si>
  <si>
    <t>wiredcampus</t>
  </si>
  <si>
    <t>dosomething</t>
  </si>
  <si>
    <t>beatajones</t>
  </si>
  <si>
    <t>beckerwj</t>
  </si>
  <si>
    <t>TcuExecEd</t>
  </si>
  <si>
    <t>TCU_Biz_Advisor</t>
  </si>
  <si>
    <t>T2Boykin</t>
  </si>
  <si>
    <t>dearworld</t>
  </si>
  <si>
    <t>jonahevans</t>
  </si>
  <si>
    <t>ABWashBureau</t>
  </si>
  <si>
    <t>HeatherLandy</t>
  </si>
  <si>
    <t>GoldieStandard</t>
  </si>
  <si>
    <t>wpjenna</t>
  </si>
  <si>
    <t>wpnick</t>
  </si>
  <si>
    <t>FilAlvaradoFox4</t>
  </si>
  <si>
    <t>JonMarcusBoston</t>
  </si>
  <si>
    <t>davidwhitford</t>
  </si>
  <si>
    <t>APStylebook</t>
  </si>
  <si>
    <t>Beamus</t>
  </si>
  <si>
    <t>USASBE</t>
  </si>
  <si>
    <t>geoffw</t>
  </si>
  <si>
    <t>hbaskas</t>
  </si>
  <si>
    <t>airlinewriter</t>
  </si>
  <si>
    <t>leewatson</t>
  </si>
  <si>
    <t>andreaahles</t>
  </si>
  <si>
    <t>wfaajdouglas</t>
  </si>
  <si>
    <t>PennyWriter</t>
  </si>
  <si>
    <t>ronlieber</t>
  </si>
  <si>
    <t>LouCarlozo63</t>
  </si>
  <si>
    <t>ideclaire7</t>
  </si>
  <si>
    <t>_delconte</t>
  </si>
  <si>
    <t>TCU_Drew</t>
  </si>
  <si>
    <t>MayorBetsyPrice</t>
  </si>
  <si>
    <t>abbieshipp</t>
  </si>
  <si>
    <t>TracySJ</t>
  </si>
  <si>
    <t>ChapmanLaunch</t>
  </si>
  <si>
    <t>jcates</t>
  </si>
  <si>
    <t>FrancescaToday</t>
  </si>
  <si>
    <t>pat_clark</t>
  </si>
  <si>
    <t>UT_Dallas</t>
  </si>
  <si>
    <t>jindal_utdallas</t>
  </si>
  <si>
    <t>UTexasMcCombs</t>
  </si>
  <si>
    <t>UTAustin</t>
  </si>
  <si>
    <t>utarlington</t>
  </si>
  <si>
    <t>UniStrathclyde</t>
  </si>
  <si>
    <t>SouthernMiss</t>
  </si>
  <si>
    <t>tamuc</t>
  </si>
  <si>
    <t>ohiou</t>
  </si>
  <si>
    <t>KState</t>
  </si>
  <si>
    <t>JohnsHopkins</t>
  </si>
  <si>
    <t>erasmusuni</t>
  </si>
  <si>
    <t>BelmontUniv</t>
  </si>
  <si>
    <t>BallState</t>
  </si>
  <si>
    <t>USNewsCareers</t>
  </si>
  <si>
    <t>jadaagraves</t>
  </si>
  <si>
    <t>TCU_MBA</t>
  </si>
  <si>
    <t>TCUCareerCenter</t>
  </si>
  <si>
    <t>SymondsGSB</t>
  </si>
  <si>
    <t>Radionewsroom</t>
  </si>
  <si>
    <t>bynickdean</t>
  </si>
  <si>
    <t>fwhanna</t>
  </si>
  <si>
    <t>CVHReports</t>
  </si>
  <si>
    <t>bzeeble</t>
  </si>
  <si>
    <t>DAnglinFox4</t>
  </si>
  <si>
    <t>billridgers</t>
  </si>
  <si>
    <t>CNBC</t>
  </si>
  <si>
    <t>MariaHalkias</t>
  </si>
  <si>
    <t>davetarrantnews</t>
  </si>
  <si>
    <t>rtennis</t>
  </si>
  <si>
    <t>SandraBakerFWST</t>
  </si>
  <si>
    <t>LiveNewsST</t>
  </si>
  <si>
    <t>stevekasko</t>
  </si>
  <si>
    <t>30bike</t>
  </si>
  <si>
    <t>dianeasmith1</t>
  </si>
  <si>
    <t>StevensonFWST</t>
  </si>
  <si>
    <t>EvaMarieAyala</t>
  </si>
  <si>
    <t>CBS11Andrea</t>
  </si>
  <si>
    <t>DBJEnergy</t>
  </si>
  <si>
    <t>DougMagditch</t>
  </si>
  <si>
    <t>TriciaBisoux</t>
  </si>
  <si>
    <t>BrianCurtisNBC5</t>
  </si>
  <si>
    <t>WSJBizEd</t>
  </si>
  <si>
    <t>EconUS</t>
  </si>
  <si>
    <t>TCU_SGA</t>
  </si>
  <si>
    <t>EconWhichMBA</t>
  </si>
  <si>
    <t>JeffSmithi24</t>
  </si>
  <si>
    <t>WatchAmandaTV</t>
  </si>
  <si>
    <t>dropshades</t>
  </si>
  <si>
    <t>dustindangli</t>
  </si>
  <si>
    <t>ScottGordonNBC5</t>
  </si>
  <si>
    <t>FastCompany</t>
  </si>
  <si>
    <t>louislavelle</t>
  </si>
  <si>
    <t>EconBizFin</t>
  </si>
  <si>
    <t>ezlomek</t>
  </si>
  <si>
    <t>ft_wealth</t>
  </si>
  <si>
    <t>gwuCFEE</t>
  </si>
  <si>
    <t>chronicle</t>
  </si>
  <si>
    <t>higheredu</t>
  </si>
  <si>
    <t>USNewsEducation</t>
  </si>
  <si>
    <t>nytedlife</t>
  </si>
  <si>
    <t>HuffPostCollege</t>
  </si>
  <si>
    <t>gwbusiness</t>
  </si>
  <si>
    <t>lmiyamoto13</t>
  </si>
  <si>
    <t>KauffmanFDN</t>
  </si>
  <si>
    <t>ThomRuhe</t>
  </si>
  <si>
    <t>KevinColleran</t>
  </si>
  <si>
    <t>WSJstartup</t>
  </si>
  <si>
    <t>ABenton</t>
  </si>
  <si>
    <t>molly_e_johnson</t>
  </si>
  <si>
    <t>aliceaelliott</t>
  </si>
  <si>
    <t>Fans_of_TCU</t>
  </si>
  <si>
    <t>hanahcho</t>
  </si>
  <si>
    <t>Luminous_Cheri</t>
  </si>
  <si>
    <t>LisaBarrentine1</t>
  </si>
  <si>
    <t>mcbite_white</t>
  </si>
  <si>
    <t>j_sandoval5</t>
  </si>
  <si>
    <t>_skennedy_</t>
  </si>
  <si>
    <t>DominicChalmers</t>
  </si>
  <si>
    <t>RetesPaola</t>
  </si>
  <si>
    <t>mwhite2123</t>
  </si>
  <si>
    <t>RyanSalts</t>
  </si>
  <si>
    <t>ZachHerm</t>
  </si>
  <si>
    <t>msbgu</t>
  </si>
  <si>
    <t>SunChildLife</t>
  </si>
  <si>
    <t>SunnyVanderbeck</t>
  </si>
  <si>
    <t>zilinliang</t>
  </si>
  <si>
    <t>johnpparker</t>
  </si>
  <si>
    <t>ftlohrke</t>
  </si>
  <si>
    <t>GuilleVelilla</t>
  </si>
  <si>
    <t>Round_Tuits</t>
  </si>
  <si>
    <t>BidSelect</t>
  </si>
  <si>
    <t>brad_crescenzo</t>
  </si>
  <si>
    <t>wbhancock</t>
  </si>
  <si>
    <t>bradhancock07</t>
  </si>
  <si>
    <t>StrathBusiness</t>
  </si>
  <si>
    <t>EFOsijek</t>
  </si>
  <si>
    <t>paulspiegelman</t>
  </si>
  <si>
    <t>fwbusinesspress</t>
  </si>
  <si>
    <t>wfaagmt</t>
  </si>
  <si>
    <t>bshlachter</t>
  </si>
  <si>
    <t>IrisKRLD</t>
  </si>
  <si>
    <t>alouden1</t>
  </si>
  <si>
    <t>dougledIHE</t>
  </si>
  <si>
    <t>WSJbusiness</t>
  </si>
  <si>
    <t>insidehighered</t>
  </si>
  <si>
    <t>mattvillano</t>
  </si>
  <si>
    <t>CEPORHrvatska</t>
  </si>
  <si>
    <t>CZP_Osijek</t>
  </si>
  <si>
    <t>MichelleGamradt</t>
  </si>
  <si>
    <t>ChrisKraftDFW</t>
  </si>
  <si>
    <t>TiceWrites</t>
  </si>
  <si>
    <t>JimBlasingame</t>
  </si>
  <si>
    <t>WalshUniversity</t>
  </si>
  <si>
    <t>WakeForestBiz</t>
  </si>
  <si>
    <t>WakeForest</t>
  </si>
  <si>
    <t>VU_Business</t>
  </si>
  <si>
    <t>VillanovaU</t>
  </si>
  <si>
    <t>UWWhitewater</t>
  </si>
  <si>
    <t>UVA</t>
  </si>
  <si>
    <t>UTSykesBusiness</t>
  </si>
  <si>
    <t>UofTampa</t>
  </si>
  <si>
    <t>UNTnews</t>
  </si>
  <si>
    <t>UHBauerCollege</t>
  </si>
  <si>
    <t>UHouston</t>
  </si>
  <si>
    <t>UFWarrington</t>
  </si>
  <si>
    <t>UF</t>
  </si>
  <si>
    <t>uawaltoncollege</t>
  </si>
  <si>
    <t>UArkansas</t>
  </si>
  <si>
    <t>SyracuseU</t>
  </si>
  <si>
    <t>StMarysU</t>
  </si>
  <si>
    <t>SMU</t>
  </si>
  <si>
    <t>SMUCox</t>
  </si>
  <si>
    <t>SamfordU</t>
  </si>
  <si>
    <t>BrockBusiness</t>
  </si>
  <si>
    <t>RoyalRoads</t>
  </si>
  <si>
    <t>RegisUniversity</t>
  </si>
  <si>
    <t>okstate</t>
  </si>
  <si>
    <t>SpearsSchoolOSU</t>
  </si>
  <si>
    <t>TecdeMonterrey</t>
  </si>
  <si>
    <t>GVSU</t>
  </si>
  <si>
    <t>GWtweets</t>
  </si>
  <si>
    <t>CNUcaptains</t>
  </si>
  <si>
    <t>ChapmanU</t>
  </si>
  <si>
    <t>Baylor_Business</t>
  </si>
  <si>
    <t>Baylor</t>
  </si>
  <si>
    <t>appstate</t>
  </si>
  <si>
    <t>walkercob</t>
  </si>
  <si>
    <t>FirstPrestonHT</t>
  </si>
  <si>
    <t>wfaachannel8</t>
  </si>
  <si>
    <t>startelegram</t>
  </si>
  <si>
    <t>CBSDFW</t>
  </si>
  <si>
    <t>FrancescaDonner</t>
  </si>
  <si>
    <t>mbmarklein</t>
  </si>
  <si>
    <t>OmarVillafranca</t>
  </si>
  <si>
    <t>NBCDFW</t>
  </si>
  <si>
    <t>Jenna_Goudreau</t>
  </si>
  <si>
    <t>DeborahNBC5</t>
  </si>
  <si>
    <t>BrandonToddFOX4</t>
  </si>
  <si>
    <t>mitchschnurman</t>
  </si>
  <si>
    <t>DallasBizNews</t>
  </si>
  <si>
    <t>DBJHethcock</t>
  </si>
  <si>
    <t>KatherineMangan</t>
  </si>
  <si>
    <t>ggloeckler</t>
  </si>
  <si>
    <t>CherylHall_DMN</t>
  </si>
  <si>
    <t>SJeanWrites</t>
  </si>
  <si>
    <t>dallasnews</t>
  </si>
  <si>
    <t>TCUCohen</t>
  </si>
  <si>
    <t>BudKennedy</t>
  </si>
  <si>
    <t>FWTXmag</t>
  </si>
  <si>
    <t>TCUAlumni</t>
  </si>
  <si>
    <t>RoxoTCU</t>
  </si>
  <si>
    <t>TCUFootball</t>
  </si>
  <si>
    <t>WSJbreakingnews</t>
  </si>
  <si>
    <t>PoetsAndQuants</t>
  </si>
  <si>
    <t>TCUEMBA</t>
  </si>
  <si>
    <t>TCUEntrepreneur</t>
  </si>
  <si>
    <t>andydalton14</t>
  </si>
  <si>
    <t>tcudailyskiff</t>
  </si>
  <si>
    <t>NeeleyFellows</t>
  </si>
  <si>
    <t>TCU_Athletics</t>
  </si>
  <si>
    <t>tcu360</t>
  </si>
  <si>
    <t>TCUMagazine</t>
  </si>
  <si>
    <t>TCU</t>
  </si>
  <si>
    <t>fm41fvz</t>
  </si>
  <si>
    <t>ryanshelley1</t>
  </si>
  <si>
    <t>No0Xm</t>
  </si>
  <si>
    <t>EricTTung</t>
  </si>
  <si>
    <t>lhanderson44</t>
  </si>
  <si>
    <t>KonradHalbert</t>
  </si>
  <si>
    <t>CoachEricBell</t>
  </si>
  <si>
    <t>Prof_Hettie_R</t>
  </si>
  <si>
    <t>stokes12_glenn</t>
  </si>
  <si>
    <t>JonDZimmer</t>
  </si>
  <si>
    <t>jessbonillafw</t>
  </si>
  <si>
    <t>CapinCrouseJobs</t>
  </si>
  <si>
    <t>jhbcImpact</t>
  </si>
  <si>
    <t>fitzniceintight</t>
  </si>
  <si>
    <t>STEMConnector</t>
  </si>
  <si>
    <t>maysbusiness</t>
  </si>
  <si>
    <t>TSBoullion</t>
  </si>
  <si>
    <t>handythinks</t>
  </si>
  <si>
    <t>chriswsterling</t>
  </si>
  <si>
    <t>JimKauhs</t>
  </si>
  <si>
    <t>BocajTeitelbaum</t>
  </si>
  <si>
    <t>TaylorLK</t>
  </si>
  <si>
    <t>drepstein</t>
  </si>
  <si>
    <t>bpow1</t>
  </si>
  <si>
    <t>seanpolden</t>
  </si>
  <si>
    <t>wplant215</t>
  </si>
  <si>
    <t>the_mtimmons</t>
  </si>
  <si>
    <t>JScottNishimura</t>
  </si>
  <si>
    <t>maggiekmartin</t>
  </si>
  <si>
    <t>rhett_marshall</t>
  </si>
  <si>
    <t>DFWDukes</t>
  </si>
  <si>
    <t>gissellegalvan3</t>
  </si>
  <si>
    <t>CameronKirke</t>
  </si>
  <si>
    <t>kirkcoleman</t>
  </si>
  <si>
    <t>DashaMejia</t>
  </si>
  <si>
    <t>davidochi</t>
  </si>
  <si>
    <t>Kapitzky_</t>
  </si>
  <si>
    <t>__vonb</t>
  </si>
  <si>
    <t>RyanGourley</t>
  </si>
  <si>
    <t>JEisner21</t>
  </si>
  <si>
    <t>ensemblecowork</t>
  </si>
  <si>
    <t>TaoXiangming</t>
  </si>
  <si>
    <t>chriscrump15</t>
  </si>
  <si>
    <t>abbyrfaust</t>
  </si>
  <si>
    <t>kylesan8</t>
  </si>
  <si>
    <t>k_mull1</t>
  </si>
  <si>
    <t>merrittannn</t>
  </si>
  <si>
    <t>dhenderson813</t>
  </si>
  <si>
    <t>Yannick_Griep</t>
  </si>
  <si>
    <t>missygreen63</t>
  </si>
  <si>
    <t>Lrncox01</t>
  </si>
  <si>
    <t>CaraThoene</t>
  </si>
  <si>
    <t>TCURegistrar</t>
  </si>
  <si>
    <t>SayHeyK2</t>
  </si>
  <si>
    <t>jenna_simard</t>
  </si>
  <si>
    <t>fitnesslounge</t>
  </si>
  <si>
    <t>Cole__Giles</t>
  </si>
  <si>
    <t>TerranceJones17</t>
  </si>
  <si>
    <t>SMUONeilCenter</t>
  </si>
  <si>
    <t>kchrystie5</t>
  </si>
  <si>
    <t>DkCardsTCU</t>
  </si>
  <si>
    <t>addison_smith12</t>
  </si>
  <si>
    <t>MCSFortWorth</t>
  </si>
  <si>
    <t>armoneycshmoney</t>
  </si>
  <si>
    <t>mhoust</t>
  </si>
  <si>
    <t>Parkergoat460</t>
  </si>
  <si>
    <t>folletofish</t>
  </si>
  <si>
    <t>JCBos95</t>
  </si>
  <si>
    <t>peteralexkenn</t>
  </si>
  <si>
    <t>TammyBoehler1</t>
  </si>
  <si>
    <t>TCUSchoolofArt</t>
  </si>
  <si>
    <t>PavingTexas</t>
  </si>
  <si>
    <t>jackjennison78</t>
  </si>
  <si>
    <t>Naynay41</t>
  </si>
  <si>
    <t>futurephil</t>
  </si>
  <si>
    <t>AceBagans1428</t>
  </si>
  <si>
    <t>juliesmiller58</t>
  </si>
  <si>
    <t>Malik_Football</t>
  </si>
  <si>
    <t>hannahm37006521</t>
  </si>
  <si>
    <t>adadpay</t>
  </si>
  <si>
    <t>gallocareers</t>
  </si>
  <si>
    <t>emonmoni</t>
  </si>
  <si>
    <t>CaDale98</t>
  </si>
  <si>
    <t>KelseyLinker</t>
  </si>
  <si>
    <t>franks_makayla</t>
  </si>
  <si>
    <t>ravisharma017</t>
  </si>
  <si>
    <t>Mike_Douglas94</t>
  </si>
  <si>
    <t>ebroark</t>
  </si>
  <si>
    <t>michael45mAffry</t>
  </si>
  <si>
    <t>TCU_alum</t>
  </si>
  <si>
    <t>seankalb421</t>
  </si>
  <si>
    <t>SashaLueck</t>
  </si>
  <si>
    <t>dabell94</t>
  </si>
  <si>
    <t>santirees</t>
  </si>
  <si>
    <t>LJFaith4</t>
  </si>
  <si>
    <t>buskirkryan</t>
  </si>
  <si>
    <t>LAW2208</t>
  </si>
  <si>
    <t>CarringtonS12</t>
  </si>
  <si>
    <t>Jack_Leonhard</t>
  </si>
  <si>
    <t>MichaelPSmith00</t>
  </si>
  <si>
    <t>JoinSourceLink</t>
  </si>
  <si>
    <t>Rmramsay1</t>
  </si>
  <si>
    <t>SoniaTCU</t>
  </si>
  <si>
    <t>JonathanPickel1</t>
  </si>
  <si>
    <t>bhushannpagar</t>
  </si>
  <si>
    <t>samkat51</t>
  </si>
  <si>
    <t>TCU_Equipment</t>
  </si>
  <si>
    <t>docfins</t>
  </si>
  <si>
    <t>hsofer</t>
  </si>
  <si>
    <t>jarongk1</t>
  </si>
  <si>
    <t>IanSean_Hickey</t>
  </si>
  <si>
    <t>HUCPE</t>
  </si>
  <si>
    <t>defanta</t>
  </si>
  <si>
    <t>NebMeera</t>
  </si>
  <si>
    <t>beatsbyhd</t>
  </si>
  <si>
    <t>crudies_studio</t>
  </si>
  <si>
    <t>KathTipton</t>
  </si>
  <si>
    <t>kimhaupt522</t>
  </si>
  <si>
    <t>annfiallos1</t>
  </si>
  <si>
    <t>mjhafner</t>
  </si>
  <si>
    <t>reardonbrice</t>
  </si>
  <si>
    <t>brigmanterri</t>
  </si>
  <si>
    <t>Ryan__city</t>
  </si>
  <si>
    <t>nealmthw</t>
  </si>
  <si>
    <t>Ed_5665</t>
  </si>
  <si>
    <t>gabscarterr</t>
  </si>
  <si>
    <t>william_dace</t>
  </si>
  <si>
    <t>natalie_strong</t>
  </si>
  <si>
    <t>char_johansen</t>
  </si>
  <si>
    <t>SamSuttle</t>
  </si>
  <si>
    <t>Courtne76030189</t>
  </si>
  <si>
    <t>leadingtone7</t>
  </si>
  <si>
    <t>msstate_MBA</t>
  </si>
  <si>
    <t>CeoBallinBoy</t>
  </si>
  <si>
    <t>RelishCareers</t>
  </si>
  <si>
    <t>csustaita87</t>
  </si>
  <si>
    <t>Brendadevore2</t>
  </si>
  <si>
    <t>wink20tcu</t>
  </si>
  <si>
    <t>HunterSmith6884</t>
  </si>
  <si>
    <t>Lauren_Lamm1</t>
  </si>
  <si>
    <t>cowtownftw</t>
  </si>
  <si>
    <t>evan_rief</t>
  </si>
  <si>
    <t>ByronCBailey</t>
  </si>
  <si>
    <t>LyddonRob</t>
  </si>
  <si>
    <t>jasonshannonana</t>
  </si>
  <si>
    <t>rcmcdaddy</t>
  </si>
  <si>
    <t>lganem09</t>
  </si>
  <si>
    <t>JoeSpellmeyer</t>
  </si>
  <si>
    <t>YouGotJoy</t>
  </si>
  <si>
    <t>JohnToth20</t>
  </si>
  <si>
    <t>iYatinAgarwal</t>
  </si>
  <si>
    <t>thomas_farris3</t>
  </si>
  <si>
    <t>HACole2</t>
  </si>
  <si>
    <t>chandlerjordan3</t>
  </si>
  <si>
    <t>jnhall05</t>
  </si>
  <si>
    <t>montelongo_ari</t>
  </si>
  <si>
    <t>MrScottEddy</t>
  </si>
  <si>
    <t>srfahmd</t>
  </si>
  <si>
    <t>polishedftworth</t>
  </si>
  <si>
    <t>74tinalee75tlT</t>
  </si>
  <si>
    <t>kevin_robles98</t>
  </si>
  <si>
    <t>EaglefreePb</t>
  </si>
  <si>
    <t>robles_kevin98</t>
  </si>
  <si>
    <t>HeritageLBank</t>
  </si>
  <si>
    <t>theFongBG</t>
  </si>
  <si>
    <t>DamonRHickman</t>
  </si>
  <si>
    <t>FwTxRising</t>
  </si>
  <si>
    <t>dominquebell22</t>
  </si>
  <si>
    <t>JonSouder</t>
  </si>
  <si>
    <t>TCU_GD</t>
  </si>
  <si>
    <t>GamestopCareers</t>
  </si>
  <si>
    <t>ECFFCAmerica</t>
  </si>
  <si>
    <t>AmherstNews13</t>
  </si>
  <si>
    <t>purple_thor</t>
  </si>
  <si>
    <t>MelissaHuftile</t>
  </si>
  <si>
    <t>emilywatts1010</t>
  </si>
  <si>
    <t>getupradiomedia</t>
  </si>
  <si>
    <t>Rice_Biz</t>
  </si>
  <si>
    <t>NBCDFWCommunity</t>
  </si>
  <si>
    <t>NoelleNBC5</t>
  </si>
  <si>
    <t>PoetsAndQuantsU</t>
  </si>
  <si>
    <t>MikeB8S</t>
  </si>
  <si>
    <t>TheMBATour</t>
  </si>
  <si>
    <t>CarlosE01480474</t>
  </si>
  <si>
    <t>cmod3</t>
  </si>
  <si>
    <t>TCUSoccer</t>
  </si>
  <si>
    <t>JasonCiriloHR</t>
  </si>
  <si>
    <t>Johnny__Gonzo</t>
  </si>
  <si>
    <t>anaibarra94</t>
  </si>
  <si>
    <t>lzzpnp</t>
  </si>
  <si>
    <t>Kissand_Nell</t>
  </si>
  <si>
    <t>_Leycar</t>
  </si>
  <si>
    <t>kkb65</t>
  </si>
  <si>
    <t>RachelTyra</t>
  </si>
  <si>
    <t>MbarekSlah</t>
  </si>
  <si>
    <t>CBS11JeffJam</t>
  </si>
  <si>
    <t>BGSHonorSociety</t>
  </si>
  <si>
    <t>DallasBRAIN</t>
  </si>
  <si>
    <t>BlackMcKenna</t>
  </si>
  <si>
    <t>TheLogFrog</t>
  </si>
  <si>
    <t>Piccachu3</t>
  </si>
  <si>
    <t>AdamKissel</t>
  </si>
  <si>
    <t>SmithCIEC</t>
  </si>
  <si>
    <t>ServiteLaxFan</t>
  </si>
  <si>
    <t>ipmovement</t>
  </si>
  <si>
    <t>UWTarrantVITA</t>
  </si>
  <si>
    <t>daviddonahue</t>
  </si>
  <si>
    <t>nspcww</t>
  </si>
  <si>
    <t>JJonathanGroup</t>
  </si>
  <si>
    <t>Ms_KenzieH</t>
  </si>
  <si>
    <t>AnnMJennison</t>
  </si>
  <si>
    <t>howardwrighti</t>
  </si>
  <si>
    <t>Mares_Alex</t>
  </si>
  <si>
    <t>PattyPhuong</t>
  </si>
  <si>
    <t>SayanRC87</t>
  </si>
  <si>
    <t>dianne_field</t>
  </si>
  <si>
    <t>CookChildrens</t>
  </si>
  <si>
    <t>donna_williams7</t>
  </si>
  <si>
    <t>MBARoundtable</t>
  </si>
  <si>
    <t>TipTheJDScales</t>
  </si>
  <si>
    <t>paigemckenzieee</t>
  </si>
  <si>
    <t>sarahcyoung8</t>
  </si>
  <si>
    <t>maganvashisht1</t>
  </si>
  <si>
    <t>wHeRzALDO</t>
  </si>
  <si>
    <t>KirstieeeeMarie</t>
  </si>
  <si>
    <t>symsense</t>
  </si>
  <si>
    <t>NatNat32</t>
  </si>
  <si>
    <t>martingc</t>
  </si>
  <si>
    <t>ken_kwiecien</t>
  </si>
  <si>
    <t>chrissyperkins4</t>
  </si>
  <si>
    <t>toni_pepper55</t>
  </si>
  <si>
    <t>ElizaCaudill</t>
  </si>
  <si>
    <t>Tighty_Whitey12</t>
  </si>
  <si>
    <t>TCULibrary</t>
  </si>
  <si>
    <t>viancas16</t>
  </si>
  <si>
    <t>texasjamesgang</t>
  </si>
  <si>
    <t>mb_slike</t>
  </si>
  <si>
    <t>CallieMcClellan</t>
  </si>
  <si>
    <t>DinaDwyerOwens</t>
  </si>
  <si>
    <t>ConnieLami</t>
  </si>
  <si>
    <t>Zach_Penny</t>
  </si>
  <si>
    <t>KwiecienLisa</t>
  </si>
  <si>
    <t>StoneburghMgmt</t>
  </si>
  <si>
    <t>washcampus</t>
  </si>
  <si>
    <t>Carribel65</t>
  </si>
  <si>
    <t>MoreyFrog</t>
  </si>
  <si>
    <t>Jakpenn</t>
  </si>
  <si>
    <t>AnkitAg89202384</t>
  </si>
  <si>
    <t>kristichio</t>
  </si>
  <si>
    <t>frogfanitw</t>
  </si>
  <si>
    <t>amckinneyceo</t>
  </si>
  <si>
    <t>tams8261</t>
  </si>
  <si>
    <t>HallieCardwell</t>
  </si>
  <si>
    <t>Paddywhiskey</t>
  </si>
  <si>
    <t>TheBizSalespro</t>
  </si>
  <si>
    <t>NaNaFrog08</t>
  </si>
  <si>
    <t>JordanBJones</t>
  </si>
  <si>
    <t>realdealq</t>
  </si>
  <si>
    <t>draperkeeeg</t>
  </si>
  <si>
    <t>Nate_Smith_34</t>
  </si>
  <si>
    <t>earthlylabs</t>
  </si>
  <si>
    <t>MeredithM_Rose</t>
  </si>
  <si>
    <t>Michelepremier</t>
  </si>
  <si>
    <t>jameszebrowski</t>
  </si>
  <si>
    <t>tcugammaphibeta</t>
  </si>
  <si>
    <t>SMMorton</t>
  </si>
  <si>
    <t>jdub0213</t>
  </si>
  <si>
    <t>aliahhenry</t>
  </si>
  <si>
    <t>craigbackus</t>
  </si>
  <si>
    <t>darbyaduncan</t>
  </si>
  <si>
    <t>ftworthcpajobs</t>
  </si>
  <si>
    <t>Mengzhu_Li</t>
  </si>
  <si>
    <t>J_Norwood62</t>
  </si>
  <si>
    <t>nchokiepam</t>
  </si>
  <si>
    <t>Spencer_Nast</t>
  </si>
  <si>
    <t>LiFreshy</t>
  </si>
  <si>
    <t>TheSquireShopFw</t>
  </si>
  <si>
    <t>Sprint4BizSouth</t>
  </si>
  <si>
    <t>SetlakLisa</t>
  </si>
  <si>
    <t>BecomingANewMe</t>
  </si>
  <si>
    <t>UNIBusiness</t>
  </si>
  <si>
    <t>brazencs</t>
  </si>
  <si>
    <t>darrion0302</t>
  </si>
  <si>
    <t>leslie_purvis</t>
  </si>
  <si>
    <t>Glhmfwt</t>
  </si>
  <si>
    <t>CLB117</t>
  </si>
  <si>
    <t>BlackFrogFan</t>
  </si>
  <si>
    <t>laurenhitte</t>
  </si>
  <si>
    <t>roberttcu1</t>
  </si>
  <si>
    <t>stevennnmanii</t>
  </si>
  <si>
    <t>xaviercollens</t>
  </si>
  <si>
    <t>online_games23</t>
  </si>
  <si>
    <t>araine02</t>
  </si>
  <si>
    <t>bwalk_10</t>
  </si>
  <si>
    <t>JJohnson_TDA</t>
  </si>
  <si>
    <t>ryanspetnagel13</t>
  </si>
  <si>
    <t>four_abs</t>
  </si>
  <si>
    <t>Cara_Basnett</t>
  </si>
  <si>
    <t>GrandMaCodes</t>
  </si>
  <si>
    <t>CDILAUNCHPAD</t>
  </si>
  <si>
    <t>ilovethefrogs</t>
  </si>
  <si>
    <t>RFlores_TDA</t>
  </si>
  <si>
    <t>ryderbuttry</t>
  </si>
  <si>
    <t>NTYLL_DFW</t>
  </si>
  <si>
    <t>josephinedrewes</t>
  </si>
  <si>
    <t>susiealdridge12</t>
  </si>
  <si>
    <t>dsneus</t>
  </si>
  <si>
    <t>AndreaFiallos95</t>
  </si>
  <si>
    <t>Luckydogali13</t>
  </si>
  <si>
    <t>5muellers</t>
  </si>
  <si>
    <t>KayleeSmiff</t>
  </si>
  <si>
    <t>SaraGuillory</t>
  </si>
  <si>
    <t>Brett_Battles</t>
  </si>
  <si>
    <t>hatch_tori</t>
  </si>
  <si>
    <t>courtneymmmmmm</t>
  </si>
  <si>
    <t>AlexRodriguezN</t>
  </si>
  <si>
    <t>elizabeth_dupon</t>
  </si>
  <si>
    <t>JonnyBailey15</t>
  </si>
  <si>
    <t>fercarbonellpty</t>
  </si>
  <si>
    <t>amanduhbump</t>
  </si>
  <si>
    <t>Felipao045</t>
  </si>
  <si>
    <t>HigherEDZone</t>
  </si>
  <si>
    <t>don909tiny</t>
  </si>
  <si>
    <t>laminatorw</t>
  </si>
  <si>
    <t>TCU_SDS</t>
  </si>
  <si>
    <t>mason_hain18</t>
  </si>
  <si>
    <t>cotessier</t>
  </si>
  <si>
    <t>ktclapp</t>
  </si>
  <si>
    <t>smaisbd</t>
  </si>
  <si>
    <t>FSUJMI</t>
  </si>
  <si>
    <t>willy_ward1</t>
  </si>
  <si>
    <t>tremontglobal</t>
  </si>
  <si>
    <t>GAlexander56</t>
  </si>
  <si>
    <t>jkmccurren</t>
  </si>
  <si>
    <t>JohnCockrell02</t>
  </si>
  <si>
    <t>RooftopTeaCo</t>
  </si>
  <si>
    <t>MichaelKurley</t>
  </si>
  <si>
    <t>BMEAcademy</t>
  </si>
  <si>
    <t>sierramorganjo</t>
  </si>
  <si>
    <t>betterworldbean</t>
  </si>
  <si>
    <t>AtherisAndrew</t>
  </si>
  <si>
    <t>BethaneeV</t>
  </si>
  <si>
    <t>Roni_B589</t>
  </si>
  <si>
    <t>LTNO_StudiesTCU</t>
  </si>
  <si>
    <t>Renee_dawwnn</t>
  </si>
  <si>
    <t>kaylariceeee</t>
  </si>
  <si>
    <t>kenziekeetch</t>
  </si>
  <si>
    <t>sam_richards3</t>
  </si>
  <si>
    <t>allison_moyer</t>
  </si>
  <si>
    <t>carozam48</t>
  </si>
  <si>
    <t>youbeatupsmitty</t>
  </si>
  <si>
    <t>BayneArmstead</t>
  </si>
  <si>
    <t>KariKkerrcpm</t>
  </si>
  <si>
    <t>InForSocial_J</t>
  </si>
  <si>
    <t>TrevoneBoykin</t>
  </si>
  <si>
    <t>ericaaanderson</t>
  </si>
  <si>
    <t>ibraucksieker</t>
  </si>
  <si>
    <t>_CD03_</t>
  </si>
  <si>
    <t>AshleyGPaz</t>
  </si>
  <si>
    <t>the_pixel_clear</t>
  </si>
  <si>
    <t>TexasColonias</t>
  </si>
  <si>
    <t>mmmahaney</t>
  </si>
  <si>
    <t>mrgmrg</t>
  </si>
  <si>
    <t>AllieOpolis</t>
  </si>
  <si>
    <t>TuckerRose</t>
  </si>
  <si>
    <t>jewell_14</t>
  </si>
  <si>
    <t>Rylie_Keudell</t>
  </si>
  <si>
    <t>demmbutler</t>
  </si>
  <si>
    <t>Catfishhhhh</t>
  </si>
  <si>
    <t>D_OB84</t>
  </si>
  <si>
    <t>timbloom12</t>
  </si>
  <si>
    <t>CindyDVasquez</t>
  </si>
  <si>
    <t>BNSFRailway</t>
  </si>
  <si>
    <t>mjtrots5</t>
  </si>
  <si>
    <t>CallieCarnes18</t>
  </si>
  <si>
    <t>BrianLauderdale</t>
  </si>
  <si>
    <t>jackie_jej</t>
  </si>
  <si>
    <t>_loganlockhart</t>
  </si>
  <si>
    <t>taylor_long1245</t>
  </si>
  <si>
    <t>TXPeter</t>
  </si>
  <si>
    <t>jdbustillosz</t>
  </si>
  <si>
    <t>jazi1995</t>
  </si>
  <si>
    <t>a_roamOH</t>
  </si>
  <si>
    <t>markrapp</t>
  </si>
  <si>
    <t>PBWIsmorse</t>
  </si>
  <si>
    <t>dbarret</t>
  </si>
  <si>
    <t>spoon_TCU</t>
  </si>
  <si>
    <t>n_harmotto2</t>
  </si>
  <si>
    <t>PrestonDrake</t>
  </si>
  <si>
    <t>fromaidtotrade</t>
  </si>
  <si>
    <t>duhonc</t>
  </si>
  <si>
    <t>kayla_trascher</t>
  </si>
  <si>
    <t>faith_hevey</t>
  </si>
  <si>
    <t>jobylewis</t>
  </si>
  <si>
    <t>shrutipimplikar</t>
  </si>
  <si>
    <t>theEndTCU</t>
  </si>
  <si>
    <t>PovertyINC</t>
  </si>
  <si>
    <t>TonyDieste</t>
  </si>
  <si>
    <t>SharaSears</t>
  </si>
  <si>
    <t>lilapr2016</t>
  </si>
  <si>
    <t>Capital1_Aditi</t>
  </si>
  <si>
    <t>s_phillips12</t>
  </si>
  <si>
    <t>TimMorrow22</t>
  </si>
  <si>
    <t>kenmacneal23</t>
  </si>
  <si>
    <t>zachrh</t>
  </si>
  <si>
    <t>bbrowntcu89</t>
  </si>
  <si>
    <t>katelinstarck</t>
  </si>
  <si>
    <t>HiltonGarden_FW</t>
  </si>
  <si>
    <t>ScottBKirk</t>
  </si>
  <si>
    <t>tuyenanhhoang</t>
  </si>
  <si>
    <t>hfcustom</t>
  </si>
  <si>
    <t>CCCNThings</t>
  </si>
  <si>
    <t>barrdunn</t>
  </si>
  <si>
    <t>sricharan_vijay</t>
  </si>
  <si>
    <t>CAFRichardson</t>
  </si>
  <si>
    <t>WildflowerFest</t>
  </si>
  <si>
    <t>TCUinvolved</t>
  </si>
  <si>
    <t>MWatassek</t>
  </si>
  <si>
    <t>Leslycapote</t>
  </si>
  <si>
    <t>Ddpai</t>
  </si>
  <si>
    <t>DeWaalPR</t>
  </si>
  <si>
    <t>kanneod</t>
  </si>
  <si>
    <t>ReederTCU</t>
  </si>
  <si>
    <t>jflowers327</t>
  </si>
  <si>
    <t>ClaireGeg</t>
  </si>
  <si>
    <t>commongroundgt</t>
  </si>
  <si>
    <t>abbeyblock_tcu</t>
  </si>
  <si>
    <t>IWantRhelief</t>
  </si>
  <si>
    <t>OM_BessNelson</t>
  </si>
  <si>
    <t>_RobWilliams</t>
  </si>
  <si>
    <t>4daywkd</t>
  </si>
  <si>
    <t>BrysonBurtnett</t>
  </si>
  <si>
    <t>donate_yolo</t>
  </si>
  <si>
    <t>SupAcctng_Tutor</t>
  </si>
  <si>
    <t>Bwestdyke</t>
  </si>
  <si>
    <t>CalebWhitten2</t>
  </si>
  <si>
    <t>GrantHerbel</t>
  </si>
  <si>
    <t>PagesByMelinda</t>
  </si>
  <si>
    <t>smartntx</t>
  </si>
  <si>
    <t>Jakemattison</t>
  </si>
  <si>
    <t>zjllewellyn</t>
  </si>
  <si>
    <t>alimachuca16</t>
  </si>
  <si>
    <t>t_weier</t>
  </si>
  <si>
    <t>_GLR14</t>
  </si>
  <si>
    <t>RenragYelhsa</t>
  </si>
  <si>
    <t>WhitneyEarly</t>
  </si>
  <si>
    <t>babyyzay_14</t>
  </si>
  <si>
    <t>eventshack</t>
  </si>
  <si>
    <t>CaptAmerica56</t>
  </si>
  <si>
    <t>t_res25</t>
  </si>
  <si>
    <t>TCUWbasketball</t>
  </si>
  <si>
    <t>PenskeLogistics</t>
  </si>
  <si>
    <t>CynthiaMCuellar</t>
  </si>
  <si>
    <t>jordanagajanian</t>
  </si>
  <si>
    <t>lovBahadurgiri1</t>
  </si>
  <si>
    <t>MrJamesBalter</t>
  </si>
  <si>
    <t>SouthlakeLCSW</t>
  </si>
  <si>
    <t>rpd1012</t>
  </si>
  <si>
    <t>Brooke4Target</t>
  </si>
  <si>
    <t>kradcvx</t>
  </si>
  <si>
    <t>JaimeGarcia04</t>
  </si>
  <si>
    <t>cmclutt</t>
  </si>
  <si>
    <t>ColeSanford56</t>
  </si>
  <si>
    <t>NickMoore_10</t>
  </si>
  <si>
    <t>jessicadvorak</t>
  </si>
  <si>
    <t>Patrick_Borer</t>
  </si>
  <si>
    <t>Justan_Griggs01</t>
  </si>
  <si>
    <t>lipscombj</t>
  </si>
  <si>
    <t>sunnigatewood</t>
  </si>
  <si>
    <t>Intern_Alliance</t>
  </si>
  <si>
    <t>leane_olbera</t>
  </si>
  <si>
    <t>TiffieSleeves</t>
  </si>
  <si>
    <t>Admi_Ninja</t>
  </si>
  <si>
    <t>dpdvorak</t>
  </si>
  <si>
    <t>salmantajammal</t>
  </si>
  <si>
    <t>MsHamlettsClass</t>
  </si>
  <si>
    <t>therealcarolion</t>
  </si>
  <si>
    <t>haydenmahaney</t>
  </si>
  <si>
    <t>InnovationUNT</t>
  </si>
  <si>
    <t>dahoopman</t>
  </si>
  <si>
    <t>willbrownBSLDP</t>
  </si>
  <si>
    <t>EricVetere</t>
  </si>
  <si>
    <t>ficky_12</t>
  </si>
  <si>
    <t>Perfluence</t>
  </si>
  <si>
    <t>TCU_Yearbook</t>
  </si>
  <si>
    <t>HowellMarketing</t>
  </si>
  <si>
    <t>MartyTakesDAL</t>
  </si>
  <si>
    <t>the_fishingedge</t>
  </si>
  <si>
    <t>Tackett_KimD</t>
  </si>
  <si>
    <t>DaVitaRedwoods</t>
  </si>
  <si>
    <t>ripcurlgti</t>
  </si>
  <si>
    <t>mdhood</t>
  </si>
  <si>
    <t>BabyC_03</t>
  </si>
  <si>
    <t>JoeyC_27</t>
  </si>
  <si>
    <t>ArelyR002</t>
  </si>
  <si>
    <t>TCU_Galleries</t>
  </si>
  <si>
    <t>pollysalty</t>
  </si>
  <si>
    <t>ALTERNMARKETING</t>
  </si>
  <si>
    <t>TrevvvaB</t>
  </si>
  <si>
    <t>drapp13</t>
  </si>
  <si>
    <t>elainemarie00</t>
  </si>
  <si>
    <t>ThirdGenFrog</t>
  </si>
  <si>
    <t>apete20</t>
  </si>
  <si>
    <t>tcu_wise</t>
  </si>
  <si>
    <t>TCU_Engineering</t>
  </si>
  <si>
    <t>AFlack11</t>
  </si>
  <si>
    <t>fortworthsnob</t>
  </si>
  <si>
    <t>KristinBarnes24</t>
  </si>
  <si>
    <t>mfield88</t>
  </si>
  <si>
    <t>micahmath</t>
  </si>
  <si>
    <t>alexsborov</t>
  </si>
  <si>
    <t>Tailored_Robot</t>
  </si>
  <si>
    <t>andresfventura</t>
  </si>
  <si>
    <t>EricGrippe</t>
  </si>
  <si>
    <t>jakerehtmeyer</t>
  </si>
  <si>
    <t>Tylerewell12</t>
  </si>
  <si>
    <t>MikeDowningATL</t>
  </si>
  <si>
    <t>TCUimagemag</t>
  </si>
  <si>
    <t>itsjayj25</t>
  </si>
  <si>
    <t>ccda0a6aee964f9</t>
  </si>
  <si>
    <t>Anthony_Becht</t>
  </si>
  <si>
    <t>Westonconder1</t>
  </si>
  <si>
    <t>h2odanielle</t>
  </si>
  <si>
    <t>thinmanss</t>
  </si>
  <si>
    <t>SusanTancos</t>
  </si>
  <si>
    <t>Kowen_98</t>
  </si>
  <si>
    <t>TCUovation</t>
  </si>
  <si>
    <t>BaseballLion</t>
  </si>
  <si>
    <t>NiciSandberg</t>
  </si>
  <si>
    <t>BSEEC</t>
  </si>
  <si>
    <t>pwwatson</t>
  </si>
  <si>
    <t>ThePrincetonRev</t>
  </si>
  <si>
    <t>AdamShuzheng</t>
  </si>
  <si>
    <t>ReuterErich</t>
  </si>
  <si>
    <t>innovationutd</t>
  </si>
  <si>
    <t>MBEmag</t>
  </si>
  <si>
    <t>cathylcox</t>
  </si>
  <si>
    <t>kimkarstetter</t>
  </si>
  <si>
    <t>GradLeaders</t>
  </si>
  <si>
    <t>reedtheweed</t>
  </si>
  <si>
    <t>Hartman37</t>
  </si>
  <si>
    <t>IllinoisMBA</t>
  </si>
  <si>
    <t>lamekajackson78</t>
  </si>
  <si>
    <t>0780d06c9b9a434</t>
  </si>
  <si>
    <t>Colt45</t>
  </si>
  <si>
    <t>TCUAdmission</t>
  </si>
  <si>
    <t>TCUAdLab</t>
  </si>
  <si>
    <t>FWMarathon</t>
  </si>
  <si>
    <t>mgreen862</t>
  </si>
  <si>
    <t>MattisonJacey</t>
  </si>
  <si>
    <t>KUBusCareer</t>
  </si>
  <si>
    <t>rgtorlincasi</t>
  </si>
  <si>
    <t>4DayDave</t>
  </si>
  <si>
    <t>FutureFounders</t>
  </si>
  <si>
    <t>TCUPercussion</t>
  </si>
  <si>
    <t>mackenziekhall</t>
  </si>
  <si>
    <t>fisher_jeanine</t>
  </si>
  <si>
    <t>wahartley</t>
  </si>
  <si>
    <t>TCUFosterHall</t>
  </si>
  <si>
    <t>hgreer800</t>
  </si>
  <si>
    <t>E_Garza7</t>
  </si>
  <si>
    <t>TaxTrexSoftware</t>
  </si>
  <si>
    <t>danieeeb</t>
  </si>
  <si>
    <t>JeffreyHarwell</t>
  </si>
  <si>
    <t>LehighBusiness</t>
  </si>
  <si>
    <t>GirlSmitty</t>
  </si>
  <si>
    <t>EducationApex</t>
  </si>
  <si>
    <t>Brooks_thomas11</t>
  </si>
  <si>
    <t>natcalandro</t>
  </si>
  <si>
    <t>ddecorr</t>
  </si>
  <si>
    <t>curlyq24</t>
  </si>
  <si>
    <t>DebbieSV</t>
  </si>
  <si>
    <t>aisha_sawyer</t>
  </si>
  <si>
    <t>CAC_IHSAdviser</t>
  </si>
  <si>
    <t>iSS_World</t>
  </si>
  <si>
    <t>BucketPass</t>
  </si>
  <si>
    <t>jonileonard1210</t>
  </si>
  <si>
    <t>ndrew_r</t>
  </si>
  <si>
    <t>kelseyzempel</t>
  </si>
  <si>
    <t>SabreCareers</t>
  </si>
  <si>
    <t>SecurityStoreUK</t>
  </si>
  <si>
    <t>thinkfuera</t>
  </si>
  <si>
    <t>k_jennings5</t>
  </si>
  <si>
    <t>MarkoisSexyAF</t>
  </si>
  <si>
    <t>dvd0979</t>
  </si>
  <si>
    <t>frontlineldr</t>
  </si>
  <si>
    <t>UniversityGules</t>
  </si>
  <si>
    <t>brinksuscareers</t>
  </si>
  <si>
    <t>ColemanFellows</t>
  </si>
  <si>
    <t>CCHASouthwestrn</t>
  </si>
  <si>
    <t>mullerfw</t>
  </si>
  <si>
    <t>dreamduster</t>
  </si>
  <si>
    <t>JoeEricAlcala</t>
  </si>
  <si>
    <t>jennb1001</t>
  </si>
  <si>
    <t>KenzieHolme6</t>
  </si>
  <si>
    <t>j_crawford</t>
  </si>
  <si>
    <t>MrJonLowe</t>
  </si>
  <si>
    <t>addiktntx</t>
  </si>
  <si>
    <t>HWNTFW</t>
  </si>
  <si>
    <t>jjwilk1</t>
  </si>
  <si>
    <t>ExitPromise</t>
  </si>
  <si>
    <t>cheresespeaks</t>
  </si>
  <si>
    <t>therealchrisgo</t>
  </si>
  <si>
    <t>Innovaision</t>
  </si>
  <si>
    <t>GeoBonilla</t>
  </si>
  <si>
    <t>EmmanuelTrevin5</t>
  </si>
  <si>
    <t>louise_olivares</t>
  </si>
  <si>
    <t>Ms_Franklin_</t>
  </si>
  <si>
    <t>LonginoFleming</t>
  </si>
  <si>
    <t>DWRGovernorsCup</t>
  </si>
  <si>
    <t>WoodyCreekbbq</t>
  </si>
  <si>
    <t>mariammacgregor</t>
  </si>
  <si>
    <t>tamarasholder</t>
  </si>
  <si>
    <t>FWSpringhill</t>
  </si>
  <si>
    <t>TomKampfer</t>
  </si>
  <si>
    <t>donellef0824</t>
  </si>
  <si>
    <t>DebraProctor_29</t>
  </si>
  <si>
    <t>BradenWoodruff</t>
  </si>
  <si>
    <t>G8RDOCTOR</t>
  </si>
  <si>
    <t>GHH406</t>
  </si>
  <si>
    <t>conner_charlene</t>
  </si>
  <si>
    <t>robcommins</t>
  </si>
  <si>
    <t>GPPCareers</t>
  </si>
  <si>
    <t>heyymofe</t>
  </si>
  <si>
    <t>Yohannesneda</t>
  </si>
  <si>
    <t>tcu_axo</t>
  </si>
  <si>
    <t>Jdm6Jm</t>
  </si>
  <si>
    <t>traci_thorne</t>
  </si>
  <si>
    <t>ptrulove</t>
  </si>
  <si>
    <t>YoungmarlMC</t>
  </si>
  <si>
    <t>FenterTracy</t>
  </si>
  <si>
    <t>IbrahimAljassim</t>
  </si>
  <si>
    <t>tcdrake1</t>
  </si>
  <si>
    <t>TcuGradStudies</t>
  </si>
  <si>
    <t>H06Lewis</t>
  </si>
  <si>
    <t>tfran25</t>
  </si>
  <si>
    <t>MetroMBADallas</t>
  </si>
  <si>
    <t>grassysanttos</t>
  </si>
  <si>
    <t>FWCourtyardUniv</t>
  </si>
  <si>
    <t>KNiemerski</t>
  </si>
  <si>
    <t>kyle7may</t>
  </si>
  <si>
    <t>terilwhite</t>
  </si>
  <si>
    <t>kylieaustin12</t>
  </si>
  <si>
    <t>carly_boobar</t>
  </si>
  <si>
    <t>maddiedufek</t>
  </si>
  <si>
    <t>EnginerdJeff</t>
  </si>
  <si>
    <t>MikePIreland</t>
  </si>
  <si>
    <t>Sarah__Ratliff</t>
  </si>
  <si>
    <t>mrabinowswp</t>
  </si>
  <si>
    <t>LaurenB57092497</t>
  </si>
  <si>
    <t>ragerholic</t>
  </si>
  <si>
    <t>LevelOfficeDAL</t>
  </si>
  <si>
    <t>Ashlynnn16</t>
  </si>
  <si>
    <t>Rockwell2017</t>
  </si>
  <si>
    <t>mermilholland</t>
  </si>
  <si>
    <t>TooColdU</t>
  </si>
  <si>
    <t>wmeasterling</t>
  </si>
  <si>
    <t>AspenBizSociety</t>
  </si>
  <si>
    <t>jason_k_davis</t>
  </si>
  <si>
    <t>AustralGroup</t>
  </si>
  <si>
    <t>kelbowelbo</t>
  </si>
  <si>
    <t>StageCareers</t>
  </si>
  <si>
    <t>veronica_dpaula</t>
  </si>
  <si>
    <t>TexasACHILLES</t>
  </si>
  <si>
    <t>WorkingWomenDFW</t>
  </si>
  <si>
    <t>HARCTCU</t>
  </si>
  <si>
    <t>fancynancycat</t>
  </si>
  <si>
    <t>Kat_likesfudge</t>
  </si>
  <si>
    <t>StonebridgeDFW</t>
  </si>
  <si>
    <t>Skasko</t>
  </si>
  <si>
    <t>TheRevivalry</t>
  </si>
  <si>
    <t>tcumommashsu</t>
  </si>
  <si>
    <t>rpwangler</t>
  </si>
  <si>
    <t>future_soldiers</t>
  </si>
  <si>
    <t>sawilcox99</t>
  </si>
  <si>
    <t>HoranNoelle</t>
  </si>
  <si>
    <t>BKemph</t>
  </si>
  <si>
    <t>BLVDDentistry</t>
  </si>
  <si>
    <t>BossFrog09</t>
  </si>
  <si>
    <t>boullion</t>
  </si>
  <si>
    <t>pareto_law</t>
  </si>
  <si>
    <t>FelipeGtz</t>
  </si>
  <si>
    <t>hillwayner</t>
  </si>
  <si>
    <t>JeffHooperCapH</t>
  </si>
  <si>
    <t>BreeseKyle</t>
  </si>
  <si>
    <t>radiantkamigami</t>
  </si>
  <si>
    <t>CNZD_cro</t>
  </si>
  <si>
    <t>l_aven</t>
  </si>
  <si>
    <t>phuongmartine52</t>
  </si>
  <si>
    <t>zuajn83</t>
  </si>
  <si>
    <t>katpolenz</t>
  </si>
  <si>
    <t>bradshaw_kent</t>
  </si>
  <si>
    <t>HowDoYou_Phil</t>
  </si>
  <si>
    <t>collegestartup1</t>
  </si>
  <si>
    <t>Hey_Double</t>
  </si>
  <si>
    <t>HeyItsKaraStrib</t>
  </si>
  <si>
    <t>DeluminateFW</t>
  </si>
  <si>
    <t>mcruzc15</t>
  </si>
  <si>
    <t>bowenbaily</t>
  </si>
  <si>
    <t>jakesiegert</t>
  </si>
  <si>
    <t>MLGUnbreakable</t>
  </si>
  <si>
    <t>waldronnic33</t>
  </si>
  <si>
    <t>championfitz</t>
  </si>
  <si>
    <t>b_wooten16</t>
  </si>
  <si>
    <t>TCU_SFSF</t>
  </si>
  <si>
    <t>stellchum</t>
  </si>
  <si>
    <t>talltxn14</t>
  </si>
  <si>
    <t>jsaucystevens</t>
  </si>
  <si>
    <t>runway_seven</t>
  </si>
  <si>
    <t>BestFitAdvisors</t>
  </si>
  <si>
    <t>FitzmauriceRyan</t>
  </si>
  <si>
    <t>rw_wes</t>
  </si>
  <si>
    <t>hannahdavidian</t>
  </si>
  <si>
    <t>DerekTrimm</t>
  </si>
  <si>
    <t>bayequitytexas</t>
  </si>
  <si>
    <t>ryanstoves</t>
  </si>
  <si>
    <t>JuliusJuliusr93</t>
  </si>
  <si>
    <t>SportsHarmony</t>
  </si>
  <si>
    <t>jillthomas75032</t>
  </si>
  <si>
    <t>dsrodrig13</t>
  </si>
  <si>
    <t>klcarsey</t>
  </si>
  <si>
    <t>raygao</t>
  </si>
  <si>
    <t>RatliffSunny</t>
  </si>
  <si>
    <t>PeteLChambers</t>
  </si>
  <si>
    <t>John_L_Beagle</t>
  </si>
  <si>
    <t>darrenkeyes</t>
  </si>
  <si>
    <t>katiesowa</t>
  </si>
  <si>
    <t>mhaigh24</t>
  </si>
  <si>
    <t>MilesLilly</t>
  </si>
  <si>
    <t>draagonboy</t>
  </si>
  <si>
    <t>tamarapayne</t>
  </si>
  <si>
    <t>FortWorthWWW</t>
  </si>
  <si>
    <t>BeardedNootch</t>
  </si>
  <si>
    <t>bcleal</t>
  </si>
  <si>
    <t>byrnejoe1</t>
  </si>
  <si>
    <t>TeddyMortonson</t>
  </si>
  <si>
    <t>Glasgowgal11</t>
  </si>
  <si>
    <t>shannonvarcoe</t>
  </si>
  <si>
    <t>JCuellar06</t>
  </si>
  <si>
    <t>KinoSolAg</t>
  </si>
  <si>
    <t>ISU_JPEC</t>
  </si>
  <si>
    <t>missymcclaran</t>
  </si>
  <si>
    <t>sellinsight</t>
  </si>
  <si>
    <t>ColemanCenter</t>
  </si>
  <si>
    <t>The_Spann_Group</t>
  </si>
  <si>
    <t>ntfb</t>
  </si>
  <si>
    <t>HerCampusTCU</t>
  </si>
  <si>
    <t>ascendconcepts</t>
  </si>
  <si>
    <t>MSFHQ</t>
  </si>
  <si>
    <t>norwichnews</t>
  </si>
  <si>
    <t>PrentisMurphy</t>
  </si>
  <si>
    <t>abeissasells</t>
  </si>
  <si>
    <t>YIChallenge</t>
  </si>
  <si>
    <t>seeyalaterMAXY</t>
  </si>
  <si>
    <t>wvucobe</t>
  </si>
  <si>
    <t>HortonJobs</t>
  </si>
  <si>
    <t>westfallonline</t>
  </si>
  <si>
    <t>GraceVranac</t>
  </si>
  <si>
    <t>kim_builta</t>
  </si>
  <si>
    <t>TCUAASO</t>
  </si>
  <si>
    <t>bentleyharb</t>
  </si>
  <si>
    <t>CaringForCooks</t>
  </si>
  <si>
    <t>Sandyba04721040</t>
  </si>
  <si>
    <t>HudsonLkeTheBay</t>
  </si>
  <si>
    <t>Ninika1</t>
  </si>
  <si>
    <t>mnewsom72</t>
  </si>
  <si>
    <t>logogarden</t>
  </si>
  <si>
    <t>scottAbowen</t>
  </si>
  <si>
    <t>hutchinson_noah</t>
  </si>
  <si>
    <t>NCTCOG_Careers</t>
  </si>
  <si>
    <t>NewtonTaxi</t>
  </si>
  <si>
    <t>Meganroseandrew</t>
  </si>
  <si>
    <t>EileenKornmeyer</t>
  </si>
  <si>
    <t>MilitaryTimes</t>
  </si>
  <si>
    <t>Nealshields</t>
  </si>
  <si>
    <t>hellotmrc</t>
  </si>
  <si>
    <t>NicelyDoneCorp</t>
  </si>
  <si>
    <t>celebtrackboss</t>
  </si>
  <si>
    <t>PiedadeColaco</t>
  </si>
  <si>
    <t>jebrazeal</t>
  </si>
  <si>
    <t>HostioCorp</t>
  </si>
  <si>
    <t>ModaleLindsey</t>
  </si>
  <si>
    <t>StinaMcKinney</t>
  </si>
  <si>
    <t>kevonperry345</t>
  </si>
  <si>
    <t>BLUUBlues</t>
  </si>
  <si>
    <t>ljhawkins58</t>
  </si>
  <si>
    <t>ChrisJMetz</t>
  </si>
  <si>
    <t>fourcornerstone</t>
  </si>
  <si>
    <t>kalilorraine</t>
  </si>
  <si>
    <t>jaykhuc</t>
  </si>
  <si>
    <t>Ficksdrink</t>
  </si>
  <si>
    <t>SXWftw</t>
  </si>
  <si>
    <t>16nthst</t>
  </si>
  <si>
    <t>TCU_WBN</t>
  </si>
  <si>
    <t>_TexasChristian</t>
  </si>
  <si>
    <t>OrderofOmegaTCU</t>
  </si>
  <si>
    <t>TravisRadford</t>
  </si>
  <si>
    <t>thomasgvalle</t>
  </si>
  <si>
    <t>Boykin_TCU18</t>
  </si>
  <si>
    <t>Taylor12W</t>
  </si>
  <si>
    <t>leelawnservice</t>
  </si>
  <si>
    <t>jeanniedeakyne</t>
  </si>
  <si>
    <t>MUConditioning</t>
  </si>
  <si>
    <t>CashflowBell</t>
  </si>
  <si>
    <t>nurasani</t>
  </si>
  <si>
    <t>helgaval77</t>
  </si>
  <si>
    <t>jvrhonors</t>
  </si>
  <si>
    <t>StoicFrog</t>
  </si>
  <si>
    <t>DBJCandace</t>
  </si>
  <si>
    <t>FromMBAtoCEO</t>
  </si>
  <si>
    <t>MVC_WFCE</t>
  </si>
  <si>
    <t>cpaexamland</t>
  </si>
  <si>
    <t>TCU180Sports</t>
  </si>
  <si>
    <t>WeaverCPAs</t>
  </si>
  <si>
    <t>TCUfan1955</t>
  </si>
  <si>
    <t>99kyleowen</t>
  </si>
  <si>
    <t>KRNeuharth</t>
  </si>
  <si>
    <t>gettingrightjob</t>
  </si>
  <si>
    <t>LauraJacobus</t>
  </si>
  <si>
    <t>TCU_DG</t>
  </si>
  <si>
    <t>rhnbbbq</t>
  </si>
  <si>
    <t>mustangstcu</t>
  </si>
  <si>
    <t>maddylundquist</t>
  </si>
  <si>
    <t>Nannerdoodle</t>
  </si>
  <si>
    <t>KLIFdave</t>
  </si>
  <si>
    <t>86Pony</t>
  </si>
  <si>
    <t>lgreggo</t>
  </si>
  <si>
    <t>SnapNrthArlngtn</t>
  </si>
  <si>
    <t>Carly_Hirvela</t>
  </si>
  <si>
    <t>OMDiegoChiari</t>
  </si>
  <si>
    <t>lexisnix</t>
  </si>
  <si>
    <t>abtells</t>
  </si>
  <si>
    <t>dlwaldenco</t>
  </si>
  <si>
    <t>emc_recruiter</t>
  </si>
  <si>
    <t>druward35</t>
  </si>
  <si>
    <t>s_am2</t>
  </si>
  <si>
    <t>joshua1anderso1</t>
  </si>
  <si>
    <t>PurvisRETI</t>
  </si>
  <si>
    <t>AgomesAndrew</t>
  </si>
  <si>
    <t>andrewlloydB</t>
  </si>
  <si>
    <t>apranch2014</t>
  </si>
  <si>
    <t>ypassos21</t>
  </si>
  <si>
    <t>carrolltrust</t>
  </si>
  <si>
    <t>CowtownWarriors</t>
  </si>
  <si>
    <t>jrhille</t>
  </si>
  <si>
    <t>geeslaw</t>
  </si>
  <si>
    <t>MiteyMascotFrog</t>
  </si>
  <si>
    <t>TCU_SamCar</t>
  </si>
  <si>
    <t>FreeStuffTCU</t>
  </si>
  <si>
    <t>CapAnalytic</t>
  </si>
  <si>
    <t>tkreder</t>
  </si>
  <si>
    <t>TEDxTCU</t>
  </si>
  <si>
    <t>SmythTeri</t>
  </si>
  <si>
    <t>IESinternships</t>
  </si>
  <si>
    <t>TCUCounseling</t>
  </si>
  <si>
    <t>MBATubeTM</t>
  </si>
  <si>
    <t>CommFoodBankFW</t>
  </si>
  <si>
    <t>sign_floyd</t>
  </si>
  <si>
    <t>TravisAvenue_CM</t>
  </si>
  <si>
    <t>EnterpriseDFW</t>
  </si>
  <si>
    <t>KarenJeanHood</t>
  </si>
  <si>
    <t>Frmadison</t>
  </si>
  <si>
    <t>cjgilbert3</t>
  </si>
  <si>
    <t>Setz_Sity</t>
  </si>
  <si>
    <t>crislizmer</t>
  </si>
  <si>
    <t>blacon1929</t>
  </si>
  <si>
    <t>KariMtz19</t>
  </si>
  <si>
    <t>hay_hayy</t>
  </si>
  <si>
    <t>admorin</t>
  </si>
  <si>
    <t>jmctrevino</t>
  </si>
  <si>
    <t>Edge55_Apt</t>
  </si>
  <si>
    <t>SWFortWorth</t>
  </si>
  <si>
    <t>mccanelos</t>
  </si>
  <si>
    <t>MMS41317</t>
  </si>
  <si>
    <t>FeleciaHatcher</t>
  </si>
  <si>
    <t>CEOWayneState</t>
  </si>
  <si>
    <t>lisagpatino</t>
  </si>
  <si>
    <t>rmccrory10</t>
  </si>
  <si>
    <t>FrogVision</t>
  </si>
  <si>
    <t>robinshelander</t>
  </si>
  <si>
    <t>ProfessorJan</t>
  </si>
  <si>
    <t>TCUAmbassadors1</t>
  </si>
  <si>
    <t>UWWLaunchPad</t>
  </si>
  <si>
    <t>finmgmtassoc</t>
  </si>
  <si>
    <t>austinGMAT</t>
  </si>
  <si>
    <t>TCUMSR</t>
  </si>
  <si>
    <t>SoonKeatNeo</t>
  </si>
  <si>
    <t>charliewade0529</t>
  </si>
  <si>
    <t>Steamatic_DFW</t>
  </si>
  <si>
    <t>Michael_Short</t>
  </si>
  <si>
    <t>JulieFirebaugh</t>
  </si>
  <si>
    <t>PetroleumClubFW</t>
  </si>
  <si>
    <t>anna_buvens</t>
  </si>
  <si>
    <t>KipHooks</t>
  </si>
  <si>
    <t>ChicagoFrog</t>
  </si>
  <si>
    <t>RyanTHoff</t>
  </si>
  <si>
    <t>REVIVE_Eco</t>
  </si>
  <si>
    <t>koop_bjk</t>
  </si>
  <si>
    <t>pchernoble</t>
  </si>
  <si>
    <t>Fdz3Vero</t>
  </si>
  <si>
    <t>JackCowtown</t>
  </si>
  <si>
    <t>CREpreneur</t>
  </si>
  <si>
    <t>ODUDallas</t>
  </si>
  <si>
    <t>AshtynHurr</t>
  </si>
  <si>
    <t>KaseyMcKayErwin</t>
  </si>
  <si>
    <t>LimestoneInc</t>
  </si>
  <si>
    <t>traceelc</t>
  </si>
  <si>
    <t>johndove77</t>
  </si>
  <si>
    <t>JulesYoungblood</t>
  </si>
  <si>
    <t>TCU_SSETLAK</t>
  </si>
  <si>
    <t>iCurate4u</t>
  </si>
  <si>
    <t>paulinasmith26</t>
  </si>
  <si>
    <t>silverfrogsteve</t>
  </si>
  <si>
    <t>chaunceyfranks</t>
  </si>
  <si>
    <t>corleybliss</t>
  </si>
  <si>
    <t>WEDanceWiscon</t>
  </si>
  <si>
    <t>BrisbinAndrew</t>
  </si>
  <si>
    <t>CSHARP06</t>
  </si>
  <si>
    <t>fwbarbershop</t>
  </si>
  <si>
    <t>mozuliov</t>
  </si>
  <si>
    <t>TDAmeritradeU</t>
  </si>
  <si>
    <t>GetToKnowBDO</t>
  </si>
  <si>
    <t>tcuwags</t>
  </si>
  <si>
    <t>laurajdobbs</t>
  </si>
  <si>
    <t>PizzaSnobTCU</t>
  </si>
  <si>
    <t>MrsRenfros</t>
  </si>
  <si>
    <t>TRA_ORG</t>
  </si>
  <si>
    <t>FTWMENCHIES</t>
  </si>
  <si>
    <t>wwalkerschmidt</t>
  </si>
  <si>
    <t>Run4Madison</t>
  </si>
  <si>
    <t>TCUComm</t>
  </si>
  <si>
    <t>Uber_FortWorth</t>
  </si>
  <si>
    <t>stevenirvin10</t>
  </si>
  <si>
    <t>Nick_Hill77</t>
  </si>
  <si>
    <t>TCUPhysAstro</t>
  </si>
  <si>
    <t>DavidKole9</t>
  </si>
  <si>
    <t>RichardEscobedo</t>
  </si>
  <si>
    <t>lisa_lisr</t>
  </si>
  <si>
    <t>W7Aaron</t>
  </si>
  <si>
    <t>Hillyfrog</t>
  </si>
  <si>
    <t>kolkakola</t>
  </si>
  <si>
    <t>TCUFirstJob</t>
  </si>
  <si>
    <t>MargoBoese22</t>
  </si>
  <si>
    <t>bactex</t>
  </si>
  <si>
    <t>BrianHillman22</t>
  </si>
  <si>
    <t>bbaileybbells</t>
  </si>
  <si>
    <t>madisonstot</t>
  </si>
  <si>
    <t>elliott_lex</t>
  </si>
  <si>
    <t>katie_trefz</t>
  </si>
  <si>
    <t>HunterHullett</t>
  </si>
  <si>
    <t>samanthafilips</t>
  </si>
  <si>
    <t>Start_Ups_Co</t>
  </si>
  <si>
    <t>MsBrown3rdGrade</t>
  </si>
  <si>
    <t>timthreadgill</t>
  </si>
  <si>
    <t>terricm07</t>
  </si>
  <si>
    <t>gioia_kabel</t>
  </si>
  <si>
    <t>GMATFree</t>
  </si>
  <si>
    <t>entreprenair</t>
  </si>
  <si>
    <t>ChrisARFF</t>
  </si>
  <si>
    <t>kingsusan7</t>
  </si>
  <si>
    <t>WT2009</t>
  </si>
  <si>
    <t>DBJMichelle</t>
  </si>
  <si>
    <t>catoledo1</t>
  </si>
  <si>
    <t>RyanneERAC</t>
  </si>
  <si>
    <t>M_Peeler</t>
  </si>
  <si>
    <t>Kcjhk</t>
  </si>
  <si>
    <t>MMallory10</t>
  </si>
  <si>
    <t>rissyyy_19</t>
  </si>
  <si>
    <t>SocialMedia_Al_</t>
  </si>
  <si>
    <t>kevinhelpme</t>
  </si>
  <si>
    <t>ZoesDad10</t>
  </si>
  <si>
    <t>EricCato</t>
  </si>
  <si>
    <t>mitchmccall5</t>
  </si>
  <si>
    <t>ESandoval51</t>
  </si>
  <si>
    <t>curtistcu</t>
  </si>
  <si>
    <t>ginnadomm</t>
  </si>
  <si>
    <t>Sbarton661</t>
  </si>
  <si>
    <t>CollideVillage</t>
  </si>
  <si>
    <t>blackhock828</t>
  </si>
  <si>
    <t>MelanieZacek</t>
  </si>
  <si>
    <t>TeamHWMD</t>
  </si>
  <si>
    <t>certificateatt1</t>
  </si>
  <si>
    <t>alanwood51</t>
  </si>
  <si>
    <t>mike_zamora</t>
  </si>
  <si>
    <t>DMChev</t>
  </si>
  <si>
    <t>TCUMortarBoard</t>
  </si>
  <si>
    <t>HortonCareers</t>
  </si>
  <si>
    <t>rymur6280</t>
  </si>
  <si>
    <t>AcctPrincplsDFW</t>
  </si>
  <si>
    <t>lisaalbert</t>
  </si>
  <si>
    <t>ParkerLynchDFW</t>
  </si>
  <si>
    <t>AjilonDFW</t>
  </si>
  <si>
    <t>philthewriter</t>
  </si>
  <si>
    <t>marcusr1954198z</t>
  </si>
  <si>
    <t>daniel_dickey</t>
  </si>
  <si>
    <t>MRTitsw</t>
  </si>
  <si>
    <t>365JoyProject</t>
  </si>
  <si>
    <t>TCUVeteranSvcs</t>
  </si>
  <si>
    <t>HonoredHeroRun</t>
  </si>
  <si>
    <t>steveberryftw</t>
  </si>
  <si>
    <t>PattiBeardslee4</t>
  </si>
  <si>
    <t>RegisBEclub</t>
  </si>
  <si>
    <t>millican_s</t>
  </si>
  <si>
    <t>LoftvueTCU</t>
  </si>
  <si>
    <t>theKLindz08</t>
  </si>
  <si>
    <t>brazosbooger</t>
  </si>
  <si>
    <t>TCUNeed2Know</t>
  </si>
  <si>
    <t>HEBChamber</t>
  </si>
  <si>
    <t>beachbound2022</t>
  </si>
  <si>
    <t>anguyen1776</t>
  </si>
  <si>
    <t>Baylor_MBA</t>
  </si>
  <si>
    <t>beanmat</t>
  </si>
  <si>
    <t>danredrojo</t>
  </si>
  <si>
    <t>TateJohnD</t>
  </si>
  <si>
    <t>TerrillDobbs</t>
  </si>
  <si>
    <t>ChrisBradley21</t>
  </si>
  <si>
    <t>FortWorthYMCA</t>
  </si>
  <si>
    <t>AMSscrubs</t>
  </si>
  <si>
    <t>TCUCampus</t>
  </si>
  <si>
    <t>MBAworldtrophy</t>
  </si>
  <si>
    <t>MBA_Vista</t>
  </si>
  <si>
    <t>HollyEllman1</t>
  </si>
  <si>
    <t>MattRead13</t>
  </si>
  <si>
    <t>patty_buhr</t>
  </si>
  <si>
    <t>BriannaLCannon</t>
  </si>
  <si>
    <t>klb64</t>
  </si>
  <si>
    <t>SydneyLeech</t>
  </si>
  <si>
    <t>hay_jane</t>
  </si>
  <si>
    <t>dfw4605</t>
  </si>
  <si>
    <t>CannonDesign</t>
  </si>
  <si>
    <t>FrogsVideo</t>
  </si>
  <si>
    <t>richardcaulder</t>
  </si>
  <si>
    <t>EMMALUCKY</t>
  </si>
  <si>
    <t>Jordan9C</t>
  </si>
  <si>
    <t>hjacobi</t>
  </si>
  <si>
    <t>Reneau_Victoria</t>
  </si>
  <si>
    <t>clairehomza</t>
  </si>
  <si>
    <t>PerceptResearch</t>
  </si>
  <si>
    <t>TCUStudyAbroad</t>
  </si>
  <si>
    <t>KimAMurray27</t>
  </si>
  <si>
    <t>arnold_brooke</t>
  </si>
  <si>
    <t>jordanTHEREnyc</t>
  </si>
  <si>
    <t>TCU_CSE</t>
  </si>
  <si>
    <t>THEREnyc</t>
  </si>
  <si>
    <t>DWCampbellNYC</t>
  </si>
  <si>
    <t>DCTweetBounce</t>
  </si>
  <si>
    <t>timothyTX</t>
  </si>
  <si>
    <t>TheGlobalMBA</t>
  </si>
  <si>
    <t>megansjulin_TCU</t>
  </si>
  <si>
    <t>KRGCareers</t>
  </si>
  <si>
    <t>branwarof1987</t>
  </si>
  <si>
    <t>fede_rico23</t>
  </si>
  <si>
    <t>RaeganPebleyTCU</t>
  </si>
  <si>
    <t>Colin_Petty</t>
  </si>
  <si>
    <t>Carlosjulio1993</t>
  </si>
  <si>
    <t>KKolepp</t>
  </si>
  <si>
    <t>Kristen1Rice</t>
  </si>
  <si>
    <t>ccung</t>
  </si>
  <si>
    <t>Emmmiiilyyy</t>
  </si>
  <si>
    <t>owenmu</t>
  </si>
  <si>
    <t>tracynsong</t>
  </si>
  <si>
    <t>nuhklz1</t>
  </si>
  <si>
    <t>ChrisRiveraDFW</t>
  </si>
  <si>
    <t>yellicesh</t>
  </si>
  <si>
    <t>HLPCleaning</t>
  </si>
  <si>
    <t>TCUPerks</t>
  </si>
  <si>
    <t>reneemolvera</t>
  </si>
  <si>
    <t>serenasilvan</t>
  </si>
  <si>
    <t>GildaMontes</t>
  </si>
  <si>
    <t>egkaitouni</t>
  </si>
  <si>
    <t>MaddieBrocail</t>
  </si>
  <si>
    <t>hippiechicken95</t>
  </si>
  <si>
    <t>hamburgerman4</t>
  </si>
  <si>
    <t>sharonleite</t>
  </si>
  <si>
    <t>mark_doyle_ftw</t>
  </si>
  <si>
    <t>dsgdesigns</t>
  </si>
  <si>
    <t>LadyEDallas</t>
  </si>
  <si>
    <t>vvvvvvalerie</t>
  </si>
  <si>
    <t>lovealwaysloren</t>
  </si>
  <si>
    <t>Ekonomskiportal</t>
  </si>
  <si>
    <t>tracyterrace12</t>
  </si>
  <si>
    <t>SledgeSusan</t>
  </si>
  <si>
    <t>EdUSARussia</t>
  </si>
  <si>
    <t>minminiBANGBANG</t>
  </si>
  <si>
    <t>DanielGPMAppiah</t>
  </si>
  <si>
    <t>chriswaldo39</t>
  </si>
  <si>
    <t>WhichMBA100</t>
  </si>
  <si>
    <t>tcupurple</t>
  </si>
  <si>
    <t>KeithWCalhoun</t>
  </si>
  <si>
    <t>tbliston</t>
  </si>
  <si>
    <t>whitleypenn</t>
  </si>
  <si>
    <t>ArtfulVillage</t>
  </si>
  <si>
    <t>FortWorthBAC</t>
  </si>
  <si>
    <t>C_KevinSmith</t>
  </si>
  <si>
    <t>ProfSmak</t>
  </si>
  <si>
    <t>oliviahartjen_</t>
  </si>
  <si>
    <t>llopez47</t>
  </si>
  <si>
    <t>danielcpeek</t>
  </si>
  <si>
    <t>BLAWrie15</t>
  </si>
  <si>
    <t>FCHubi_TCU</t>
  </si>
  <si>
    <t>wes_capps</t>
  </si>
  <si>
    <t>AAPeregrino</t>
  </si>
  <si>
    <t>HrtNSeoul</t>
  </si>
  <si>
    <t>RachaelReid25</t>
  </si>
  <si>
    <t>RachelHCurrie</t>
  </si>
  <si>
    <t>lynnestro</t>
  </si>
  <si>
    <t>pen_Gwynne</t>
  </si>
  <si>
    <t>JasonCapps2</t>
  </si>
  <si>
    <t>allisonhill620</t>
  </si>
  <si>
    <t>GWupstart</t>
  </si>
  <si>
    <t>KotiMovement</t>
  </si>
  <si>
    <t>coxbba</t>
  </si>
  <si>
    <t>kwhit03</t>
  </si>
  <si>
    <t>OnlyStacie</t>
  </si>
  <si>
    <t>Entrepren_EUR</t>
  </si>
  <si>
    <t>CaliTxs</t>
  </si>
  <si>
    <t>Brooks3720</t>
  </si>
  <si>
    <t>foodbanking</t>
  </si>
  <si>
    <t>xomariaemilia</t>
  </si>
  <si>
    <t>reillychandler</t>
  </si>
  <si>
    <t>z_smooth10</t>
  </si>
  <si>
    <t>ricsai</t>
  </si>
  <si>
    <t>AnneliseMarieS</t>
  </si>
  <si>
    <t>1MillionCupsFW</t>
  </si>
  <si>
    <t>KrayKidPro</t>
  </si>
  <si>
    <t>martinluxemburg</t>
  </si>
  <si>
    <t>fiPlanPartners</t>
  </si>
  <si>
    <t>LedoStPaulSt</t>
  </si>
  <si>
    <t>M_Drake14</t>
  </si>
  <si>
    <t>RobMittelman</t>
  </si>
  <si>
    <t>DPonderUHBauer</t>
  </si>
  <si>
    <t>dwv22</t>
  </si>
  <si>
    <t>FirstLadyCC</t>
  </si>
  <si>
    <t>GrandMarcTCU</t>
  </si>
  <si>
    <t>hkrumpak</t>
  </si>
  <si>
    <t>itskaileeee</t>
  </si>
  <si>
    <t>MarceloHOB</t>
  </si>
  <si>
    <t>doramaduro</t>
  </si>
  <si>
    <t>cschnetz25</t>
  </si>
  <si>
    <t>Tilley4VPE</t>
  </si>
  <si>
    <t>stmobman37</t>
  </si>
  <si>
    <t>ktcu_TGMO</t>
  </si>
  <si>
    <t>MicheliAnthony</t>
  </si>
  <si>
    <t>caitlin_gater</t>
  </si>
  <si>
    <t>patrnel</t>
  </si>
  <si>
    <t>SarahCatherineY</t>
  </si>
  <si>
    <t>jrfredstrom8</t>
  </si>
  <si>
    <t>TCUClubBaseball</t>
  </si>
  <si>
    <t>latestonlauren</t>
  </si>
  <si>
    <t>ColombianRage</t>
  </si>
  <si>
    <t>TCUSupplyChain</t>
  </si>
  <si>
    <t>AllenGradSchool</t>
  </si>
  <si>
    <t>jtspeigel</t>
  </si>
  <si>
    <t>Jose_M_Aceved0</t>
  </si>
  <si>
    <t>Garryowen23</t>
  </si>
  <si>
    <t>Canding93</t>
  </si>
  <si>
    <t>dan_tran</t>
  </si>
  <si>
    <t>nicole_L_carmo</t>
  </si>
  <si>
    <t>cozart_r</t>
  </si>
  <si>
    <t>TCUFinancialAid</t>
  </si>
  <si>
    <t>katyob94</t>
  </si>
  <si>
    <t>SEDaniels26</t>
  </si>
  <si>
    <t>bgrady4</t>
  </si>
  <si>
    <t>FrogTable1</t>
  </si>
  <si>
    <t>carloschuler</t>
  </si>
  <si>
    <t>Kansas_MBA</t>
  </si>
  <si>
    <t>emilymmcintyre</t>
  </si>
  <si>
    <t>ProfChristinaA</t>
  </si>
  <si>
    <t>DanMc62</t>
  </si>
  <si>
    <t>mariabeep</t>
  </si>
  <si>
    <t>Lizardheelers</t>
  </si>
  <si>
    <t>TCU_NGLP</t>
  </si>
  <si>
    <t>jessicanailor</t>
  </si>
  <si>
    <t>popesterconnor</t>
  </si>
  <si>
    <t>FedEx</t>
  </si>
  <si>
    <t>SEUCareer</t>
  </si>
  <si>
    <t>DougRenfro</t>
  </si>
  <si>
    <t>AmandaJSteward</t>
  </si>
  <si>
    <t>dar_techfw</t>
  </si>
  <si>
    <t>TXRepubMom</t>
  </si>
  <si>
    <t>lmiller79</t>
  </si>
  <si>
    <t>AlyssaAtBalcom</t>
  </si>
  <si>
    <t>brianisright</t>
  </si>
  <si>
    <t>DallisaH</t>
  </si>
  <si>
    <t>EricRoten</t>
  </si>
  <si>
    <t>atemptemp</t>
  </si>
  <si>
    <t>CEStreet92</t>
  </si>
  <si>
    <t>thepmoroadmap</t>
  </si>
  <si>
    <t>DanKamin38</t>
  </si>
  <si>
    <t>ppratabou</t>
  </si>
  <si>
    <t>LoveKSCity</t>
  </si>
  <si>
    <t>Benjams33</t>
  </si>
  <si>
    <t>BRNgolf</t>
  </si>
  <si>
    <t>Mackatigan</t>
  </si>
  <si>
    <t>bigdaddyfrogs</t>
  </si>
  <si>
    <t>uChillaInc</t>
  </si>
  <si>
    <t>HalfCircleB</t>
  </si>
  <si>
    <t>bunnyridgeway</t>
  </si>
  <si>
    <t>bktownsend</t>
  </si>
  <si>
    <t>BuffFrog</t>
  </si>
  <si>
    <t>KatOnALeash</t>
  </si>
  <si>
    <t>woatsnack</t>
  </si>
  <si>
    <t>UPstorage</t>
  </si>
  <si>
    <t>RKShelander</t>
  </si>
  <si>
    <t>leKLinh</t>
  </si>
  <si>
    <t>RonDuncan2</t>
  </si>
  <si>
    <t>cleverpiglet</t>
  </si>
  <si>
    <t>ChisholmRealtor</t>
  </si>
  <si>
    <t>SerolFrog</t>
  </si>
  <si>
    <t>garrett_adair</t>
  </si>
  <si>
    <t>J_Todd_King</t>
  </si>
  <si>
    <t>nicoleann0212</t>
  </si>
  <si>
    <t>trangnguyentcu</t>
  </si>
  <si>
    <t>eloliver17</t>
  </si>
  <si>
    <t>michelle8923</t>
  </si>
  <si>
    <t>alliadamson</t>
  </si>
  <si>
    <t>EmmaGrace87</t>
  </si>
  <si>
    <t>katiehammie</t>
  </si>
  <si>
    <t>abbyosvog</t>
  </si>
  <si>
    <t>mdeen</t>
  </si>
  <si>
    <t>chaseheasley</t>
  </si>
  <si>
    <t>greg_fester</t>
  </si>
  <si>
    <t>CRSHornedFrog</t>
  </si>
  <si>
    <t>diverguy18</t>
  </si>
  <si>
    <t>Neha_Vaidya</t>
  </si>
  <si>
    <t>AshleyCirco</t>
  </si>
  <si>
    <t>CircoOfLife</t>
  </si>
  <si>
    <t>AshleyMonismith</t>
  </si>
  <si>
    <t>juliarsaunders</t>
  </si>
  <si>
    <t>Kyler_Tesch</t>
  </si>
  <si>
    <t>diana_h</t>
  </si>
  <si>
    <t>SKValderas</t>
  </si>
  <si>
    <t>christian_pauly</t>
  </si>
  <si>
    <t>TimothyH</t>
  </si>
  <si>
    <t>AAxsom</t>
  </si>
  <si>
    <t>JimmyBEmpowers</t>
  </si>
  <si>
    <t>caquibrown</t>
  </si>
  <si>
    <t>mykeldiggins</t>
  </si>
  <si>
    <t>anthonykilloran</t>
  </si>
  <si>
    <t>RichCMorgan</t>
  </si>
  <si>
    <t>JamesMoon78</t>
  </si>
  <si>
    <t>pcxtweets</t>
  </si>
  <si>
    <t>TCUEnglish</t>
  </si>
  <si>
    <t>andersoncollin5</t>
  </si>
  <si>
    <t>mac_lyn_mo</t>
  </si>
  <si>
    <t>LAWS_andOrder</t>
  </si>
  <si>
    <t>zetamorgs</t>
  </si>
  <si>
    <t>RMPendergraft</t>
  </si>
  <si>
    <t>bdannie45</t>
  </si>
  <si>
    <t>RogerW_CDJR</t>
  </si>
  <si>
    <t>TCUclublib</t>
  </si>
  <si>
    <t>greentcu</t>
  </si>
  <si>
    <t>RedeemedCC</t>
  </si>
  <si>
    <t>NikolasAHall</t>
  </si>
  <si>
    <t>bobmaund</t>
  </si>
  <si>
    <t>UNOdailycom</t>
  </si>
  <si>
    <t>DePaulMBA</t>
  </si>
  <si>
    <t>CoResourceWMS</t>
  </si>
  <si>
    <t>RobShallTweet</t>
  </si>
  <si>
    <t>fwemedia</t>
  </si>
  <si>
    <t>hanmwood</t>
  </si>
  <si>
    <t>davidlindow</t>
  </si>
  <si>
    <t>mjkoebbe</t>
  </si>
  <si>
    <t>OriginalTuna</t>
  </si>
  <si>
    <t>mattfrosoni</t>
  </si>
  <si>
    <t>jannorton8</t>
  </si>
  <si>
    <t>JJBCapital</t>
  </si>
  <si>
    <t>360westmag</t>
  </si>
  <si>
    <t>Tony_Madness</t>
  </si>
  <si>
    <t>atoristory_</t>
  </si>
  <si>
    <t>nickb1328</t>
  </si>
  <si>
    <t>Chad_Cline</t>
  </si>
  <si>
    <t>lindsay_dixon</t>
  </si>
  <si>
    <t>RonBarrentine</t>
  </si>
  <si>
    <t>jewelyblue</t>
  </si>
  <si>
    <t>PickleWhitt</t>
  </si>
  <si>
    <t>ProctorDebra</t>
  </si>
  <si>
    <t>T_Stuewe</t>
  </si>
  <si>
    <t>TCUCoachLewis</t>
  </si>
  <si>
    <t>jlmeave</t>
  </si>
  <si>
    <t>StMarysGSB</t>
  </si>
  <si>
    <t>keritcu</t>
  </si>
  <si>
    <t>EricPrather1</t>
  </si>
  <si>
    <t>axelhawker</t>
  </si>
  <si>
    <t>emilycwhalen</t>
  </si>
  <si>
    <t>JDrew_Byrd</t>
  </si>
  <si>
    <t>lindsaykjacaman</t>
  </si>
  <si>
    <t>mikeorren</t>
  </si>
  <si>
    <t>TCUcrewBudget</t>
  </si>
  <si>
    <t>Louie__T</t>
  </si>
  <si>
    <t>dabowch</t>
  </si>
  <si>
    <t>CSchmitTCU</t>
  </si>
  <si>
    <t>LydiaLongoria</t>
  </si>
  <si>
    <t>MyrahOsmani7</t>
  </si>
  <si>
    <t>Senorita_Cherie</t>
  </si>
  <si>
    <t>RitschAPR</t>
  </si>
  <si>
    <t>EmilyFV13</t>
  </si>
  <si>
    <t>Jake_G_King</t>
  </si>
  <si>
    <t>TCUPanhellenic</t>
  </si>
  <si>
    <t>Worthworm</t>
  </si>
  <si>
    <t>PresleyJadeH</t>
  </si>
  <si>
    <t>udallascob</t>
  </si>
  <si>
    <t>KatieMktg</t>
  </si>
  <si>
    <t>GhostRydah82</t>
  </si>
  <si>
    <t>bozzhawg</t>
  </si>
  <si>
    <t>BradPetty</t>
  </si>
  <si>
    <t>ScienceLabBar</t>
  </si>
  <si>
    <t>SafeHavenTC</t>
  </si>
  <si>
    <t>Tailgate2U</t>
  </si>
  <si>
    <t>Sarahd221</t>
  </si>
  <si>
    <t>THE_iHall</t>
  </si>
  <si>
    <t>Dvdb327</t>
  </si>
  <si>
    <t>RoditiTCUTennis</t>
  </si>
  <si>
    <t>hanjackjia</t>
  </si>
  <si>
    <t>Josh_Mullenix</t>
  </si>
  <si>
    <t>plocke12</t>
  </si>
  <si>
    <t>VCantwell</t>
  </si>
  <si>
    <t>ttcpaintaolcom</t>
  </si>
  <si>
    <t>AppointedTalent</t>
  </si>
  <si>
    <t>TaylorAddy</t>
  </si>
  <si>
    <t>tierney_johnson</t>
  </si>
  <si>
    <t>CarsCastellano6</t>
  </si>
  <si>
    <t>whatupcoop</t>
  </si>
  <si>
    <t>d_litzinger</t>
  </si>
  <si>
    <t>kate11everett</t>
  </si>
  <si>
    <t>T_VOT</t>
  </si>
  <si>
    <t>MarionClarkHall</t>
  </si>
  <si>
    <t>tcuslp</t>
  </si>
  <si>
    <t>Martie_MC</t>
  </si>
  <si>
    <t>ylowrs</t>
  </si>
  <si>
    <t>jett_stream</t>
  </si>
  <si>
    <t>PINKTCU</t>
  </si>
  <si>
    <t>TCUdreams</t>
  </si>
  <si>
    <t>runmich</t>
  </si>
  <si>
    <t>bakingheartblog</t>
  </si>
  <si>
    <t>FrankyFoods</t>
  </si>
  <si>
    <t>DarianTait</t>
  </si>
  <si>
    <t>TCU_COE</t>
  </si>
  <si>
    <t>a_garrett3</t>
  </si>
  <si>
    <t>vanityroom</t>
  </si>
  <si>
    <t>laurenjaclyn</t>
  </si>
  <si>
    <t>tcusportsnet</t>
  </si>
  <si>
    <t>trwang</t>
  </si>
  <si>
    <t>journalfroggy</t>
  </si>
  <si>
    <t>debbieljohnson</t>
  </si>
  <si>
    <t>megfarrelly</t>
  </si>
  <si>
    <t>purplepadsTCU</t>
  </si>
  <si>
    <t>jpmarcella82</t>
  </si>
  <si>
    <t>arodtcu</t>
  </si>
  <si>
    <t>BradyLuby</t>
  </si>
  <si>
    <t>IFCBenefits</t>
  </si>
  <si>
    <t>LehmanMeg</t>
  </si>
  <si>
    <t>DFWCSCMP</t>
  </si>
  <si>
    <t>wangcheryl0911</t>
  </si>
  <si>
    <t>BrianDiver1</t>
  </si>
  <si>
    <t>HonzaCPA</t>
  </si>
  <si>
    <t>Mitch_Titsworth</t>
  </si>
  <si>
    <t>TeXchangeDFW</t>
  </si>
  <si>
    <t>Janelle_Otero</t>
  </si>
  <si>
    <t>RaHarpster</t>
  </si>
  <si>
    <t>ParenteBeard</t>
  </si>
  <si>
    <t>katelinrae</t>
  </si>
  <si>
    <t>tinahuang0228</t>
  </si>
  <si>
    <t>AlphaFrogs</t>
  </si>
  <si>
    <t>ZSftwrUpdates</t>
  </si>
  <si>
    <t>Wear__It</t>
  </si>
  <si>
    <t>jlrbiker</t>
  </si>
  <si>
    <t>tinphan278</t>
  </si>
  <si>
    <t>ChrisHearl</t>
  </si>
  <si>
    <t>gavinhrobinson</t>
  </si>
  <si>
    <t>Canales_USA</t>
  </si>
  <si>
    <t>kels_patterson</t>
  </si>
  <si>
    <t>Adiray</t>
  </si>
  <si>
    <t>pepperhitchcock</t>
  </si>
  <si>
    <t>TCUWellness</t>
  </si>
  <si>
    <t>nicolas_ngo</t>
  </si>
  <si>
    <t>MyEssayServices</t>
  </si>
  <si>
    <t>cpanayotti</t>
  </si>
  <si>
    <t>PresleyyJade</t>
  </si>
  <si>
    <t>mdewar</t>
  </si>
  <si>
    <t>leahhelen</t>
  </si>
  <si>
    <t>Sucarter_suz</t>
  </si>
  <si>
    <t>kar_n_twitts</t>
  </si>
  <si>
    <t>GetYourMBA</t>
  </si>
  <si>
    <t>BeingReal5</t>
  </si>
  <si>
    <t>BeccaSolitare</t>
  </si>
  <si>
    <t>raisedinabarn20</t>
  </si>
  <si>
    <t>danielcasta77</t>
  </si>
  <si>
    <t>brady_bridges</t>
  </si>
  <si>
    <t>TCU_Giving</t>
  </si>
  <si>
    <t>iDesignEDU</t>
  </si>
  <si>
    <t>karlenetipton</t>
  </si>
  <si>
    <t>lindsdafiveone</t>
  </si>
  <si>
    <t>kwbent</t>
  </si>
  <si>
    <t>bowtiesnblazers</t>
  </si>
  <si>
    <t>marktylenda</t>
  </si>
  <si>
    <t>johnkill13</t>
  </si>
  <si>
    <t>agalvan75</t>
  </si>
  <si>
    <t>MaxMeeks</t>
  </si>
  <si>
    <t>Jorgeal2luna</t>
  </si>
  <si>
    <t>britedivinity</t>
  </si>
  <si>
    <t>TCUChapel</t>
  </si>
  <si>
    <t>CGriffin_PWR</t>
  </si>
  <si>
    <t>ashleyearlytcu</t>
  </si>
  <si>
    <t>BlueStoneConst</t>
  </si>
  <si>
    <t>learning_emall</t>
  </si>
  <si>
    <t>Tamara_Allied</t>
  </si>
  <si>
    <t>mcdiesel10</t>
  </si>
  <si>
    <t>IanBillingsley1</t>
  </si>
  <si>
    <t>Marathonman1025</t>
  </si>
  <si>
    <t>TCUDigitalBooks</t>
  </si>
  <si>
    <t>THE_CNEAL</t>
  </si>
  <si>
    <t>theDECtx</t>
  </si>
  <si>
    <t>KristinRunyan</t>
  </si>
  <si>
    <t>YouGive1</t>
  </si>
  <si>
    <t>3rd_Generations</t>
  </si>
  <si>
    <t>MBAConnections</t>
  </si>
  <si>
    <t>elonbusiness</t>
  </si>
  <si>
    <t>FashCareerWeek</t>
  </si>
  <si>
    <t>adhanson10</t>
  </si>
  <si>
    <t>TerryBeaudine</t>
  </si>
  <si>
    <t>EmilyFaye8</t>
  </si>
  <si>
    <t>Genschh</t>
  </si>
  <si>
    <t>quadething</t>
  </si>
  <si>
    <t>caselchris</t>
  </si>
  <si>
    <t>Bevo44</t>
  </si>
  <si>
    <t>chriswhite20</t>
  </si>
  <si>
    <t>HornedFrog1</t>
  </si>
  <si>
    <t>ErinSmutz</t>
  </si>
  <si>
    <t>Andrew_CONAN</t>
  </si>
  <si>
    <t>AmazingGoup</t>
  </si>
  <si>
    <t>nhtung74</t>
  </si>
  <si>
    <t>GradLeadersHire</t>
  </si>
  <si>
    <t>ztamomknowsbest</t>
  </si>
  <si>
    <t>AaronChumchal</t>
  </si>
  <si>
    <t>MichaelDelToro1</t>
  </si>
  <si>
    <t>JorgeVarelaBZ</t>
  </si>
  <si>
    <t>catherin_a</t>
  </si>
  <si>
    <t>PurplePowerTCU</t>
  </si>
  <si>
    <t>schatley</t>
  </si>
  <si>
    <t>rydykstra</t>
  </si>
  <si>
    <t>inREOteam</t>
  </si>
  <si>
    <t>hansYOLOeb</t>
  </si>
  <si>
    <t>brittonnorris</t>
  </si>
  <si>
    <t>bilicera12</t>
  </si>
  <si>
    <t>tliston2407</t>
  </si>
  <si>
    <t>LSmith1612</t>
  </si>
  <si>
    <t>LaurenLSharp</t>
  </si>
  <si>
    <t>mahoneygofrogs</t>
  </si>
  <si>
    <t>RomanceAttackTP</t>
  </si>
  <si>
    <t>heatherdianeXO</t>
  </si>
  <si>
    <t>LTUOnline</t>
  </si>
  <si>
    <t>ChadHorany</t>
  </si>
  <si>
    <t>SplashMediaU</t>
  </si>
  <si>
    <t>aandersen88</t>
  </si>
  <si>
    <t>VisualJuiceUVP</t>
  </si>
  <si>
    <t>DavidWDibble</t>
  </si>
  <si>
    <t>karolnicks</t>
  </si>
  <si>
    <t>MaryLaurel011</t>
  </si>
  <si>
    <t>JordanHeigel</t>
  </si>
  <si>
    <t>gpretes</t>
  </si>
  <si>
    <t>Fergus_moore</t>
  </si>
  <si>
    <t>BenjaminMagill</t>
  </si>
  <si>
    <t>dah2</t>
  </si>
  <si>
    <t>LukeOtteson</t>
  </si>
  <si>
    <t>johnbutler88</t>
  </si>
  <si>
    <t>_BlakeGardner</t>
  </si>
  <si>
    <t>bobbora</t>
  </si>
  <si>
    <t>Court2322</t>
  </si>
  <si>
    <t>rebecca_rwhite</t>
  </si>
  <si>
    <t>sarahkhill0703</t>
  </si>
  <si>
    <t>itsWGrant</t>
  </si>
  <si>
    <t>kyliejhower</t>
  </si>
  <si>
    <t>JMariePittman</t>
  </si>
  <si>
    <t>hopekahan</t>
  </si>
  <si>
    <t>cclark725</t>
  </si>
  <si>
    <t>DOcho45</t>
  </si>
  <si>
    <t>MLindsey811</t>
  </si>
  <si>
    <t>gvsucei</t>
  </si>
  <si>
    <t>AustinBillman</t>
  </si>
  <si>
    <t>WillMcPhee3</t>
  </si>
  <si>
    <t>Ginnylynn10</t>
  </si>
  <si>
    <t>scottpage28</t>
  </si>
  <si>
    <t>kelssritch</t>
  </si>
  <si>
    <t>ad_hanson</t>
  </si>
  <si>
    <t>JamesGlunt</t>
  </si>
  <si>
    <t>jason_sissing</t>
  </si>
  <si>
    <t>ENT_Div_AoM</t>
  </si>
  <si>
    <t>Junior68Frogs</t>
  </si>
  <si>
    <t>DMuckleroy</t>
  </si>
  <si>
    <t>TheMikeyFTW</t>
  </si>
  <si>
    <t>alexshaheen</t>
  </si>
  <si>
    <t>1986frog</t>
  </si>
  <si>
    <t>TCUBleacherLife</t>
  </si>
  <si>
    <t>clairegirman</t>
  </si>
  <si>
    <t>LDmillz</t>
  </si>
  <si>
    <t>_hadleyw</t>
  </si>
  <si>
    <t>sam_baxter2</t>
  </si>
  <si>
    <t>kylegw</t>
  </si>
  <si>
    <t>CRZY410S</t>
  </si>
  <si>
    <t>skanthack</t>
  </si>
  <si>
    <t>CodyWesforPres</t>
  </si>
  <si>
    <t>BrittneyDunham</t>
  </si>
  <si>
    <t>taylorholstrom</t>
  </si>
  <si>
    <t>HSforVP</t>
  </si>
  <si>
    <t>SoylentGreeney</t>
  </si>
  <si>
    <t>RotoRooterFW</t>
  </si>
  <si>
    <t>ThePurpleFrog1</t>
  </si>
  <si>
    <t>ping_sh</t>
  </si>
  <si>
    <t>MH_TCU</t>
  </si>
  <si>
    <t>carolyn_hesse</t>
  </si>
  <si>
    <t>laurynqd</t>
  </si>
  <si>
    <t>ericatorgerson</t>
  </si>
  <si>
    <t>algoRhythmLabs</t>
  </si>
  <si>
    <t>ProjectionHub</t>
  </si>
  <si>
    <t>LesleyLaPalma</t>
  </si>
  <si>
    <t>KolbeyRossLevy</t>
  </si>
  <si>
    <t>mikebknudsen</t>
  </si>
  <si>
    <t>TCU_HornedFrogs</t>
  </si>
  <si>
    <t>iRiseOnCampus</t>
  </si>
  <si>
    <t>Xtian_Meyer</t>
  </si>
  <si>
    <t>cmconatyTCU</t>
  </si>
  <si>
    <t>RonYu_TCU</t>
  </si>
  <si>
    <t>timfancher</t>
  </si>
  <si>
    <t>codydick</t>
  </si>
  <si>
    <t>ActiveMindsTCU</t>
  </si>
  <si>
    <t>ChefBoyRDeee</t>
  </si>
  <si>
    <t>JeffreyWWaite</t>
  </si>
  <si>
    <t>clay_eber</t>
  </si>
  <si>
    <t>tcubookstore</t>
  </si>
  <si>
    <t>TcuIdeaFactory</t>
  </si>
  <si>
    <t>Timruns26</t>
  </si>
  <si>
    <t>EDaigle6</t>
  </si>
  <si>
    <t>FortWorthCathy</t>
  </si>
  <si>
    <t>careershift</t>
  </si>
  <si>
    <t>AmitLalvani1</t>
  </si>
  <si>
    <t>TCU_GlutenFree</t>
  </si>
  <si>
    <t>ashatkin</t>
  </si>
  <si>
    <t>BLUUproblems</t>
  </si>
  <si>
    <t>MFAUpdates</t>
  </si>
  <si>
    <t>kaileighruth</t>
  </si>
  <si>
    <t>shellyheinrich</t>
  </si>
  <si>
    <t>WWZJD</t>
  </si>
  <si>
    <t>tonyaveasey</t>
  </si>
  <si>
    <t>TCUClarkSociety</t>
  </si>
  <si>
    <t>RobSturns</t>
  </si>
  <si>
    <t>saumock</t>
  </si>
  <si>
    <t>ekensinger18</t>
  </si>
  <si>
    <t>irvinmichael14</t>
  </si>
  <si>
    <t>KidneySocks</t>
  </si>
  <si>
    <t>Brad_Hardcastle</t>
  </si>
  <si>
    <t>PrestonPatry</t>
  </si>
  <si>
    <t>TrevonRJones</t>
  </si>
  <si>
    <t>tcuhelpdesk</t>
  </si>
  <si>
    <t>sterlingw7</t>
  </si>
  <si>
    <t>ClassylkChanel</t>
  </si>
  <si>
    <t>EmilyGRobinson</t>
  </si>
  <si>
    <t>rpurscell</t>
  </si>
  <si>
    <t>varunsood1512</t>
  </si>
  <si>
    <t>seantlittle</t>
  </si>
  <si>
    <t>potomacave</t>
  </si>
  <si>
    <t>LeoSu9</t>
  </si>
  <si>
    <t>TripHoover</t>
  </si>
  <si>
    <t>AXA_AdvisorsLLC</t>
  </si>
  <si>
    <t>MrRenaissance90</t>
  </si>
  <si>
    <t>ShortSportsShow</t>
  </si>
  <si>
    <t>MLRausher</t>
  </si>
  <si>
    <t>WallStreetBound</t>
  </si>
  <si>
    <t>Monica_y23</t>
  </si>
  <si>
    <t>Mandy_Meyer1</t>
  </si>
  <si>
    <t>sloantee</t>
  </si>
  <si>
    <t>Cougarhood</t>
  </si>
  <si>
    <t>TCU1957</t>
  </si>
  <si>
    <t>principe1</t>
  </si>
  <si>
    <t>vincecarpenter</t>
  </si>
  <si>
    <t>Michael_Halicki</t>
  </si>
  <si>
    <t>DisclosureNet</t>
  </si>
  <si>
    <t>MichaelBaldock3</t>
  </si>
  <si>
    <t>coribergeron</t>
  </si>
  <si>
    <t>JacquieJoy1</t>
  </si>
  <si>
    <t>YogisFtWorth</t>
  </si>
  <si>
    <t>mtlivi</t>
  </si>
  <si>
    <t>maher_n</t>
  </si>
  <si>
    <t>Michaelkstevens</t>
  </si>
  <si>
    <t>cait_morrissey</t>
  </si>
  <si>
    <t>TapTapDirect</t>
  </si>
  <si>
    <t>AshTomJames</t>
  </si>
  <si>
    <t>TCUFrogClub</t>
  </si>
  <si>
    <t>jimmyd3232</t>
  </si>
  <si>
    <t>TTURawlsCollege</t>
  </si>
  <si>
    <t>frogsuit</t>
  </si>
  <si>
    <t>UMD_Dingman</t>
  </si>
  <si>
    <t>FROGbands</t>
  </si>
  <si>
    <t>BajaBro</t>
  </si>
  <si>
    <t>codydc</t>
  </si>
  <si>
    <t>forrest1220</t>
  </si>
  <si>
    <t>andrewfelts</t>
  </si>
  <si>
    <t>CAlexWeimer</t>
  </si>
  <si>
    <t>KoehlerCenter</t>
  </si>
  <si>
    <t>JoelBurns</t>
  </si>
  <si>
    <t>WhoDatFrog</t>
  </si>
  <si>
    <t>matthewtmiller</t>
  </si>
  <si>
    <t>wenystrom</t>
  </si>
  <si>
    <t>MythicJackalope</t>
  </si>
  <si>
    <t>TCUTheta5K</t>
  </si>
  <si>
    <t>metadatamusic</t>
  </si>
  <si>
    <t>FrogsFortheCure</t>
  </si>
  <si>
    <t>SevillaTL</t>
  </si>
  <si>
    <t>zmjeffery</t>
  </si>
  <si>
    <t>aaronjdvorak</t>
  </si>
  <si>
    <t>JulyeNewlin</t>
  </si>
  <si>
    <t>gravity_centre</t>
  </si>
  <si>
    <t>TCU_FSL</t>
  </si>
  <si>
    <t>SFoxFortWorth</t>
  </si>
  <si>
    <t>YburalolMGroup</t>
  </si>
  <si>
    <t>KUbschool</t>
  </si>
  <si>
    <t>ValTCU</t>
  </si>
  <si>
    <t>bizplancomps</t>
  </si>
  <si>
    <t>TCUJusticeDay</t>
  </si>
  <si>
    <t>ranazaminabbas</t>
  </si>
  <si>
    <t>bradwpatrick</t>
  </si>
  <si>
    <t>brianjohnsonTCU</t>
  </si>
  <si>
    <t>HultMktgClub</t>
  </si>
  <si>
    <t>saracamp13</t>
  </si>
  <si>
    <t>TCU_VITALS</t>
  </si>
  <si>
    <t>Grant_Summers</t>
  </si>
  <si>
    <t>dailyskiffae</t>
  </si>
  <si>
    <t>ReviewrSoftware</t>
  </si>
  <si>
    <t>EugeneChu1</t>
  </si>
  <si>
    <t>alyssa_gross</t>
  </si>
  <si>
    <t>FitDiva28</t>
  </si>
  <si>
    <t>&lt;?xml version="1.0" encoding="utf-8"?&gt;_x000D_
&lt;configuration&gt;_x000D_
  &lt;configSections&gt;_x000D_
    &lt;sectionGroup name="userSettings" type="System.Configuration.UserSettingsGroup, System, Version=2.0.0.0, Culture=neutral, PublicKeyToken=b77a5c561934e089"&gt;_x000D_
      &lt;section name="ClusterUserSettings" type="System.Configuration.ClientSettingsSection, System, Version=2.0.0.0, Culture=neutral, PublicKeyToken=b77a5c561934e089" allowExeDefinition="MachineToLocalUser" requirePermission="false" /&gt;_x000D_
      &lt;section name="GeneralUserSettings4" type="System.Configuration.ClientSettingsSection, System, Version=2.0.0.0, Culture=neutral, PublicKeyToken=b77a5c561934e089" allowExeDefinition="MachineToLocalUser" requirePermission="false" /&gt;_x000D_
      &lt;section name="AutoScaleUserSettings" type="System.Configuration.ClientSettingsSection, System, Version=2.0.0.0, Culture=neutral, PublicKeyToken=b77a5c561934e089" allowExeDefinition="MachineToLocalUser" requirePermission="false" /&gt;_x000D_
      &lt;section name="GraphZoomAndScaleUserSettings" type="System.Configuration.ClientSettingsSection, System, Version=2.0.0.0, Culture=neutral, PublicKeyToken=b77a5c561934e089" allowExeDefinition="MachineToLocalUser" requirePermission="false" /&gt;_x000D_
    &lt;/sectionGroup&gt;_x000D_
  &lt;/configSections&gt;_x000D_
  &lt;userSettings&gt;_x000D_
    &lt;ClusterUserSettings&gt;_x000D_
      &lt;setting name="PutNeighborlessVerticesInOneCluster" serializeAs="String"&gt;_x000D_
        &lt;value&gt;False&lt;/value&gt;_x000D_
      &lt;/setting&gt;_x000D_
      &lt;setting name="ClusterAlgorithm" serializeAs="String"&gt;_x000D_
        &lt;value&gt;ClausetNewmanMoore&lt;/value&gt;_x000D_
      &lt;/setting&gt;_x000D_
    &lt;/ClusterUserSettings&gt;_x000D_
    &lt;GeneralUserSettings4&gt;_x000D_
      &lt;setting name="ReadGroupLabels" serializeAs="String"&gt;_x000D_
        &lt;value&gt;True&lt;/value&gt;_x000D_
      &lt;/setting&gt;_x000D_
      &lt;setting name="ReadVertexLabels" serializeAs="String"&gt;_x000D_
        &lt;value&gt;True&lt;/value&gt;_x000D_
      &lt;/setting&gt;_x000D_
      &lt;setting name="ReadEdgeLabels" serializeAs="String"&gt;_x000D_
        &lt;value&gt;True&lt;/value&gt;_x000D_
      &lt;/setting&gt;_x000D_
      &lt;setting name="ShowGraphLegend" serializeAs="String"&gt;_x000D_
        &lt;value&gt;False&lt;/value&gt;_x000D_
      &lt;/setting&gt;_x000D_
      &lt;setting name="ShowGraphAxes" serializeAs="String"&gt;_x000D_
        &lt;value&gt;False&lt;/value&gt;_x000D_
      &lt;/setting&gt;_x000D_
      &lt;setting name="EdgeColor" serializeAs="String"&gt;_x000D_
        &lt;value&gt;Gray&lt;/value&gt;_x000D_
      &lt;/setting&gt;_x000D_
      &lt;setting name="AxisFont" serializeAs="String"&gt;_x000D_
        &lt;value&gt;Microsoft Sans Serif, 8.25pt&lt;/value&gt;_x000D_
      &lt;/setting&gt;_x000D_
      &lt;setting name="EdgeBezierDisplacementFactor" serializeAs="String"&gt;_x000D_
        &lt;value&gt;0.2&lt;/value&gt;_x000D_
      &lt;/setting&gt;_x000D_
      &lt;setting name="BackgroundImageUri" serializeAs="String"&gt;_x000D_
        &lt;value /&gt;_x000D_
      &lt;/setting&gt;_x000D_
      &lt;setting name="VertexRadius" serializeAs="String"&gt;_x000D_
        &lt;value&gt;1.5&lt;/value&gt;_x000D_
      &lt;/setting&gt;_x000D_
      &lt;setting name="EdgeWidth" serializeAs="String"&gt;_x000D_
        &lt;value&gt;1&lt;/value&gt;_x000D_
      &lt;/setting&gt;_x000D_
      &lt;setting name="RelativeArrowSize" serializeAs="String"&gt;_x000D_
        &lt;value&gt;3&lt;/value&gt;_x000D_
      &lt;/setting&gt;_x000D_
      &lt;setting name="VertexEffect" serializeAs="String"&gt;_x000D_
        &lt;value&gt;None&lt;/value&gt;_x000D_
      &lt;/setting&gt;_x000D_
      &lt;setting name="VertexRelativeOuterGlowSize" serializeAs="String"&gt;_x000D_
        &lt;value&gt;3&lt;/value&gt;_x000D_
      &lt;/setting&gt;_x000D_
      &lt;setting name="VertexColor" serializeAs="String"&gt;_x000D_
        &lt;value&gt;Black&lt;/value&gt;_x000D_
      &lt;/setting&gt;_x000D_
      &lt;setting name="VertexAlpha" serializeAs="String"&gt;_x000D_
        &lt;value&gt;100&lt;/value&gt;_x000D_
      &lt;/setting&gt;_x000D_
      &lt;setting name="LabelUserSettings" serializeAs="String"&gt;_x000D_
        &lt;value&gt;Microsoft Sans Serif, 12pt	White	MiddleCenter	2147483647	2147483647	Black	True	200	Black	86	MiddleCenter	Microsoft Sans Serif, 8.25pt	Microsoft Sans Serif, 14.25pt&lt;/value&gt;_x000D_
      &lt;/setting&gt;_x000D_
      &lt;setting name="SelectedVertexColor" serializeAs="String"&gt;_x000D_
        &lt;value&gt;Red&lt;/value&gt;_x000D_
      &lt;/setting&gt;_x000D_
      &lt;setting name="BackColor" serializeAs="String"&gt;_x000D_
        &lt;value&gt;White&lt;/value&gt;_x000D_
      &lt;/setting&gt;_x000D_
      &lt;setting name="AutoSelect" serializeAs="String"&gt;_x000D_
        &lt;value&gt;True&lt;/value&gt;_x000D_
      &lt;/setting&gt;_x000D_
      &lt;setting name="EdgeAlpha" serializeAs="String"&gt;_x000D_
        &lt;value&gt;100&lt;/value&gt;_x000D_
      &lt;/setting&gt;_x000D_
      &lt;setting name="AutoReadWorkbook" serializeAs="String"&gt;_x000D_
        &lt;value&gt;True&lt;/value&gt;_x000D_
      &lt;/setting&gt;_x000D_
      &lt;setting name="EdgeBundlerStraightening" serializeAs="String"&gt;_x000D_
        &lt;value&gt;0.15&lt;/value&gt;_x000D_
      &lt;/setting&gt;_x000D_
      &lt;setting name="VertexImageSize" serializeAs="String"&gt;_x000D_
        &lt;value&gt;100&lt;/value&gt;_x000D_
      &lt;/setting&gt;_x000D_
      &lt;setting name="SelectedEdgeColor" serializeAs="String"&gt;_x000D_
        &lt;value&gt;Red&lt;/value&gt;_x000D_
      &lt;/setting&gt;_x000D_
      &lt;setting name="VertexShape" serializeAs="String"&gt;_x000D_
        &lt;value&gt;Disk&lt;/value&gt;_x000D_
      &lt;/setting&gt;_x000D_
      &lt;setting name="EdgeCurveStyle" serializeAs="String"&gt;_x000D_
        &lt;value&gt;Bezier&lt;/value&gt;_x000D_
      &lt;/setting&gt;_x000D_
    &lt;/GeneralUserSettings4&gt;_x000D_
    &lt;AutoScaleUserSettings&gt;_x000D_
      &lt;setting name="AutoScale" serializeAs="String"&gt;_x000D_
        &lt;value&gt;False&lt;/value&gt;_x000D_
      &lt;/setting&gt;_x000D_
    &lt;/AutoScaleUserSettings&gt;_x000D_
    &lt;GraphZoomAndScaleUserSettings&gt;_x000D_
      &lt;setting name="GraphScale" serializeAs="String"&gt;_x000D_
        &lt;value&gt;1&lt;/value&gt;_x000D_
      &lt;/setting&gt;_x000D_
    &lt;/GraphZoomAndScaleUserSettings&gt;_x000D_
  &lt;/userSettings&gt;_x000D_
&lt;/configuration&gt;</t>
  </si>
  <si>
    <t>Reciprocated?2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</si>
</sst>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4">
    <numFmt numFmtId="164" formatCode="0.0"/>
    <numFmt numFmtId="165" formatCode="#,##0.0"/>
    <numFmt numFmtId="166" formatCode="#,##0.000"/>
    <numFmt numFmtId="167" formatCode="0.000"/>
  </numFmts>
  <fonts count="12" x14ac:knownFonts="1">
    <font>
      <sz val="11"/>
      <color theme="1"/>
      <name val="Calibri"/>
      <family val="2"/>
      <scheme val="minor"/>
    </font>
    <font>
      <b/>
      <sz val="11"/>
      <color theme="1"/>
      <name val="Calibri"/>
      <family val="2"/>
      <scheme val="minor"/>
    </font>
    <font>
      <b/>
      <sz val="8"/>
      <color indexed="81"/>
      <name val="Tahoma"/>
      <family val="2"/>
    </font>
    <font>
      <sz val="8"/>
      <color indexed="81"/>
      <name val="Tahoma"/>
      <family val="2"/>
    </font>
    <font>
      <u/>
      <sz val="8"/>
      <color indexed="81"/>
      <name val="Tahoma"/>
      <family val="2"/>
    </font>
    <font>
      <sz val="11"/>
      <color theme="1"/>
      <name val="Calibri"/>
      <family val="2"/>
      <scheme val="minor"/>
    </font>
    <font>
      <sz val="11"/>
      <color theme="0"/>
      <name val="Calibri"/>
      <family val="2"/>
      <scheme val="minor"/>
    </font>
    <font>
      <b/>
      <sz val="11"/>
      <color theme="0"/>
      <name val="Calibri"/>
      <family val="2"/>
      <scheme val="minor"/>
    </font>
    <font>
      <b/>
      <sz val="9"/>
      <color indexed="81"/>
      <name val="Tahoma"/>
      <family val="2"/>
    </font>
    <font>
      <sz val="9"/>
      <color indexed="81"/>
      <name val="Tahoma"/>
      <family val="2"/>
    </font>
    <font>
      <sz val="11"/>
      <color theme="1"/>
      <name val="Calibri"/>
      <family val="2"/>
      <scheme val="minor"/>
    </font>
    <font>
      <sz val="11"/>
      <color theme="1"/>
      <name val="Calibri"/>
      <family val="2"/>
      <scheme val="minor"/>
    </font>
  </fonts>
  <fills count="10">
    <fill>
      <patternFill patternType="none"/>
    </fill>
    <fill>
      <patternFill patternType="gray125"/>
    </fill>
    <fill>
      <patternFill patternType="solid">
        <fgColor theme="1" tint="0.499984740745262"/>
        <bgColor indexed="64"/>
      </patternFill>
    </fill>
    <fill>
      <patternFill patternType="solid">
        <fgColor theme="4" tint="0.59996337778862885"/>
        <bgColor indexed="64"/>
      </patternFill>
    </fill>
    <fill>
      <patternFill patternType="solid">
        <fgColor theme="4" tint="0.39994506668294322"/>
        <bgColor indexed="64"/>
      </patternFill>
    </fill>
    <fill>
      <patternFill patternType="solid">
        <fgColor theme="4" tint="0.79998168889431442"/>
        <bgColor indexed="64"/>
      </patternFill>
    </fill>
    <fill>
      <patternFill patternType="solid">
        <fgColor theme="4" tint="-0.24994659260841701"/>
        <bgColor indexed="64"/>
      </patternFill>
    </fill>
    <fill>
      <patternFill patternType="solid">
        <fgColor theme="4"/>
        <bgColor theme="4"/>
      </patternFill>
    </fill>
    <fill>
      <patternFill patternType="solid">
        <fgColor theme="4" tint="0.59999389629810485"/>
        <bgColor theme="4" tint="0.59999389629810485"/>
      </patternFill>
    </fill>
    <fill>
      <patternFill patternType="solid">
        <fgColor theme="4" tint="0.79998168889431442"/>
        <bgColor theme="4" tint="0.79998168889431442"/>
      </patternFill>
    </fill>
  </fills>
  <borders count="12">
    <border>
      <left/>
      <right/>
      <top/>
      <bottom/>
      <diagonal/>
    </border>
    <border>
      <left style="thin">
        <color theme="0"/>
      </left>
      <right style="thin">
        <color theme="0"/>
      </right>
      <top style="thin">
        <color theme="0"/>
      </top>
      <bottom style="thin">
        <color theme="0"/>
      </bottom>
      <diagonal/>
    </border>
    <border>
      <left style="thin">
        <color theme="0"/>
      </left>
      <right/>
      <top/>
      <bottom/>
      <diagonal/>
    </border>
    <border>
      <left/>
      <right style="thin">
        <color theme="0"/>
      </right>
      <top/>
      <bottom style="thick">
        <color theme="0"/>
      </bottom>
      <diagonal/>
    </border>
    <border>
      <left/>
      <right/>
      <top/>
      <bottom style="thick">
        <color theme="0"/>
      </bottom>
      <diagonal/>
    </border>
    <border>
      <left/>
      <right style="thin">
        <color theme="0"/>
      </right>
      <top/>
      <bottom style="thin">
        <color theme="0"/>
      </bottom>
      <diagonal/>
    </border>
    <border>
      <left/>
      <right/>
      <top/>
      <bottom style="thin">
        <color theme="0"/>
      </bottom>
      <diagonal/>
    </border>
    <border>
      <left/>
      <right style="thin">
        <color theme="0"/>
      </right>
      <top/>
      <bottom/>
      <diagonal/>
    </border>
    <border>
      <left style="thin">
        <color theme="0"/>
      </left>
      <right/>
      <top style="thin">
        <color theme="0"/>
      </top>
      <bottom style="thin">
        <color theme="0"/>
      </bottom>
      <diagonal/>
    </border>
    <border>
      <left/>
      <right/>
      <top style="thin">
        <color theme="0"/>
      </top>
      <bottom style="thin">
        <color theme="0"/>
      </bottom>
      <diagonal/>
    </border>
    <border>
      <left/>
      <right style="thin">
        <color theme="0"/>
      </right>
      <top style="thin">
        <color theme="0"/>
      </top>
      <bottom style="thin">
        <color theme="0"/>
      </bottom>
      <diagonal/>
    </border>
    <border>
      <left style="thin">
        <color theme="0"/>
      </left>
      <right style="thin">
        <color theme="0"/>
      </right>
      <top style="thin">
        <color theme="0"/>
      </top>
      <bottom/>
      <diagonal/>
    </border>
  </borders>
  <cellStyleXfs count="9">
    <xf numFmtId="0" fontId="0" fillId="0" borderId="0"/>
    <xf numFmtId="49" fontId="5" fillId="2" borderId="1" applyNumberFormat="0" applyFont="0" applyAlignment="0" applyProtection="0"/>
    <xf numFmtId="0" fontId="5" fillId="0" borderId="0" applyNumberFormat="0" applyFont="0" applyFill="0" applyBorder="0" applyAlignment="0" applyProtection="0"/>
    <xf numFmtId="0" fontId="5" fillId="0" borderId="0" applyNumberFormat="0" applyFont="0" applyBorder="0" applyAlignment="0" applyProtection="0"/>
    <xf numFmtId="49" fontId="5" fillId="5" borderId="1" applyNumberFormat="0" applyFont="0" applyAlignment="0" applyProtection="0"/>
    <xf numFmtId="49" fontId="5" fillId="4" borderId="1" applyNumberFormat="0" applyAlignment="0" applyProtection="0"/>
    <xf numFmtId="0" fontId="6" fillId="6" borderId="1" applyNumberFormat="0" applyAlignment="0" applyProtection="0"/>
    <xf numFmtId="164" fontId="5" fillId="3" borderId="1" applyNumberFormat="0" applyFont="0" applyAlignment="0" applyProtection="0"/>
    <xf numFmtId="49" fontId="5" fillId="5" borderId="1" applyNumberFormat="0" applyFont="0" applyAlignment="0" applyProtection="0"/>
  </cellStyleXfs>
  <cellXfs count="120">
    <xf numFmtId="0" fontId="0" fillId="0" borderId="0" xfId="0"/>
    <xf numFmtId="49" fontId="0" fillId="0" borderId="0" xfId="0" applyNumberFormat="1"/>
    <xf numFmtId="1" fontId="0" fillId="0" borderId="0" xfId="0" applyNumberFormat="1"/>
    <xf numFmtId="0" fontId="0" fillId="0" borderId="0" xfId="0" applyNumberFormat="1"/>
    <xf numFmtId="0" fontId="1" fillId="0" borderId="0" xfId="0" applyFont="1" applyAlignment="1">
      <alignment wrapText="1"/>
    </xf>
    <xf numFmtId="49" fontId="1" fillId="0" borderId="0" xfId="0" applyNumberFormat="1" applyFont="1" applyAlignment="1">
      <alignment wrapText="1"/>
    </xf>
    <xf numFmtId="164" fontId="0" fillId="0" borderId="0" xfId="0" applyNumberFormat="1"/>
    <xf numFmtId="0" fontId="0" fillId="0" borderId="0" xfId="0" applyAlignment="1">
      <alignment vertical="top" wrapText="1"/>
    </xf>
    <xf numFmtId="0" fontId="0" fillId="0" borderId="0" xfId="0" applyNumberFormat="1" applyAlignment="1">
      <alignment wrapText="1"/>
    </xf>
    <xf numFmtId="164" fontId="0" fillId="0" borderId="0" xfId="0" applyNumberFormat="1" applyAlignment="1">
      <alignment wrapText="1"/>
    </xf>
    <xf numFmtId="1" fontId="0" fillId="0" borderId="0" xfId="0" applyNumberFormat="1" applyAlignment="1">
      <alignment wrapText="1"/>
    </xf>
    <xf numFmtId="49" fontId="0" fillId="0" borderId="0" xfId="0" applyNumberFormat="1" applyAlignment="1">
      <alignment wrapText="1"/>
    </xf>
    <xf numFmtId="0" fontId="0" fillId="0" borderId="0" xfId="0" applyBorder="1"/>
    <xf numFmtId="0" fontId="0" fillId="0" borderId="0" xfId="0" applyAlignment="1">
      <alignment wrapText="1"/>
    </xf>
    <xf numFmtId="49" fontId="0" fillId="0" borderId="0" xfId="3" applyNumberFormat="1" applyFont="1"/>
    <xf numFmtId="0" fontId="0" fillId="5" borderId="1" xfId="4" applyNumberFormat="1" applyFont="1"/>
    <xf numFmtId="49" fontId="6" fillId="6" borderId="1" xfId="6" applyNumberFormat="1"/>
    <xf numFmtId="0" fontId="0" fillId="0" borderId="0" xfId="2" applyFont="1"/>
    <xf numFmtId="0" fontId="0" fillId="5" borderId="0" xfId="4" applyNumberFormat="1" applyFont="1" applyBorder="1"/>
    <xf numFmtId="1" fontId="0" fillId="5" borderId="0" xfId="4" applyNumberFormat="1" applyFont="1" applyBorder="1"/>
    <xf numFmtId="0" fontId="0" fillId="2" borderId="0" xfId="1" applyNumberFormat="1" applyFont="1" applyBorder="1"/>
    <xf numFmtId="0" fontId="5" fillId="4" borderId="0" xfId="5" applyNumberFormat="1" applyBorder="1"/>
    <xf numFmtId="164" fontId="5" fillId="4" borderId="0" xfId="5" applyNumberFormat="1" applyBorder="1"/>
    <xf numFmtId="1" fontId="5" fillId="4" borderId="0" xfId="5" applyNumberFormat="1" applyBorder="1"/>
    <xf numFmtId="0" fontId="5" fillId="4" borderId="2" xfId="5" applyNumberFormat="1" applyBorder="1"/>
    <xf numFmtId="0" fontId="0" fillId="5" borderId="2" xfId="4" applyNumberFormat="1" applyFont="1" applyBorder="1"/>
    <xf numFmtId="0" fontId="6" fillId="6" borderId="0" xfId="6" applyBorder="1"/>
    <xf numFmtId="0" fontId="6" fillId="6" borderId="2" xfId="6" applyBorder="1"/>
    <xf numFmtId="0" fontId="0" fillId="3" borderId="0" xfId="7" applyNumberFormat="1" applyFont="1" applyBorder="1"/>
    <xf numFmtId="0" fontId="0" fillId="3" borderId="2" xfId="7" applyNumberFormat="1" applyFont="1" applyBorder="1"/>
    <xf numFmtId="0" fontId="0" fillId="2" borderId="2" xfId="1" applyNumberFormat="1" applyFont="1" applyBorder="1"/>
    <xf numFmtId="0" fontId="0" fillId="0" borderId="2" xfId="2" applyFont="1" applyBorder="1"/>
    <xf numFmtId="0" fontId="1" fillId="0" borderId="0" xfId="0" applyNumberFormat="1" applyFont="1"/>
    <xf numFmtId="4" fontId="0" fillId="0" borderId="0" xfId="0" applyNumberFormat="1"/>
    <xf numFmtId="4" fontId="0" fillId="0" borderId="0" xfId="0" applyNumberFormat="1" applyBorder="1"/>
    <xf numFmtId="0" fontId="5" fillId="4" borderId="1" xfId="5" applyNumberFormat="1"/>
    <xf numFmtId="0" fontId="5" fillId="4" borderId="1" xfId="5" applyNumberFormat="1" applyAlignment="1"/>
    <xf numFmtId="0" fontId="7" fillId="7" borderId="3" xfId="0" applyFont="1" applyFill="1" applyBorder="1"/>
    <xf numFmtId="0" fontId="7" fillId="7" borderId="4" xfId="0" applyFont="1" applyFill="1" applyBorder="1"/>
    <xf numFmtId="4" fontId="0" fillId="8" borderId="5" xfId="0" applyNumberFormat="1" applyFont="1" applyFill="1" applyBorder="1"/>
    <xf numFmtId="0" fontId="0" fillId="8" borderId="6" xfId="0" applyNumberFormat="1" applyFont="1" applyFill="1" applyBorder="1"/>
    <xf numFmtId="4" fontId="0" fillId="9" borderId="5" xfId="0" applyNumberFormat="1" applyFont="1" applyFill="1" applyBorder="1"/>
    <xf numFmtId="0" fontId="0" fillId="9" borderId="6" xfId="0" applyNumberFormat="1" applyFont="1" applyFill="1" applyBorder="1"/>
    <xf numFmtId="4" fontId="0" fillId="9" borderId="7" xfId="0" applyNumberFormat="1" applyFont="1" applyFill="1" applyBorder="1"/>
    <xf numFmtId="0" fontId="0" fillId="9" borderId="0" xfId="0" applyNumberFormat="1" applyFont="1" applyFill="1"/>
    <xf numFmtId="0" fontId="0" fillId="8" borderId="5" xfId="0" applyNumberFormat="1" applyFont="1" applyFill="1" applyBorder="1"/>
    <xf numFmtId="0" fontId="0" fillId="9" borderId="5" xfId="0" applyNumberFormat="1" applyFont="1" applyFill="1" applyBorder="1"/>
    <xf numFmtId="0" fontId="0" fillId="9" borderId="7" xfId="0" applyNumberFormat="1" applyFont="1" applyFill="1" applyBorder="1"/>
    <xf numFmtId="1" fontId="5" fillId="4" borderId="1" xfId="5" applyNumberFormat="1"/>
    <xf numFmtId="167" fontId="5" fillId="4" borderId="1" xfId="5" applyNumberFormat="1"/>
    <xf numFmtId="1" fontId="5" fillId="4" borderId="1" xfId="5" applyNumberFormat="1" applyAlignment="1"/>
    <xf numFmtId="167" fontId="5" fillId="4" borderId="1" xfId="5" applyNumberFormat="1" applyAlignment="1"/>
    <xf numFmtId="167" fontId="10" fillId="4" borderId="1" xfId="5" applyNumberFormat="1" applyFont="1" applyAlignment="1"/>
    <xf numFmtId="0" fontId="0" fillId="5" borderId="1" xfId="4" applyNumberFormat="1" applyFont="1" applyAlignment="1">
      <alignment wrapText="1"/>
    </xf>
    <xf numFmtId="164" fontId="0" fillId="5" borderId="1" xfId="4" applyNumberFormat="1" applyFont="1" applyAlignment="1">
      <alignment wrapText="1"/>
    </xf>
    <xf numFmtId="1" fontId="0" fillId="5" borderId="1" xfId="4" applyNumberFormat="1" applyFont="1" applyAlignment="1">
      <alignment wrapText="1"/>
    </xf>
    <xf numFmtId="0" fontId="6" fillId="6" borderId="1" xfId="6" applyNumberFormat="1" applyAlignment="1">
      <alignment wrapText="1"/>
    </xf>
    <xf numFmtId="49" fontId="6" fillId="6" borderId="1" xfId="6" applyNumberFormat="1" applyAlignment="1">
      <alignment wrapText="1"/>
    </xf>
    <xf numFmtId="0" fontId="0" fillId="3" borderId="1" xfId="7" applyNumberFormat="1" applyFont="1" applyAlignment="1">
      <alignment wrapText="1"/>
    </xf>
    <xf numFmtId="164" fontId="0" fillId="3" borderId="1" xfId="7" applyNumberFormat="1" applyFont="1" applyAlignment="1">
      <alignment wrapText="1"/>
    </xf>
    <xf numFmtId="165" fontId="0" fillId="3" borderId="1" xfId="7" applyNumberFormat="1" applyFont="1" applyAlignment="1">
      <alignment wrapText="1"/>
    </xf>
    <xf numFmtId="166" fontId="0" fillId="3" borderId="1" xfId="7" applyNumberFormat="1" applyFont="1" applyAlignment="1">
      <alignment wrapText="1"/>
    </xf>
    <xf numFmtId="0" fontId="0" fillId="2" borderId="1" xfId="1" applyNumberFormat="1" applyFont="1" applyAlignment="1">
      <alignment wrapText="1"/>
    </xf>
    <xf numFmtId="0" fontId="0" fillId="0" borderId="0" xfId="2" applyNumberFormat="1" applyFont="1" applyAlignment="1">
      <alignment wrapText="1"/>
    </xf>
    <xf numFmtId="0" fontId="5" fillId="2" borderId="1" xfId="1" applyNumberFormat="1"/>
    <xf numFmtId="0" fontId="6" fillId="6" borderId="1" xfId="6"/>
    <xf numFmtId="0" fontId="10" fillId="5" borderId="1" xfId="4" applyNumberFormat="1" applyFont="1" applyAlignment="1">
      <alignment wrapText="1"/>
    </xf>
    <xf numFmtId="0" fontId="6" fillId="6" borderId="1" xfId="6" applyNumberFormat="1"/>
    <xf numFmtId="0" fontId="5" fillId="4" borderId="1" xfId="5" applyNumberFormat="1" applyAlignment="1">
      <alignment wrapText="1"/>
    </xf>
    <xf numFmtId="0" fontId="0" fillId="5" borderId="8" xfId="4" applyNumberFormat="1" applyFont="1" applyBorder="1"/>
    <xf numFmtId="0" fontId="0" fillId="5" borderId="9" xfId="4" applyNumberFormat="1" applyFont="1" applyBorder="1"/>
    <xf numFmtId="0" fontId="0" fillId="5" borderId="10" xfId="4" applyNumberFormat="1" applyFont="1" applyBorder="1"/>
    <xf numFmtId="0" fontId="0" fillId="3" borderId="8" xfId="7" applyNumberFormat="1" applyFont="1" applyBorder="1"/>
    <xf numFmtId="0" fontId="6" fillId="3" borderId="10" xfId="7" applyNumberFormat="1" applyFont="1" applyBorder="1"/>
    <xf numFmtId="0" fontId="5" fillId="2" borderId="8" xfId="1" applyNumberFormat="1" applyBorder="1"/>
    <xf numFmtId="0" fontId="5" fillId="2" borderId="10" xfId="1" applyNumberFormat="1" applyBorder="1"/>
    <xf numFmtId="0" fontId="5" fillId="4" borderId="8" xfId="5" applyNumberFormat="1" applyBorder="1"/>
    <xf numFmtId="0" fontId="5" fillId="4" borderId="9" xfId="5" applyNumberFormat="1" applyBorder="1"/>
    <xf numFmtId="0" fontId="0" fillId="3" borderId="1" xfId="7" applyNumberFormat="1" applyFont="1"/>
    <xf numFmtId="4" fontId="10" fillId="9" borderId="5" xfId="0" applyNumberFormat="1" applyFont="1" applyFill="1" applyBorder="1"/>
    <xf numFmtId="0" fontId="10" fillId="9" borderId="6" xfId="0" applyNumberFormat="1" applyFont="1" applyFill="1" applyBorder="1"/>
    <xf numFmtId="0" fontId="10" fillId="9" borderId="5" xfId="0" applyNumberFormat="1" applyFont="1" applyFill="1" applyBorder="1"/>
    <xf numFmtId="0" fontId="5" fillId="4" borderId="11" xfId="5" applyNumberFormat="1" applyBorder="1" applyAlignment="1"/>
    <xf numFmtId="0" fontId="0" fillId="0" borderId="0" xfId="0" applyAlignment="1"/>
    <xf numFmtId="1" fontId="0" fillId="5" borderId="1" xfId="4" applyNumberFormat="1" applyFont="1"/>
    <xf numFmtId="0" fontId="0" fillId="2" borderId="1" xfId="1" applyNumberFormat="1" applyFont="1"/>
    <xf numFmtId="49" fontId="0" fillId="0" borderId="0" xfId="3" applyNumberFormat="1" applyFont="1" applyAlignment="1"/>
    <xf numFmtId="164" fontId="0" fillId="5" borderId="1" xfId="4" applyNumberFormat="1" applyFont="1"/>
    <xf numFmtId="164" fontId="0" fillId="3" borderId="1" xfId="7" applyNumberFormat="1" applyFont="1"/>
    <xf numFmtId="165" fontId="0" fillId="3" borderId="1" xfId="7" applyNumberFormat="1" applyFont="1"/>
    <xf numFmtId="166" fontId="0" fillId="3" borderId="1" xfId="7" applyNumberFormat="1" applyFont="1"/>
    <xf numFmtId="49" fontId="0" fillId="0" borderId="0" xfId="3" applyNumberFormat="1" applyFont="1" applyBorder="1" applyAlignment="1"/>
    <xf numFmtId="0" fontId="0" fillId="5" borderId="11" xfId="4" applyNumberFormat="1" applyFont="1" applyBorder="1" applyAlignment="1">
      <alignment wrapText="1"/>
    </xf>
    <xf numFmtId="164" fontId="0" fillId="5" borderId="11" xfId="4" applyNumberFormat="1" applyFont="1" applyBorder="1" applyAlignment="1">
      <alignment wrapText="1"/>
    </xf>
    <xf numFmtId="1" fontId="0" fillId="5" borderId="11" xfId="4" applyNumberFormat="1" applyFont="1" applyBorder="1" applyAlignment="1">
      <alignment wrapText="1"/>
    </xf>
    <xf numFmtId="49" fontId="6" fillId="6" borderId="11" xfId="6" applyNumberFormat="1" applyBorder="1" applyAlignment="1">
      <alignment wrapText="1"/>
    </xf>
    <xf numFmtId="0" fontId="6" fillId="6" borderId="11" xfId="6" applyNumberFormat="1" applyBorder="1" applyAlignment="1">
      <alignment wrapText="1"/>
    </xf>
    <xf numFmtId="0" fontId="5" fillId="4" borderId="11" xfId="5" applyNumberFormat="1" applyBorder="1" applyAlignment="1">
      <alignment wrapText="1"/>
    </xf>
    <xf numFmtId="0" fontId="0" fillId="0" borderId="0" xfId="2" applyNumberFormat="1" applyFont="1" applyBorder="1" applyAlignment="1">
      <alignment wrapText="1"/>
    </xf>
    <xf numFmtId="0" fontId="0" fillId="5" borderId="11" xfId="4" applyNumberFormat="1" applyFont="1" applyBorder="1"/>
    <xf numFmtId="164" fontId="0" fillId="5" borderId="11" xfId="4" applyNumberFormat="1" applyFont="1" applyBorder="1"/>
    <xf numFmtId="1" fontId="0" fillId="5" borderId="11" xfId="4" applyNumberFormat="1" applyFont="1" applyBorder="1"/>
    <xf numFmtId="49" fontId="6" fillId="6" borderId="11" xfId="6" applyNumberFormat="1" applyBorder="1"/>
    <xf numFmtId="0" fontId="6" fillId="6" borderId="11" xfId="6" applyNumberFormat="1" applyBorder="1"/>
    <xf numFmtId="164" fontId="0" fillId="3" borderId="11" xfId="7" applyNumberFormat="1" applyFont="1" applyBorder="1"/>
    <xf numFmtId="165" fontId="0" fillId="3" borderId="11" xfId="7" applyNumberFormat="1" applyFont="1" applyBorder="1"/>
    <xf numFmtId="0" fontId="0" fillId="3" borderId="11" xfId="7" applyNumberFormat="1" applyFont="1" applyBorder="1"/>
    <xf numFmtId="166" fontId="0" fillId="3" borderId="11" xfId="7" applyNumberFormat="1" applyFont="1" applyBorder="1"/>
    <xf numFmtId="167" fontId="5" fillId="4" borderId="11" xfId="5" applyNumberFormat="1" applyBorder="1" applyAlignment="1"/>
    <xf numFmtId="0" fontId="0" fillId="2" borderId="11" xfId="1" applyNumberFormat="1" applyFont="1" applyBorder="1"/>
    <xf numFmtId="0" fontId="0" fillId="0" borderId="0" xfId="2" applyNumberFormat="1" applyFont="1" applyBorder="1" applyAlignment="1"/>
    <xf numFmtId="0" fontId="0" fillId="0" borderId="0" xfId="0" applyNumberFormat="1" applyBorder="1"/>
    <xf numFmtId="0" fontId="11" fillId="5" borderId="1" xfId="4" applyNumberFormat="1" applyFont="1" applyAlignment="1">
      <alignment wrapText="1"/>
    </xf>
    <xf numFmtId="0" fontId="11" fillId="2" borderId="1" xfId="1" applyNumberFormat="1" applyFont="1" applyAlignment="1">
      <alignment wrapText="1"/>
    </xf>
    <xf numFmtId="0" fontId="11" fillId="5" borderId="11" xfId="4" applyNumberFormat="1" applyFont="1" applyBorder="1" applyAlignment="1">
      <alignment wrapText="1"/>
    </xf>
    <xf numFmtId="0" fontId="11" fillId="2" borderId="11" xfId="1" applyNumberFormat="1" applyFont="1" applyBorder="1" applyAlignment="1">
      <alignment wrapText="1"/>
    </xf>
    <xf numFmtId="1" fontId="11" fillId="4" borderId="1" xfId="5" applyNumberFormat="1" applyFont="1" applyAlignment="1"/>
    <xf numFmtId="167" fontId="11" fillId="4" borderId="1" xfId="5" applyNumberFormat="1" applyFont="1" applyAlignment="1"/>
    <xf numFmtId="1" fontId="11" fillId="4" borderId="11" xfId="5" applyNumberFormat="1" applyFont="1" applyBorder="1" applyAlignment="1"/>
    <xf numFmtId="167" fontId="11" fillId="4" borderId="11" xfId="5" applyNumberFormat="1" applyFont="1" applyBorder="1" applyAlignment="1"/>
  </cellXfs>
  <cellStyles count="9">
    <cellStyle name="NodeXL Do Not Edit" xfId="1" xr:uid="{00000000-0005-0000-0000-000000000000}"/>
    <cellStyle name="NodeXL Graph Metric" xfId="5" xr:uid="{00000000-0005-0000-0000-000001000000}"/>
    <cellStyle name="NodeXL Graph Metric Separator" xfId="8" xr:uid="{00000000-0005-0000-0000-000002000000}"/>
    <cellStyle name="NodeXL Label" xfId="6" xr:uid="{00000000-0005-0000-0000-000003000000}"/>
    <cellStyle name="NodeXL Layout" xfId="7" xr:uid="{00000000-0005-0000-0000-000004000000}"/>
    <cellStyle name="NodeXL Other Column" xfId="2" xr:uid="{00000000-0005-0000-0000-000005000000}"/>
    <cellStyle name="NodeXL Required" xfId="3" xr:uid="{00000000-0005-0000-0000-000006000000}"/>
    <cellStyle name="NodeXL Visual Property" xfId="4" xr:uid="{00000000-0005-0000-0000-000007000000}"/>
    <cellStyle name="Normal" xfId="0" builtinId="0"/>
  </cellStyles>
  <dxfs count="102">
    <dxf>
      <font>
        <b/>
        <i val="0"/>
        <strike val="0"/>
        <condense val="0"/>
        <extend val="0"/>
        <outline val="0"/>
        <shadow val="0"/>
        <u val="none"/>
        <vertAlign val="baseline"/>
        <sz val="11"/>
        <color theme="1"/>
        <name val="Calibri"/>
        <scheme val="minor"/>
      </font>
      <alignment horizontal="general" vertical="bottom" textRotation="0" wrapText="1" relativeIndent="0" justifyLastLine="0" shrinkToFit="0" readingOrder="0"/>
    </dxf>
    <dxf>
      <font>
        <b/>
        <i val="0"/>
        <strike val="0"/>
        <condense val="0"/>
        <extend val="0"/>
        <outline val="0"/>
        <shadow val="0"/>
        <u val="none"/>
        <vertAlign val="baseline"/>
        <sz val="11"/>
        <color theme="1"/>
        <name val="Calibri"/>
        <scheme val="minor"/>
      </font>
      <alignment horizontal="general" vertical="bottom" textRotation="0" wrapText="1" relativeIndent="0" justifyLastLine="0" shrinkToFit="0" readingOrder="0"/>
    </dxf>
    <dxf>
      <font>
        <b val="0"/>
        <i val="0"/>
        <strike val="0"/>
        <condense val="0"/>
        <extend val="0"/>
        <outline val="0"/>
        <shadow val="0"/>
        <u val="none"/>
        <vertAlign val="baseline"/>
        <sz val="11"/>
        <color theme="1"/>
        <name val="Calibri"/>
        <scheme val="minor"/>
      </font>
      <numFmt numFmtId="0" formatCode="General"/>
      <fill>
        <patternFill patternType="solid">
          <fgColor theme="4" tint="0.79998168889431442"/>
          <bgColor theme="4" tint="0.79998168889431442"/>
        </patternFill>
      </fill>
      <border diagonalUp="0" diagonalDown="0">
        <left/>
        <right/>
        <top/>
        <bottom style="thin">
          <color theme="0"/>
        </bottom>
        <vertical/>
        <horizontal/>
      </border>
    </dxf>
    <dxf>
      <font>
        <b val="0"/>
        <i val="0"/>
        <strike val="0"/>
        <condense val="0"/>
        <extend val="0"/>
        <outline val="0"/>
        <shadow val="0"/>
        <u val="none"/>
        <vertAlign val="baseline"/>
        <sz val="11"/>
        <color theme="1"/>
        <name val="Calibri"/>
        <scheme val="minor"/>
      </font>
      <numFmt numFmtId="4" formatCode="#,##0.00"/>
      <fill>
        <patternFill patternType="solid">
          <fgColor theme="4" tint="0.79998168889431442"/>
          <bgColor theme="4" tint="0.79998168889431442"/>
        </patternFill>
      </fill>
      <border diagonalUp="0" diagonalDown="0">
        <left/>
        <right style="thin">
          <color theme="0"/>
        </right>
        <top/>
        <bottom style="thin">
          <color theme="0"/>
        </bottom>
        <vertical/>
        <horizontal/>
      </border>
    </dxf>
    <dxf>
      <font>
        <b val="0"/>
        <i val="0"/>
        <strike val="0"/>
        <condense val="0"/>
        <extend val="0"/>
        <outline val="0"/>
        <shadow val="0"/>
        <u val="none"/>
        <vertAlign val="baseline"/>
        <sz val="11"/>
        <color theme="1"/>
        <name val="Calibri"/>
        <scheme val="minor"/>
      </font>
      <numFmt numFmtId="0" formatCode="General"/>
      <fill>
        <patternFill patternType="solid">
          <fgColor theme="4" tint="0.79998168889431442"/>
          <bgColor theme="4" tint="0.79998168889431442"/>
        </patternFill>
      </fill>
      <border diagonalUp="0" diagonalDown="0">
        <left/>
        <right style="thin">
          <color theme="0"/>
        </right>
        <top/>
        <bottom style="thin">
          <color theme="0"/>
        </bottom>
        <vertical/>
        <horizontal/>
      </border>
    </dxf>
    <dxf>
      <font>
        <b val="0"/>
        <i val="0"/>
        <strike val="0"/>
        <condense val="0"/>
        <extend val="0"/>
        <outline val="0"/>
        <shadow val="0"/>
        <u val="none"/>
        <vertAlign val="baseline"/>
        <sz val="11"/>
        <color theme="1"/>
        <name val="Calibri"/>
        <scheme val="minor"/>
      </font>
      <numFmt numFmtId="4" formatCode="#,##0.00"/>
      <fill>
        <patternFill patternType="solid">
          <fgColor theme="4" tint="0.79998168889431442"/>
          <bgColor theme="4" tint="0.79998168889431442"/>
        </patternFill>
      </fill>
      <border diagonalUp="0" diagonalDown="0">
        <left/>
        <right style="thin">
          <color theme="0"/>
        </right>
        <top/>
        <bottom style="thin">
          <color theme="0"/>
        </bottom>
        <vertical/>
        <horizontal/>
      </border>
    </dxf>
    <dxf>
      <font>
        <b val="0"/>
        <i val="0"/>
        <strike val="0"/>
        <condense val="0"/>
        <extend val="0"/>
        <outline val="0"/>
        <shadow val="0"/>
        <u val="none"/>
        <vertAlign val="baseline"/>
        <sz val="11"/>
        <color theme="1"/>
        <name val="Calibri"/>
        <scheme val="minor"/>
      </font>
      <numFmt numFmtId="0" formatCode="General"/>
      <fill>
        <patternFill patternType="solid">
          <fgColor theme="4" tint="0.79998168889431442"/>
          <bgColor theme="4" tint="0.79998168889431442"/>
        </patternFill>
      </fill>
      <border diagonalUp="0" diagonalDown="0">
        <left/>
        <right/>
        <top/>
        <bottom style="thin">
          <color theme="0"/>
        </bottom>
        <vertical/>
        <horizontal/>
      </border>
    </dxf>
    <dxf>
      <font>
        <b val="0"/>
        <i val="0"/>
        <strike val="0"/>
        <condense val="0"/>
        <extend val="0"/>
        <outline val="0"/>
        <shadow val="0"/>
        <u val="none"/>
        <vertAlign val="baseline"/>
        <sz val="11"/>
        <color theme="1"/>
        <name val="Calibri"/>
        <scheme val="minor"/>
      </font>
      <numFmt numFmtId="4" formatCode="#,##0.00"/>
      <fill>
        <patternFill patternType="solid">
          <fgColor theme="4" tint="0.79998168889431442"/>
          <bgColor theme="4" tint="0.79998168889431442"/>
        </patternFill>
      </fill>
      <border diagonalUp="0" diagonalDown="0">
        <left/>
        <right style="thin">
          <color theme="0"/>
        </right>
        <top/>
        <bottom style="thin">
          <color theme="0"/>
        </bottom>
        <vertical/>
        <horizontal/>
      </border>
    </dxf>
    <dxf>
      <font>
        <b val="0"/>
        <i val="0"/>
        <strike val="0"/>
        <condense val="0"/>
        <extend val="0"/>
        <outline val="0"/>
        <shadow val="0"/>
        <u val="none"/>
        <vertAlign val="baseline"/>
        <sz val="11"/>
        <color theme="1"/>
        <name val="Calibri"/>
        <scheme val="minor"/>
      </font>
      <numFmt numFmtId="0" formatCode="General"/>
      <fill>
        <patternFill patternType="solid">
          <fgColor theme="4" tint="0.79998168889431442"/>
          <bgColor theme="4" tint="0.79998168889431442"/>
        </patternFill>
      </fill>
      <border diagonalUp="0" diagonalDown="0">
        <left/>
        <right/>
        <top/>
        <bottom style="thin">
          <color theme="0"/>
        </bottom>
        <vertical/>
        <horizontal/>
      </border>
    </dxf>
    <dxf>
      <font>
        <b val="0"/>
        <i val="0"/>
        <strike val="0"/>
        <condense val="0"/>
        <extend val="0"/>
        <outline val="0"/>
        <shadow val="0"/>
        <u val="none"/>
        <vertAlign val="baseline"/>
        <sz val="11"/>
        <color theme="1"/>
        <name val="Calibri"/>
        <scheme val="minor"/>
      </font>
      <numFmt numFmtId="4" formatCode="#,##0.00"/>
      <fill>
        <patternFill patternType="solid">
          <fgColor theme="4" tint="0.79998168889431442"/>
          <bgColor theme="4" tint="0.79998168889431442"/>
        </patternFill>
      </fill>
      <border diagonalUp="0" diagonalDown="0">
        <left/>
        <right style="thin">
          <color theme="0"/>
        </right>
        <top/>
        <bottom style="thin">
          <color theme="0"/>
        </bottom>
        <vertical/>
        <horizontal/>
      </border>
    </dxf>
    <dxf>
      <font>
        <b val="0"/>
        <i val="0"/>
        <strike val="0"/>
        <condense val="0"/>
        <extend val="0"/>
        <outline val="0"/>
        <shadow val="0"/>
        <u val="none"/>
        <vertAlign val="baseline"/>
        <sz val="11"/>
        <color theme="1"/>
        <name val="Calibri"/>
        <scheme val="minor"/>
      </font>
      <numFmt numFmtId="0" formatCode="General"/>
      <fill>
        <patternFill patternType="solid">
          <fgColor theme="4" tint="0.79998168889431442"/>
          <bgColor theme="4" tint="0.79998168889431442"/>
        </patternFill>
      </fill>
      <border diagonalUp="0" diagonalDown="0">
        <left/>
        <right/>
        <top/>
        <bottom style="thin">
          <color theme="0"/>
        </bottom>
        <vertical/>
        <horizontal/>
      </border>
    </dxf>
    <dxf>
      <font>
        <b val="0"/>
        <i val="0"/>
        <strike val="0"/>
        <condense val="0"/>
        <extend val="0"/>
        <outline val="0"/>
        <shadow val="0"/>
        <u val="none"/>
        <vertAlign val="baseline"/>
        <sz val="11"/>
        <color theme="1"/>
        <name val="Calibri"/>
        <scheme val="minor"/>
      </font>
      <numFmt numFmtId="4" formatCode="#,##0.00"/>
      <fill>
        <patternFill patternType="solid">
          <fgColor theme="4" tint="0.79998168889431442"/>
          <bgColor theme="4" tint="0.79998168889431442"/>
        </patternFill>
      </fill>
      <border diagonalUp="0" diagonalDown="0">
        <left/>
        <right style="thin">
          <color theme="0"/>
        </right>
        <top/>
        <bottom style="thin">
          <color theme="0"/>
        </bottom>
        <vertical/>
        <horizontal/>
      </border>
    </dxf>
    <dxf>
      <font>
        <b val="0"/>
        <i val="0"/>
        <strike val="0"/>
        <condense val="0"/>
        <extend val="0"/>
        <outline val="0"/>
        <shadow val="0"/>
        <u val="none"/>
        <vertAlign val="baseline"/>
        <sz val="11"/>
        <color theme="1"/>
        <name val="Calibri"/>
        <scheme val="minor"/>
      </font>
      <numFmt numFmtId="0" formatCode="General"/>
      <fill>
        <patternFill patternType="solid">
          <fgColor theme="4" tint="0.79998168889431442"/>
          <bgColor theme="4" tint="0.79998168889431442"/>
        </patternFill>
      </fill>
      <border diagonalUp="0" diagonalDown="0">
        <left/>
        <right/>
        <top/>
        <bottom style="thin">
          <color theme="0"/>
        </bottom>
        <vertical/>
        <horizontal/>
      </border>
    </dxf>
    <dxf>
      <font>
        <b val="0"/>
        <i val="0"/>
        <strike val="0"/>
        <condense val="0"/>
        <extend val="0"/>
        <outline val="0"/>
        <shadow val="0"/>
        <u val="none"/>
        <vertAlign val="baseline"/>
        <sz val="11"/>
        <color theme="1"/>
        <name val="Calibri"/>
        <scheme val="minor"/>
      </font>
      <numFmt numFmtId="4" formatCode="#,##0.00"/>
      <fill>
        <patternFill patternType="solid">
          <fgColor theme="4" tint="0.79998168889431442"/>
          <bgColor theme="4" tint="0.79998168889431442"/>
        </patternFill>
      </fill>
      <border diagonalUp="0" diagonalDown="0">
        <left/>
        <right style="thin">
          <color theme="0"/>
        </right>
        <top/>
        <bottom style="thin">
          <color theme="0"/>
        </bottom>
        <vertical/>
        <horizontal/>
      </border>
    </dxf>
    <dxf>
      <font>
        <b val="0"/>
        <i val="0"/>
        <strike val="0"/>
        <condense val="0"/>
        <extend val="0"/>
        <outline val="0"/>
        <shadow val="0"/>
        <u val="none"/>
        <vertAlign val="baseline"/>
        <sz val="11"/>
        <color theme="1"/>
        <name val="Calibri"/>
        <scheme val="minor"/>
      </font>
      <numFmt numFmtId="0" formatCode="General"/>
      <fill>
        <patternFill patternType="solid">
          <fgColor theme="4" tint="0.79998168889431442"/>
          <bgColor theme="4" tint="0.79998168889431442"/>
        </patternFill>
      </fill>
      <border diagonalUp="0" diagonalDown="0">
        <left/>
        <right/>
        <top/>
        <bottom style="thin">
          <color theme="0"/>
        </bottom>
        <vertical/>
        <horizontal/>
      </border>
    </dxf>
    <dxf>
      <font>
        <b val="0"/>
        <i val="0"/>
        <strike val="0"/>
        <condense val="0"/>
        <extend val="0"/>
        <outline val="0"/>
        <shadow val="0"/>
        <u val="none"/>
        <vertAlign val="baseline"/>
        <sz val="11"/>
        <color theme="1"/>
        <name val="Calibri"/>
        <scheme val="minor"/>
      </font>
      <numFmt numFmtId="4" formatCode="#,##0.00"/>
      <fill>
        <patternFill patternType="solid">
          <fgColor theme="4" tint="0.79998168889431442"/>
          <bgColor theme="4" tint="0.79998168889431442"/>
        </patternFill>
      </fill>
      <border diagonalUp="0" diagonalDown="0">
        <left/>
        <right style="thin">
          <color theme="0"/>
        </right>
        <top/>
        <bottom style="thin">
          <color theme="0"/>
        </bottom>
        <vertical/>
        <horizontal/>
      </border>
    </dxf>
    <dxf>
      <font>
        <b val="0"/>
        <i val="0"/>
        <strike val="0"/>
        <condense val="0"/>
        <extend val="0"/>
        <outline val="0"/>
        <shadow val="0"/>
        <u val="none"/>
        <vertAlign val="baseline"/>
        <sz val="11"/>
        <color theme="1"/>
        <name val="Calibri"/>
        <scheme val="minor"/>
      </font>
      <numFmt numFmtId="0" formatCode="General"/>
      <fill>
        <patternFill patternType="solid">
          <fgColor theme="4" tint="0.79998168889431442"/>
          <bgColor theme="4" tint="0.79998168889431442"/>
        </patternFill>
      </fill>
      <border diagonalUp="0" diagonalDown="0">
        <left/>
        <right/>
        <top/>
        <bottom style="thin">
          <color theme="0"/>
        </bottom>
        <vertical/>
        <horizontal/>
      </border>
    </dxf>
    <dxf>
      <font>
        <b val="0"/>
        <i val="0"/>
        <strike val="0"/>
        <condense val="0"/>
        <extend val="0"/>
        <outline val="0"/>
        <shadow val="0"/>
        <u val="none"/>
        <vertAlign val="baseline"/>
        <sz val="11"/>
        <color theme="1"/>
        <name val="Calibri"/>
        <scheme val="minor"/>
      </font>
      <numFmt numFmtId="4" formatCode="#,##0.00"/>
      <fill>
        <patternFill patternType="solid">
          <fgColor theme="4" tint="0.79998168889431442"/>
          <bgColor theme="4" tint="0.79998168889431442"/>
        </patternFill>
      </fill>
      <border diagonalUp="0" diagonalDown="0">
        <left/>
        <right style="thin">
          <color theme="0"/>
        </right>
        <top/>
        <bottom style="thin">
          <color theme="0"/>
        </bottom>
        <vertical/>
        <horizontal/>
      </border>
    </dxf>
    <dxf>
      <numFmt numFmtId="0" formatCode="General"/>
    </dxf>
    <dxf>
      <numFmt numFmtId="4" formatCode="#,##0.00"/>
    </dxf>
    <dxf>
      <alignment horizontal="general" vertical="bottom" textRotation="0" wrapText="0" indent="0" justifyLastLine="0" shrinkToFit="0" readingOrder="0"/>
    </dxf>
    <dxf>
      <alignment horizontal="general" vertical="bottom" textRotation="0" wrapText="0" indent="0" justifyLastLine="0" shrinkToFit="0" readingOrder="0"/>
    </dxf>
    <dxf>
      <numFmt numFmtId="0" formatCode="General"/>
    </dxf>
    <dxf>
      <numFmt numFmtId="30" formatCode="@"/>
    </dxf>
    <dxf>
      <numFmt numFmtId="30" formatCode="@"/>
    </dxf>
    <dxf>
      <numFmt numFmtId="30" formatCode="@"/>
    </dxf>
    <dxf>
      <numFmt numFmtId="30" formatCode="@"/>
    </dxf>
    <dxf>
      <numFmt numFmtId="167" formatCode="0.000"/>
    </dxf>
    <dxf>
      <numFmt numFmtId="167" formatCode="0.000"/>
    </dxf>
    <dxf>
      <numFmt numFmtId="1" formatCode="0"/>
    </dxf>
    <dxf>
      <numFmt numFmtId="1" formatCode="0"/>
    </dxf>
    <dxf>
      <numFmt numFmtId="1" formatCode="0"/>
    </dxf>
    <dxf>
      <numFmt numFmtId="1" formatCode="0"/>
    </dxf>
    <dxf>
      <numFmt numFmtId="1" formatCode="0"/>
    </dxf>
    <dxf>
      <numFmt numFmtId="1" formatCode="0"/>
    </dxf>
    <dxf>
      <numFmt numFmtId="1" formatCode="0"/>
    </dxf>
    <dxf>
      <numFmt numFmtId="1" formatCode="0"/>
    </dxf>
    <dxf>
      <numFmt numFmtId="1" formatCode="0"/>
    </dxf>
    <dxf>
      <numFmt numFmtId="1" formatCode="0"/>
    </dxf>
    <dxf>
      <numFmt numFmtId="1" formatCode="0"/>
    </dxf>
    <dxf>
      <numFmt numFmtId="1" formatCode="0"/>
    </dxf>
    <dxf>
      <numFmt numFmtId="0" formatCode="General"/>
    </dxf>
    <dxf>
      <font>
        <b val="0"/>
        <i val="0"/>
        <strike val="0"/>
        <condense val="0"/>
        <extend val="0"/>
        <outline val="0"/>
        <shadow val="0"/>
        <u val="none"/>
        <vertAlign val="baseline"/>
        <sz val="11"/>
        <color theme="1"/>
        <name val="Calibri"/>
        <scheme val="minor"/>
      </font>
      <numFmt numFmtId="0" formatCode="General"/>
    </dxf>
    <dxf>
      <numFmt numFmtId="30" formatCode="@"/>
    </dxf>
    <dxf>
      <font>
        <b val="0"/>
        <i val="0"/>
        <strike val="0"/>
        <condense val="0"/>
        <extend val="0"/>
        <outline val="0"/>
        <shadow val="0"/>
        <u val="none"/>
        <vertAlign val="baseline"/>
        <sz val="11"/>
        <color theme="1"/>
        <name val="Calibri"/>
        <scheme val="minor"/>
      </font>
      <numFmt numFmtId="0" formatCode="General"/>
    </dxf>
    <dxf>
      <numFmt numFmtId="0" formatCode="General"/>
    </dxf>
    <dxf>
      <numFmt numFmtId="0" formatCode="General"/>
    </dxf>
    <dxf>
      <numFmt numFmtId="30" formatCode="@"/>
    </dxf>
    <dxf>
      <alignment horizontal="general" vertical="bottom" textRotation="0" wrapText="1" indent="0" justifyLastLine="0" shrinkToFit="0" readingOrder="0"/>
    </dxf>
    <dxf>
      <numFmt numFmtId="30" formatCode="@"/>
    </dxf>
    <dxf>
      <numFmt numFmtId="30" formatCode="@"/>
    </dxf>
    <dxf>
      <numFmt numFmtId="30" formatCode="@"/>
    </dxf>
    <dxf>
      <numFmt numFmtId="0" formatCode="General"/>
      <alignment horizontal="general" vertical="bottom" textRotation="0" wrapText="0" indent="0" justifyLastLine="0" shrinkToFit="0" readingOrder="0"/>
    </dxf>
    <dxf>
      <numFmt numFmtId="0" formatCode="General"/>
    </dxf>
    <dxf>
      <numFmt numFmtId="0" formatCode="General"/>
    </dxf>
    <dxf>
      <numFmt numFmtId="167" formatCode="0.000"/>
      <alignment horizontal="general" vertical="bottom" textRotation="0" wrapText="0" relativeIndent="0" justifyLastLine="0" shrinkToFit="0" readingOrder="0"/>
    </dxf>
    <dxf>
      <font>
        <b val="0"/>
        <i val="0"/>
        <strike val="0"/>
        <condense val="0"/>
        <extend val="0"/>
        <outline val="0"/>
        <shadow val="0"/>
        <u val="none"/>
        <vertAlign val="baseline"/>
        <sz val="11"/>
        <color theme="1"/>
        <name val="Calibri"/>
        <scheme val="minor"/>
      </font>
      <numFmt numFmtId="167" formatCode="0.000"/>
      <alignment horizontal="general" vertical="bottom" textRotation="0" wrapText="0" relativeIndent="0" justifyLastLine="0" shrinkToFit="0" readingOrder="0"/>
    </dxf>
    <dxf>
      <font>
        <b val="0"/>
        <i val="0"/>
        <strike val="0"/>
        <condense val="0"/>
        <extend val="0"/>
        <outline val="0"/>
        <shadow val="0"/>
        <u val="none"/>
        <vertAlign val="baseline"/>
        <sz val="11"/>
        <color theme="1"/>
        <name val="Calibri"/>
        <scheme val="minor"/>
      </font>
      <numFmt numFmtId="167" formatCode="0.000"/>
      <alignment horizontal="general" vertical="bottom" textRotation="0" wrapText="0" relativeIndent="0" justifyLastLine="0" shrinkToFit="0" readingOrder="0"/>
    </dxf>
    <dxf>
      <font>
        <b val="0"/>
        <i val="0"/>
        <strike val="0"/>
        <condense val="0"/>
        <extend val="0"/>
        <outline val="0"/>
        <shadow val="0"/>
        <u val="none"/>
        <vertAlign val="baseline"/>
        <sz val="11"/>
        <color theme="1"/>
        <name val="Calibri"/>
        <scheme val="minor"/>
      </font>
      <numFmt numFmtId="167" formatCode="0.000"/>
      <alignment horizontal="general" vertical="bottom" textRotation="0" wrapText="0" relativeIndent="0" justifyLastLine="0" shrinkToFit="0" readingOrder="0"/>
    </dxf>
    <dxf>
      <font>
        <b val="0"/>
        <i val="0"/>
        <strike val="0"/>
        <condense val="0"/>
        <extend val="0"/>
        <outline val="0"/>
        <shadow val="0"/>
        <u val="none"/>
        <vertAlign val="baseline"/>
        <sz val="11"/>
        <color theme="1"/>
        <name val="Calibri"/>
        <scheme val="minor"/>
      </font>
      <numFmt numFmtId="167" formatCode="0.000"/>
      <alignment horizontal="general" vertical="bottom" textRotation="0" wrapText="0" relativeIndent="0" justifyLastLine="0" shrinkToFit="0" readingOrder="0"/>
    </dxf>
    <dxf>
      <font>
        <b val="0"/>
        <i val="0"/>
        <strike val="0"/>
        <condense val="0"/>
        <extend val="0"/>
        <outline val="0"/>
        <shadow val="0"/>
        <u val="none"/>
        <vertAlign val="baseline"/>
        <sz val="11"/>
        <color theme="1"/>
        <name val="Calibri"/>
        <scheme val="minor"/>
      </font>
      <numFmt numFmtId="1" formatCode="0"/>
      <alignment horizontal="general" vertical="bottom" textRotation="0" wrapText="0" relativeIndent="0" justifyLastLine="0" shrinkToFit="0" readingOrder="0"/>
    </dxf>
    <dxf>
      <font>
        <b val="0"/>
        <i val="0"/>
        <strike val="0"/>
        <condense val="0"/>
        <extend val="0"/>
        <outline val="0"/>
        <shadow val="0"/>
        <u val="none"/>
        <vertAlign val="baseline"/>
        <sz val="11"/>
        <color theme="1"/>
        <name val="Calibri"/>
        <scheme val="minor"/>
      </font>
      <numFmt numFmtId="1" formatCode="0"/>
      <alignment horizontal="general" vertical="bottom" textRotation="0" wrapText="0" relativeIndent="0" justifyLastLine="0" shrinkToFit="0" readingOrder="0"/>
    </dxf>
    <dxf>
      <font>
        <b val="0"/>
        <i val="0"/>
        <strike val="0"/>
        <condense val="0"/>
        <extend val="0"/>
        <outline val="0"/>
        <shadow val="0"/>
        <u val="none"/>
        <vertAlign val="baseline"/>
        <sz val="11"/>
        <color theme="1"/>
        <name val="Calibri"/>
        <scheme val="minor"/>
      </font>
      <numFmt numFmtId="1" formatCode="0"/>
      <alignment horizontal="general" vertical="bottom" textRotation="0" wrapText="0" relativeIndent="0" justifyLastLine="0" shrinkToFit="0" readingOrder="0"/>
    </dxf>
    <dxf>
      <font>
        <b val="0"/>
        <i val="0"/>
        <strike val="0"/>
        <condense val="0"/>
        <extend val="0"/>
        <outline val="0"/>
        <shadow val="0"/>
        <u val="none"/>
        <vertAlign val="baseline"/>
        <sz val="11"/>
        <color theme="1"/>
        <name val="Calibri"/>
        <scheme val="minor"/>
      </font>
      <numFmt numFmtId="1" formatCode="0"/>
      <alignment horizontal="general" vertical="bottom" textRotation="0" wrapText="0" relativeIndent="0" justifyLastLine="0" shrinkToFit="0" readingOrder="0"/>
    </dxf>
    <dxf>
      <numFmt numFmtId="166" formatCode="#,##0.000"/>
    </dxf>
    <dxf>
      <numFmt numFmtId="166" formatCode="#,##0.000"/>
    </dxf>
    <dxf>
      <numFmt numFmtId="0" formatCode="General"/>
    </dxf>
    <dxf>
      <numFmt numFmtId="165" formatCode="#,##0.0"/>
    </dxf>
    <dxf>
      <numFmt numFmtId="165" formatCode="#,##0.0"/>
    </dxf>
    <dxf>
      <numFmt numFmtId="164" formatCode="0.0"/>
    </dxf>
    <dxf>
      <numFmt numFmtId="30" formatCode="@"/>
    </dxf>
    <dxf>
      <numFmt numFmtId="0" formatCode="General"/>
    </dxf>
    <dxf>
      <numFmt numFmtId="0" formatCode="General"/>
    </dxf>
    <dxf>
      <numFmt numFmtId="0" formatCode="General"/>
    </dxf>
    <dxf>
      <numFmt numFmtId="0" formatCode="General"/>
    </dxf>
    <dxf>
      <numFmt numFmtId="0" formatCode="General"/>
    </dxf>
    <dxf>
      <numFmt numFmtId="1" formatCode="0"/>
    </dxf>
    <dxf>
      <numFmt numFmtId="164" formatCode="0.0"/>
    </dxf>
    <dxf>
      <numFmt numFmtId="0" formatCode="General"/>
    </dxf>
    <dxf>
      <numFmt numFmtId="0" formatCode="General"/>
    </dxf>
    <dxf>
      <numFmt numFmtId="30" formatCode="@"/>
      <alignment horizontal="general" vertical="bottom" textRotation="0" wrapText="0" indent="0" justifyLastLine="0" shrinkToFit="0" readingOrder="0"/>
    </dxf>
    <dxf>
      <numFmt numFmtId="30" formatCode="@"/>
    </dxf>
    <dxf>
      <numFmt numFmtId="30" formatCode="@"/>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font>
        <b val="0"/>
        <i val="0"/>
        <strike val="0"/>
        <condense val="0"/>
        <extend val="0"/>
        <outline val="0"/>
        <shadow val="0"/>
        <u val="none"/>
        <vertAlign val="baseline"/>
        <sz val="11"/>
        <color theme="1"/>
        <name val="Calibri"/>
        <scheme val="minor"/>
      </font>
      <numFmt numFmtId="0" formatCode="General"/>
      <alignment horizontal="general" vertical="bottom" textRotation="0" wrapText="1" relativeIndent="0" justifyLastLine="0" shrinkToFit="0" readingOrder="0"/>
    </dxf>
    <dxf>
      <font>
        <b val="0"/>
        <i val="0"/>
        <strike val="0"/>
        <condense val="0"/>
        <extend val="0"/>
        <outline val="0"/>
        <shadow val="0"/>
        <u val="none"/>
        <vertAlign val="baseline"/>
        <sz val="11"/>
        <color theme="1"/>
        <name val="Calibri"/>
        <scheme val="minor"/>
      </font>
      <numFmt numFmtId="0" formatCode="General"/>
      <alignment horizontal="general" vertical="bottom" textRotation="0" wrapText="1" relativeIndent="0" justifyLastLine="0" shrinkToFit="0" readingOrder="0"/>
    </dxf>
    <dxf>
      <numFmt numFmtId="0" formatCode="General"/>
      <alignment horizontal="general" vertical="bottom" textRotation="0" wrapText="1" relative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30" formatCode="@"/>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1" formatCode="0"/>
      <alignment horizontal="general" vertical="bottom" textRotation="0" wrapText="1" indent="0" justifyLastLine="0" shrinkToFit="0" readingOrder="0"/>
    </dxf>
    <dxf>
      <font>
        <b val="0"/>
        <i val="0"/>
        <strike val="0"/>
        <condense val="0"/>
        <extend val="0"/>
        <outline val="0"/>
        <shadow val="0"/>
        <u val="none"/>
        <vertAlign val="baseline"/>
        <sz val="11"/>
        <color theme="1"/>
        <name val="Calibri"/>
        <scheme val="minor"/>
      </font>
      <numFmt numFmtId="0" formatCode="General"/>
      <alignment horizontal="general" vertical="bottom" textRotation="0" wrapText="1" indent="0" justifyLastLine="0" shrinkToFit="0" readingOrder="0"/>
    </dxf>
    <dxf>
      <numFmt numFmtId="164" formatCode="0.0"/>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30" formatCode="@"/>
      <alignment horizontal="general" vertical="bottom" textRotation="0" wrapText="0" indent="0" justifyLastLine="0" shrinkToFit="0" readingOrder="0"/>
    </dxf>
    <dxf>
      <numFmt numFmtId="30" formatCode="@"/>
      <alignment horizontal="general" vertical="bottom" textRotation="0" wrapText="0"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font>
        <color theme="0"/>
      </font>
      <fill>
        <patternFill>
          <bgColor theme="4"/>
        </patternFill>
      </fill>
      <border>
        <left style="thin">
          <color theme="0"/>
        </left>
        <right style="thin">
          <color theme="0"/>
        </right>
        <top style="thin">
          <color theme="0"/>
        </top>
        <bottom style="thin">
          <color theme="0"/>
        </bottom>
        <vertical style="thin">
          <color theme="0"/>
        </vertical>
        <horizontal style="thin">
          <color theme="0"/>
        </horizontal>
      </border>
    </dxf>
    <dxf>
      <font>
        <b/>
        <i val="0"/>
      </font>
      <fill>
        <patternFill>
          <bgColor rgb="FFD7D7D7"/>
        </patternFill>
      </fill>
    </dxf>
    <dxf>
      <font>
        <b val="0"/>
        <i val="0"/>
      </font>
      <fill>
        <patternFill patternType="none">
          <bgColor indexed="65"/>
        </patternFill>
      </fill>
    </dxf>
  </dxfs>
  <tableStyles count="2" defaultTableStyle="TableStyleMedium9" defaultPivotStyle="PivotStyleLight16">
    <tableStyle name="MySqlDefault" pivot="0" table="0" count="2" xr9:uid="{00000000-0011-0000-FFFF-FFFF00000000}">
      <tableStyleElement type="wholeTable" dxfId="101"/>
      <tableStyleElement type="headerRow" dxfId="100"/>
    </tableStyle>
    <tableStyle name="NodeXL Table" pivot="0" count="1" xr9:uid="{00000000-0011-0000-FFFF-FFFF01000000}">
      <tableStyleElement type="headerRow" dxfId="99"/>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1"/>
          <c:order val="0"/>
          <c:tx>
            <c:strRef>
              <c:f>'Overall Metrics'!$E$2</c:f>
              <c:strCache>
                <c:ptCount val="1"/>
                <c:pt idx="0">
                  <c:v>0</c:v>
                </c:pt>
              </c:strCache>
            </c:strRef>
          </c:tx>
          <c:spPr>
            <a:solidFill>
              <a:schemeClr val="accent1"/>
            </a:solidFill>
          </c:spPr>
          <c:invertIfNegative val="0"/>
          <c:cat>
            <c:numRef>
              <c:f>'Overall Metrics'!$D$2:$D$57</c:f>
              <c:numCache>
                <c:formatCode>#,##0.00</c:formatCode>
                <c:ptCount val="5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6">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numCache>
            </c:numRef>
          </c:cat>
          <c:val>
            <c:numRef>
              <c:f>'Overall Metrics'!$E$2:$E$57</c:f>
              <c:numCache>
                <c:formatCode>General</c:formatCode>
                <c:ptCount val="5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numCache>
            </c:numRef>
          </c:val>
          <c:extLst>
            <c:ext xmlns:c16="http://schemas.microsoft.com/office/drawing/2014/chart" uri="{C3380CC4-5D6E-409C-BE32-E72D297353CC}">
              <c16:uniqueId val="{00000000-54D7-46BB-B4FD-1AD39B1E2B2E}"/>
            </c:ext>
          </c:extLst>
        </c:ser>
        <c:dLbls>
          <c:showLegendKey val="0"/>
          <c:showVal val="0"/>
          <c:showCatName val="0"/>
          <c:showSerName val="0"/>
          <c:showPercent val="0"/>
          <c:showBubbleSize val="0"/>
        </c:dLbls>
        <c:gapWidth val="0"/>
        <c:axId val="399081872"/>
        <c:axId val="399067872"/>
      </c:barChart>
      <c:catAx>
        <c:axId val="399081872"/>
        <c:scaling>
          <c:orientation val="minMax"/>
        </c:scaling>
        <c:delete val="1"/>
        <c:axPos val="b"/>
        <c:title>
          <c:tx>
            <c:rich>
              <a:bodyPr/>
              <a:lstStyle/>
              <a:p>
                <a:pPr>
                  <a:defRPr/>
                </a:pPr>
                <a:r>
                  <a:rPr lang="en-US"/>
                  <a:t>Degree</a:t>
                </a:r>
              </a:p>
            </c:rich>
          </c:tx>
          <c:layout>
            <c:manualLayout>
              <c:xMode val="edge"/>
              <c:yMode val="edge"/>
              <c:x val="0.44107564559545148"/>
              <c:y val="0.83479536025738765"/>
            </c:manualLayout>
          </c:layout>
          <c:overlay val="0"/>
        </c:title>
        <c:numFmt formatCode="#,##0.00" sourceLinked="1"/>
        <c:majorTickMark val="out"/>
        <c:minorTickMark val="none"/>
        <c:tickLblPos val="none"/>
        <c:crossAx val="399067872"/>
        <c:crosses val="autoZero"/>
        <c:auto val="1"/>
        <c:lblAlgn val="ctr"/>
        <c:lblOffset val="100"/>
        <c:noMultiLvlLbl val="0"/>
      </c:catAx>
      <c:valAx>
        <c:axId val="399067872"/>
        <c:scaling>
          <c:orientation val="minMax"/>
        </c:scaling>
        <c:delete val="0"/>
        <c:axPos val="l"/>
        <c:majorGridlines/>
        <c:title>
          <c:tx>
            <c:rich>
              <a:bodyPr rot="-5400000" vert="horz"/>
              <a:lstStyle/>
              <a:p>
                <a:pPr>
                  <a:defRPr/>
                </a:pPr>
                <a:r>
                  <a:rPr lang="en-US"/>
                  <a:t>Frequency</a:t>
                </a:r>
              </a:p>
            </c:rich>
          </c:tx>
          <c:overlay val="0"/>
        </c:title>
        <c:numFmt formatCode="General" sourceLinked="1"/>
        <c:majorTickMark val="out"/>
        <c:minorTickMark val="none"/>
        <c:tickLblPos val="nextTo"/>
        <c:crossAx val="399081872"/>
        <c:crosses val="autoZero"/>
        <c:crossBetween val="between"/>
      </c:valAx>
    </c:plotArea>
    <c:plotVisOnly val="0"/>
    <c:dispBlanksAs val="gap"/>
    <c:showDLblsOverMax val="0"/>
  </c:chart>
  <c:printSettings>
    <c:headerFooter/>
    <c:pageMargins b="0.75000000000001465" l="0.70000000000000062" r="0.70000000000000062" t="0.75000000000001465"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1"/>
          <c:order val="0"/>
          <c:tx>
            <c:strRef>
              <c:f>'Overall Metrics'!$G$2</c:f>
              <c:strCache>
                <c:ptCount val="1"/>
                <c:pt idx="0">
                  <c:v>0</c:v>
                </c:pt>
              </c:strCache>
            </c:strRef>
          </c:tx>
          <c:spPr>
            <a:solidFill>
              <a:schemeClr val="accent1"/>
            </a:solidFill>
          </c:spPr>
          <c:invertIfNegative val="0"/>
          <c:cat>
            <c:numRef>
              <c:f>'Overall Metrics'!$F$2:$F$57</c:f>
              <c:numCache>
                <c:formatCode>#,##0.00</c:formatCode>
                <c:ptCount val="5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6">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numCache>
            </c:numRef>
          </c:cat>
          <c:val>
            <c:numRef>
              <c:f>'Overall Metrics'!$G$2:$G$57</c:f>
              <c:numCache>
                <c:formatCode>General</c:formatCode>
                <c:ptCount val="5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numCache>
            </c:numRef>
          </c:val>
          <c:extLst>
            <c:ext xmlns:c16="http://schemas.microsoft.com/office/drawing/2014/chart" uri="{C3380CC4-5D6E-409C-BE32-E72D297353CC}">
              <c16:uniqueId val="{00000000-067A-4358-A99E-C4BDBF2D226F}"/>
            </c:ext>
          </c:extLst>
        </c:ser>
        <c:dLbls>
          <c:showLegendKey val="0"/>
          <c:showVal val="0"/>
          <c:showCatName val="0"/>
          <c:showSerName val="0"/>
          <c:showPercent val="0"/>
          <c:showBubbleSize val="0"/>
        </c:dLbls>
        <c:gapWidth val="0"/>
        <c:axId val="399068432"/>
        <c:axId val="399066192"/>
      </c:barChart>
      <c:catAx>
        <c:axId val="399068432"/>
        <c:scaling>
          <c:orientation val="minMax"/>
        </c:scaling>
        <c:delete val="1"/>
        <c:axPos val="b"/>
        <c:title>
          <c:tx>
            <c:rich>
              <a:bodyPr/>
              <a:lstStyle/>
              <a:p>
                <a:pPr>
                  <a:defRPr/>
                </a:pPr>
                <a:r>
                  <a:rPr lang="en-US"/>
                  <a:t>In-Degree</a:t>
                </a:r>
              </a:p>
            </c:rich>
          </c:tx>
          <c:layout>
            <c:manualLayout>
              <c:xMode val="edge"/>
              <c:yMode val="edge"/>
              <c:x val="0.43425552624336278"/>
              <c:y val="0.81759105918211861"/>
            </c:manualLayout>
          </c:layout>
          <c:overlay val="0"/>
        </c:title>
        <c:numFmt formatCode="#,##0.00" sourceLinked="1"/>
        <c:majorTickMark val="out"/>
        <c:minorTickMark val="none"/>
        <c:tickLblPos val="none"/>
        <c:crossAx val="399066192"/>
        <c:crosses val="autoZero"/>
        <c:auto val="1"/>
        <c:lblAlgn val="ctr"/>
        <c:lblOffset val="100"/>
        <c:noMultiLvlLbl val="0"/>
      </c:catAx>
      <c:valAx>
        <c:axId val="399066192"/>
        <c:scaling>
          <c:orientation val="minMax"/>
        </c:scaling>
        <c:delete val="0"/>
        <c:axPos val="l"/>
        <c:majorGridlines/>
        <c:title>
          <c:tx>
            <c:rich>
              <a:bodyPr rot="-5400000" vert="horz"/>
              <a:lstStyle/>
              <a:p>
                <a:pPr>
                  <a:defRPr/>
                </a:pPr>
                <a:r>
                  <a:rPr lang="en-US"/>
                  <a:t>Frequency</a:t>
                </a:r>
              </a:p>
            </c:rich>
          </c:tx>
          <c:overlay val="0"/>
        </c:title>
        <c:numFmt formatCode="General" sourceLinked="1"/>
        <c:majorTickMark val="out"/>
        <c:minorTickMark val="none"/>
        <c:tickLblPos val="nextTo"/>
        <c:crossAx val="399068432"/>
        <c:crosses val="autoZero"/>
        <c:crossBetween val="between"/>
      </c:valAx>
    </c:plotArea>
    <c:plotVisOnly val="0"/>
    <c:dispBlanksAs val="gap"/>
    <c:showDLblsOverMax val="0"/>
  </c:chart>
  <c:printSettings>
    <c:headerFooter/>
    <c:pageMargins b="0.75000000000001465" l="0.70000000000000062" r="0.70000000000000062" t="0.75000000000001465"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1"/>
          <c:order val="0"/>
          <c:tx>
            <c:strRef>
              <c:f>'Overall Metrics'!$I$2</c:f>
              <c:strCache>
                <c:ptCount val="1"/>
                <c:pt idx="0">
                  <c:v>0</c:v>
                </c:pt>
              </c:strCache>
            </c:strRef>
          </c:tx>
          <c:spPr>
            <a:solidFill>
              <a:schemeClr val="accent1"/>
            </a:solidFill>
          </c:spPr>
          <c:invertIfNegative val="0"/>
          <c:cat>
            <c:numRef>
              <c:f>'Overall Metrics'!$H$2:$H$57</c:f>
              <c:numCache>
                <c:formatCode>#,##0.00</c:formatCode>
                <c:ptCount val="5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6">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numCache>
            </c:numRef>
          </c:cat>
          <c:val>
            <c:numRef>
              <c:f>'Overall Metrics'!$I$2:$I$57</c:f>
              <c:numCache>
                <c:formatCode>General</c:formatCode>
                <c:ptCount val="5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numCache>
            </c:numRef>
          </c:val>
          <c:extLst>
            <c:ext xmlns:c16="http://schemas.microsoft.com/office/drawing/2014/chart" uri="{C3380CC4-5D6E-409C-BE32-E72D297353CC}">
              <c16:uniqueId val="{00000000-3057-424C-BFBC-695415B05FD9}"/>
            </c:ext>
          </c:extLst>
        </c:ser>
        <c:dLbls>
          <c:showLegendKey val="0"/>
          <c:showVal val="0"/>
          <c:showCatName val="0"/>
          <c:showSerName val="0"/>
          <c:showPercent val="0"/>
          <c:showBubbleSize val="0"/>
        </c:dLbls>
        <c:gapWidth val="0"/>
        <c:axId val="399081312"/>
        <c:axId val="399056112"/>
      </c:barChart>
      <c:catAx>
        <c:axId val="399081312"/>
        <c:scaling>
          <c:orientation val="minMax"/>
        </c:scaling>
        <c:delete val="1"/>
        <c:axPos val="b"/>
        <c:title>
          <c:tx>
            <c:rich>
              <a:bodyPr/>
              <a:lstStyle/>
              <a:p>
                <a:pPr>
                  <a:defRPr/>
                </a:pPr>
                <a:r>
                  <a:rPr lang="en-US"/>
                  <a:t>Out-Degree</a:t>
                </a:r>
              </a:p>
            </c:rich>
          </c:tx>
          <c:layout>
            <c:manualLayout>
              <c:xMode val="edge"/>
              <c:yMode val="edge"/>
              <c:x val="0.41379516818709683"/>
              <c:y val="0.80898890864450268"/>
            </c:manualLayout>
          </c:layout>
          <c:overlay val="0"/>
        </c:title>
        <c:numFmt formatCode="#,##0.00" sourceLinked="1"/>
        <c:majorTickMark val="out"/>
        <c:minorTickMark val="none"/>
        <c:tickLblPos val="none"/>
        <c:crossAx val="399056112"/>
        <c:crosses val="autoZero"/>
        <c:auto val="1"/>
        <c:lblAlgn val="ctr"/>
        <c:lblOffset val="100"/>
        <c:noMultiLvlLbl val="0"/>
      </c:catAx>
      <c:valAx>
        <c:axId val="399056112"/>
        <c:scaling>
          <c:orientation val="minMax"/>
        </c:scaling>
        <c:delete val="0"/>
        <c:axPos val="l"/>
        <c:majorGridlines/>
        <c:title>
          <c:tx>
            <c:rich>
              <a:bodyPr rot="-5400000" vert="horz"/>
              <a:lstStyle/>
              <a:p>
                <a:pPr>
                  <a:defRPr/>
                </a:pPr>
                <a:r>
                  <a:rPr lang="en-US"/>
                  <a:t>Frequency</a:t>
                </a:r>
              </a:p>
            </c:rich>
          </c:tx>
          <c:overlay val="0"/>
        </c:title>
        <c:numFmt formatCode="General" sourceLinked="1"/>
        <c:majorTickMark val="out"/>
        <c:minorTickMark val="none"/>
        <c:tickLblPos val="nextTo"/>
        <c:crossAx val="399081312"/>
        <c:crosses val="autoZero"/>
        <c:crossBetween val="between"/>
      </c:valAx>
    </c:plotArea>
    <c:plotVisOnly val="0"/>
    <c:dispBlanksAs val="gap"/>
    <c:showDLblsOverMax val="0"/>
  </c:chart>
  <c:printSettings>
    <c:headerFooter/>
    <c:pageMargins b="0.75000000000001465" l="0.70000000000000062" r="0.70000000000000062" t="0.75000000000001465"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1"/>
          <c:order val="0"/>
          <c:tx>
            <c:strRef>
              <c:f>'Overall Metrics'!$K$2</c:f>
              <c:strCache>
                <c:ptCount val="1"/>
                <c:pt idx="0">
                  <c:v>0</c:v>
                </c:pt>
              </c:strCache>
            </c:strRef>
          </c:tx>
          <c:spPr>
            <a:solidFill>
              <a:schemeClr val="accent1"/>
            </a:solidFill>
          </c:spPr>
          <c:invertIfNegative val="0"/>
          <c:cat>
            <c:numRef>
              <c:f>'Overall Metrics'!$J$2:$J$57</c:f>
              <c:numCache>
                <c:formatCode>#,##0.00</c:formatCode>
                <c:ptCount val="5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6">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numCache>
            </c:numRef>
          </c:cat>
          <c:val>
            <c:numRef>
              <c:f>'Overall Metrics'!$K$2:$K$57</c:f>
              <c:numCache>
                <c:formatCode>General</c:formatCode>
                <c:ptCount val="5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numCache>
            </c:numRef>
          </c:val>
          <c:extLst>
            <c:ext xmlns:c16="http://schemas.microsoft.com/office/drawing/2014/chart" uri="{C3380CC4-5D6E-409C-BE32-E72D297353CC}">
              <c16:uniqueId val="{00000000-DE6B-4635-A420-5FDF7279BF68}"/>
            </c:ext>
          </c:extLst>
        </c:ser>
        <c:dLbls>
          <c:showLegendKey val="0"/>
          <c:showVal val="0"/>
          <c:showCatName val="0"/>
          <c:showSerName val="0"/>
          <c:showPercent val="0"/>
          <c:showBubbleSize val="0"/>
        </c:dLbls>
        <c:gapWidth val="0"/>
        <c:axId val="399071232"/>
        <c:axId val="399070672"/>
      </c:barChart>
      <c:catAx>
        <c:axId val="399071232"/>
        <c:scaling>
          <c:orientation val="minMax"/>
        </c:scaling>
        <c:delete val="1"/>
        <c:axPos val="b"/>
        <c:title>
          <c:tx>
            <c:rich>
              <a:bodyPr/>
              <a:lstStyle/>
              <a:p>
                <a:pPr>
                  <a:defRPr/>
                </a:pPr>
                <a:r>
                  <a:rPr lang="en-US"/>
                  <a:t>Betweenness Centrality</a:t>
                </a:r>
              </a:p>
            </c:rich>
          </c:tx>
          <c:layout>
            <c:manualLayout>
              <c:xMode val="edge"/>
              <c:yMode val="edge"/>
              <c:x val="0.32728710116056114"/>
              <c:y val="0.82619320971975252"/>
            </c:manualLayout>
          </c:layout>
          <c:overlay val="0"/>
        </c:title>
        <c:numFmt formatCode="#,##0.00" sourceLinked="1"/>
        <c:majorTickMark val="out"/>
        <c:minorTickMark val="none"/>
        <c:tickLblPos val="none"/>
        <c:crossAx val="399070672"/>
        <c:crosses val="autoZero"/>
        <c:auto val="1"/>
        <c:lblAlgn val="ctr"/>
        <c:lblOffset val="100"/>
        <c:noMultiLvlLbl val="0"/>
      </c:catAx>
      <c:valAx>
        <c:axId val="399070672"/>
        <c:scaling>
          <c:orientation val="minMax"/>
        </c:scaling>
        <c:delete val="0"/>
        <c:axPos val="l"/>
        <c:majorGridlines/>
        <c:title>
          <c:tx>
            <c:rich>
              <a:bodyPr rot="-5400000" vert="horz"/>
              <a:lstStyle/>
              <a:p>
                <a:pPr>
                  <a:defRPr/>
                </a:pPr>
                <a:r>
                  <a:rPr lang="en-US"/>
                  <a:t>Frequency</a:t>
                </a:r>
              </a:p>
            </c:rich>
          </c:tx>
          <c:overlay val="0"/>
        </c:title>
        <c:numFmt formatCode="General" sourceLinked="1"/>
        <c:majorTickMark val="out"/>
        <c:minorTickMark val="none"/>
        <c:tickLblPos val="nextTo"/>
        <c:crossAx val="399071232"/>
        <c:crosses val="autoZero"/>
        <c:crossBetween val="between"/>
      </c:valAx>
    </c:plotArea>
    <c:plotVisOnly val="0"/>
    <c:dispBlanksAs val="gap"/>
    <c:showDLblsOverMax val="0"/>
  </c:chart>
  <c:printSettings>
    <c:headerFooter/>
    <c:pageMargins b="0.75000000000001465" l="0.70000000000000062" r="0.70000000000000062" t="0.75000000000001465"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1"/>
          <c:order val="0"/>
          <c:tx>
            <c:strRef>
              <c:f>'Overall Metrics'!$M$2</c:f>
              <c:strCache>
                <c:ptCount val="1"/>
                <c:pt idx="0">
                  <c:v>0</c:v>
                </c:pt>
              </c:strCache>
            </c:strRef>
          </c:tx>
          <c:spPr>
            <a:solidFill>
              <a:schemeClr val="accent1"/>
            </a:solidFill>
          </c:spPr>
          <c:invertIfNegative val="0"/>
          <c:cat>
            <c:numRef>
              <c:f>'Overall Metrics'!$L$2:$L$57</c:f>
              <c:numCache>
                <c:formatCode>#,##0.00</c:formatCode>
                <c:ptCount val="5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6">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numCache>
            </c:numRef>
          </c:cat>
          <c:val>
            <c:numRef>
              <c:f>'Overall Metrics'!$M$2:$M$57</c:f>
              <c:numCache>
                <c:formatCode>General</c:formatCode>
                <c:ptCount val="5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numCache>
            </c:numRef>
          </c:val>
          <c:extLst>
            <c:ext xmlns:c16="http://schemas.microsoft.com/office/drawing/2014/chart" uri="{C3380CC4-5D6E-409C-BE32-E72D297353CC}">
              <c16:uniqueId val="{00000000-1760-45B4-88C3-2D9876AC0DBD}"/>
            </c:ext>
          </c:extLst>
        </c:ser>
        <c:dLbls>
          <c:showLegendKey val="0"/>
          <c:showVal val="0"/>
          <c:showCatName val="0"/>
          <c:showSerName val="0"/>
          <c:showPercent val="0"/>
          <c:showBubbleSize val="0"/>
        </c:dLbls>
        <c:gapWidth val="0"/>
        <c:axId val="399072912"/>
        <c:axId val="399069552"/>
      </c:barChart>
      <c:catAx>
        <c:axId val="399072912"/>
        <c:scaling>
          <c:orientation val="minMax"/>
        </c:scaling>
        <c:delete val="1"/>
        <c:axPos val="b"/>
        <c:title>
          <c:tx>
            <c:rich>
              <a:bodyPr/>
              <a:lstStyle/>
              <a:p>
                <a:pPr>
                  <a:defRPr/>
                </a:pPr>
                <a:r>
                  <a:rPr lang="en-US"/>
                  <a:t>Closeness Centrality</a:t>
                </a:r>
              </a:p>
            </c:rich>
          </c:tx>
          <c:layout>
            <c:manualLayout>
              <c:xMode val="edge"/>
              <c:yMode val="edge"/>
              <c:x val="0.35406086287408578"/>
              <c:y val="0.82619320971975252"/>
            </c:manualLayout>
          </c:layout>
          <c:overlay val="0"/>
        </c:title>
        <c:numFmt formatCode="#,##0.00" sourceLinked="1"/>
        <c:majorTickMark val="out"/>
        <c:minorTickMark val="none"/>
        <c:tickLblPos val="none"/>
        <c:crossAx val="399069552"/>
        <c:crosses val="autoZero"/>
        <c:auto val="1"/>
        <c:lblAlgn val="ctr"/>
        <c:lblOffset val="100"/>
        <c:noMultiLvlLbl val="0"/>
      </c:catAx>
      <c:valAx>
        <c:axId val="399069552"/>
        <c:scaling>
          <c:orientation val="minMax"/>
        </c:scaling>
        <c:delete val="0"/>
        <c:axPos val="l"/>
        <c:majorGridlines/>
        <c:title>
          <c:tx>
            <c:rich>
              <a:bodyPr rot="-5400000" vert="horz"/>
              <a:lstStyle/>
              <a:p>
                <a:pPr>
                  <a:defRPr/>
                </a:pPr>
                <a:r>
                  <a:rPr lang="en-US"/>
                  <a:t>Frequency</a:t>
                </a:r>
              </a:p>
            </c:rich>
          </c:tx>
          <c:overlay val="0"/>
        </c:title>
        <c:numFmt formatCode="General" sourceLinked="1"/>
        <c:majorTickMark val="out"/>
        <c:minorTickMark val="none"/>
        <c:tickLblPos val="nextTo"/>
        <c:crossAx val="399072912"/>
        <c:crosses val="autoZero"/>
        <c:crossBetween val="between"/>
      </c:valAx>
    </c:plotArea>
    <c:plotVisOnly val="0"/>
    <c:dispBlanksAs val="gap"/>
    <c:showDLblsOverMax val="0"/>
  </c:chart>
  <c:printSettings>
    <c:headerFooter/>
    <c:pageMargins b="0.75000000000001465" l="0.70000000000000062" r="0.70000000000000062" t="0.75000000000001465"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1"/>
          <c:order val="0"/>
          <c:tx>
            <c:strRef>
              <c:f>'Overall Metrics'!$O$2</c:f>
              <c:strCache>
                <c:ptCount val="1"/>
                <c:pt idx="0">
                  <c:v>0</c:v>
                </c:pt>
              </c:strCache>
            </c:strRef>
          </c:tx>
          <c:spPr>
            <a:solidFill>
              <a:schemeClr val="accent1"/>
            </a:solidFill>
          </c:spPr>
          <c:invertIfNegative val="0"/>
          <c:cat>
            <c:numRef>
              <c:f>'Overall Metrics'!$N$2:$N$57</c:f>
              <c:numCache>
                <c:formatCode>#,##0.00</c:formatCode>
                <c:ptCount val="5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6">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numCache>
            </c:numRef>
          </c:cat>
          <c:val>
            <c:numRef>
              <c:f>'Overall Metrics'!$O$2:$O$57</c:f>
              <c:numCache>
                <c:formatCode>General</c:formatCode>
                <c:ptCount val="5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numCache>
            </c:numRef>
          </c:val>
          <c:extLst>
            <c:ext xmlns:c16="http://schemas.microsoft.com/office/drawing/2014/chart" uri="{C3380CC4-5D6E-409C-BE32-E72D297353CC}">
              <c16:uniqueId val="{00000000-BCD4-402B-95FD-AA0F2A29ABB5}"/>
            </c:ext>
          </c:extLst>
        </c:ser>
        <c:dLbls>
          <c:showLegendKey val="0"/>
          <c:showVal val="0"/>
          <c:showCatName val="0"/>
          <c:showSerName val="0"/>
          <c:showPercent val="0"/>
          <c:showBubbleSize val="0"/>
        </c:dLbls>
        <c:gapWidth val="0"/>
        <c:axId val="400160192"/>
        <c:axId val="400155712"/>
      </c:barChart>
      <c:catAx>
        <c:axId val="400160192"/>
        <c:scaling>
          <c:orientation val="minMax"/>
        </c:scaling>
        <c:delete val="1"/>
        <c:axPos val="b"/>
        <c:title>
          <c:tx>
            <c:rich>
              <a:bodyPr/>
              <a:lstStyle/>
              <a:p>
                <a:pPr>
                  <a:defRPr/>
                </a:pPr>
                <a:r>
                  <a:rPr lang="en-US"/>
                  <a:t>Eigenvector</a:t>
                </a:r>
                <a:r>
                  <a:rPr lang="en-US" baseline="0"/>
                  <a:t> </a:t>
                </a:r>
                <a:r>
                  <a:rPr lang="en-US"/>
                  <a:t>Centrality</a:t>
                </a:r>
              </a:p>
            </c:rich>
          </c:tx>
          <c:layout>
            <c:manualLayout>
              <c:xMode val="edge"/>
              <c:yMode val="edge"/>
              <c:x val="0.33732726180313355"/>
              <c:y val="0.82619320971975252"/>
            </c:manualLayout>
          </c:layout>
          <c:overlay val="0"/>
        </c:title>
        <c:numFmt formatCode="#,##0.00" sourceLinked="1"/>
        <c:majorTickMark val="out"/>
        <c:minorTickMark val="none"/>
        <c:tickLblPos val="none"/>
        <c:crossAx val="400155712"/>
        <c:crosses val="autoZero"/>
        <c:auto val="1"/>
        <c:lblAlgn val="ctr"/>
        <c:lblOffset val="100"/>
        <c:noMultiLvlLbl val="0"/>
      </c:catAx>
      <c:valAx>
        <c:axId val="400155712"/>
        <c:scaling>
          <c:orientation val="minMax"/>
        </c:scaling>
        <c:delete val="0"/>
        <c:axPos val="l"/>
        <c:majorGridlines/>
        <c:title>
          <c:tx>
            <c:rich>
              <a:bodyPr rot="-5400000" vert="horz"/>
              <a:lstStyle/>
              <a:p>
                <a:pPr>
                  <a:defRPr/>
                </a:pPr>
                <a:r>
                  <a:rPr lang="en-US"/>
                  <a:t>Frequency</a:t>
                </a:r>
              </a:p>
            </c:rich>
          </c:tx>
          <c:overlay val="0"/>
        </c:title>
        <c:numFmt formatCode="General" sourceLinked="1"/>
        <c:majorTickMark val="out"/>
        <c:minorTickMark val="none"/>
        <c:tickLblPos val="nextTo"/>
        <c:crossAx val="400160192"/>
        <c:crosses val="autoZero"/>
        <c:crossBetween val="between"/>
      </c:valAx>
    </c:plotArea>
    <c:plotVisOnly val="0"/>
    <c:dispBlanksAs val="gap"/>
    <c:showDLblsOverMax val="0"/>
  </c:chart>
  <c:printSettings>
    <c:headerFooter/>
    <c:pageMargins b="0.75000000000001465" l="0.70000000000000062" r="0.70000000000000062" t="0.75000000000001465"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1"/>
          <c:order val="0"/>
          <c:tx>
            <c:strRef>
              <c:f>'Overall Metrics'!$S$2</c:f>
              <c:strCache>
                <c:ptCount val="1"/>
                <c:pt idx="0">
                  <c:v>0</c:v>
                </c:pt>
              </c:strCache>
            </c:strRef>
          </c:tx>
          <c:spPr>
            <a:solidFill>
              <a:schemeClr val="accent1"/>
            </a:solidFill>
          </c:spPr>
          <c:invertIfNegative val="0"/>
          <c:cat>
            <c:numRef>
              <c:f>'Overall Metrics'!$R$2:$R$57</c:f>
              <c:numCache>
                <c:formatCode>#,##0.00</c:formatCode>
                <c:ptCount val="5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6">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numCache>
            </c:numRef>
          </c:cat>
          <c:val>
            <c:numRef>
              <c:f>'Overall Metrics'!$S$2:$S$57</c:f>
              <c:numCache>
                <c:formatCode>General</c:formatCode>
                <c:ptCount val="5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numCache>
            </c:numRef>
          </c:val>
          <c:extLst>
            <c:ext xmlns:c16="http://schemas.microsoft.com/office/drawing/2014/chart" uri="{C3380CC4-5D6E-409C-BE32-E72D297353CC}">
              <c16:uniqueId val="{00000000-3CB2-466E-BC8D-ACFA1FBCF18A}"/>
            </c:ext>
          </c:extLst>
        </c:ser>
        <c:dLbls>
          <c:showLegendKey val="0"/>
          <c:showVal val="0"/>
          <c:showCatName val="0"/>
          <c:showSerName val="0"/>
          <c:showPercent val="0"/>
          <c:showBubbleSize val="0"/>
        </c:dLbls>
        <c:gapWidth val="0"/>
        <c:axId val="400168032"/>
        <c:axId val="400157952"/>
      </c:barChart>
      <c:catAx>
        <c:axId val="400168032"/>
        <c:scaling>
          <c:orientation val="minMax"/>
        </c:scaling>
        <c:delete val="1"/>
        <c:axPos val="b"/>
        <c:title>
          <c:tx>
            <c:rich>
              <a:bodyPr/>
              <a:lstStyle/>
              <a:p>
                <a:pPr>
                  <a:defRPr/>
                </a:pPr>
                <a:r>
                  <a:rPr lang="en-US"/>
                  <a:t>Clustering Coefficient</a:t>
                </a:r>
              </a:p>
            </c:rich>
          </c:tx>
          <c:layout>
            <c:manualLayout>
              <c:xMode val="edge"/>
              <c:yMode val="edge"/>
              <c:x val="0.33732726180313377"/>
              <c:y val="0.82619320971975252"/>
            </c:manualLayout>
          </c:layout>
          <c:overlay val="0"/>
        </c:title>
        <c:numFmt formatCode="#,##0.00" sourceLinked="1"/>
        <c:majorTickMark val="out"/>
        <c:minorTickMark val="none"/>
        <c:tickLblPos val="none"/>
        <c:crossAx val="400157952"/>
        <c:crosses val="autoZero"/>
        <c:auto val="1"/>
        <c:lblAlgn val="ctr"/>
        <c:lblOffset val="100"/>
        <c:noMultiLvlLbl val="0"/>
      </c:catAx>
      <c:valAx>
        <c:axId val="400157952"/>
        <c:scaling>
          <c:orientation val="minMax"/>
        </c:scaling>
        <c:delete val="0"/>
        <c:axPos val="l"/>
        <c:majorGridlines/>
        <c:title>
          <c:tx>
            <c:rich>
              <a:bodyPr rot="-5400000" vert="horz"/>
              <a:lstStyle/>
              <a:p>
                <a:pPr>
                  <a:defRPr/>
                </a:pPr>
                <a:r>
                  <a:rPr lang="en-US"/>
                  <a:t>Frequency</a:t>
                </a:r>
              </a:p>
            </c:rich>
          </c:tx>
          <c:overlay val="0"/>
        </c:title>
        <c:numFmt formatCode="General" sourceLinked="1"/>
        <c:majorTickMark val="out"/>
        <c:minorTickMark val="none"/>
        <c:tickLblPos val="nextTo"/>
        <c:crossAx val="400168032"/>
        <c:crosses val="autoZero"/>
        <c:crossBetween val="between"/>
      </c:valAx>
    </c:plotArea>
    <c:plotVisOnly val="0"/>
    <c:dispBlanksAs val="gap"/>
    <c:showDLblsOverMax val="0"/>
  </c:chart>
  <c:printSettings>
    <c:headerFooter/>
    <c:pageMargins b="0.75000000000001465" l="0.70000000000000062" r="0.70000000000000062" t="0.75000000000001465"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1"/>
          <c:order val="0"/>
          <c:tx>
            <c:strRef>
              <c:f>'Overall Metrics'!$Q$2</c:f>
              <c:strCache>
                <c:ptCount val="1"/>
                <c:pt idx="0">
                  <c:v>0</c:v>
                </c:pt>
              </c:strCache>
            </c:strRef>
          </c:tx>
          <c:spPr>
            <a:solidFill>
              <a:schemeClr val="accent1"/>
            </a:solidFill>
          </c:spPr>
          <c:invertIfNegative val="0"/>
          <c:cat>
            <c:numRef>
              <c:f>'Overall Metrics'!$R$2:$R$57</c:f>
              <c:numCache>
                <c:formatCode>#,##0.00</c:formatCode>
                <c:ptCount val="5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6">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numCache>
            </c:numRef>
          </c:cat>
          <c:val>
            <c:numRef>
              <c:f>'Overall Metrics'!$Q$2:$Q$57</c:f>
              <c:numCache>
                <c:formatCode>General</c:formatCode>
                <c:ptCount val="5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numCache>
            </c:numRef>
          </c:val>
          <c:extLst>
            <c:ext xmlns:c16="http://schemas.microsoft.com/office/drawing/2014/chart" uri="{C3380CC4-5D6E-409C-BE32-E72D297353CC}">
              <c16:uniqueId val="{00000000-C5A5-4382-B509-308871785048}"/>
            </c:ext>
          </c:extLst>
        </c:ser>
        <c:dLbls>
          <c:showLegendKey val="0"/>
          <c:showVal val="0"/>
          <c:showCatName val="0"/>
          <c:showSerName val="0"/>
          <c:showPercent val="0"/>
          <c:showBubbleSize val="0"/>
        </c:dLbls>
        <c:gapWidth val="0"/>
        <c:axId val="400166352"/>
        <c:axId val="400167472"/>
      </c:barChart>
      <c:catAx>
        <c:axId val="400166352"/>
        <c:scaling>
          <c:orientation val="minMax"/>
        </c:scaling>
        <c:delete val="1"/>
        <c:axPos val="b"/>
        <c:title>
          <c:tx>
            <c:rich>
              <a:bodyPr/>
              <a:lstStyle/>
              <a:p>
                <a:pPr>
                  <a:defRPr/>
                </a:pPr>
                <a:r>
                  <a:rPr lang="en-US"/>
                  <a:t>PageRank</a:t>
                </a:r>
              </a:p>
            </c:rich>
          </c:tx>
          <c:layout>
            <c:manualLayout>
              <c:xMode val="edge"/>
              <c:yMode val="edge"/>
              <c:x val="0.41764854694368031"/>
              <c:y val="0.82619320971975252"/>
            </c:manualLayout>
          </c:layout>
          <c:overlay val="0"/>
        </c:title>
        <c:numFmt formatCode="#,##0.00" sourceLinked="1"/>
        <c:majorTickMark val="out"/>
        <c:minorTickMark val="none"/>
        <c:tickLblPos val="none"/>
        <c:crossAx val="400167472"/>
        <c:crosses val="autoZero"/>
        <c:auto val="1"/>
        <c:lblAlgn val="ctr"/>
        <c:lblOffset val="100"/>
        <c:noMultiLvlLbl val="0"/>
      </c:catAx>
      <c:valAx>
        <c:axId val="400167472"/>
        <c:scaling>
          <c:orientation val="minMax"/>
        </c:scaling>
        <c:delete val="0"/>
        <c:axPos val="l"/>
        <c:majorGridlines/>
        <c:title>
          <c:tx>
            <c:rich>
              <a:bodyPr rot="-5400000" vert="horz"/>
              <a:lstStyle/>
              <a:p>
                <a:pPr>
                  <a:defRPr/>
                </a:pPr>
                <a:r>
                  <a:rPr lang="en-US"/>
                  <a:t>Frequency</a:t>
                </a:r>
              </a:p>
            </c:rich>
          </c:tx>
          <c:overlay val="0"/>
        </c:title>
        <c:numFmt formatCode="General" sourceLinked="1"/>
        <c:majorTickMark val="out"/>
        <c:minorTickMark val="none"/>
        <c:tickLblPos val="nextTo"/>
        <c:crossAx val="400166352"/>
        <c:crosses val="autoZero"/>
        <c:crossBetween val="between"/>
      </c:valAx>
    </c:plotArea>
    <c:plotVisOnly val="0"/>
    <c:dispBlanksAs val="gap"/>
    <c:showDLblsOverMax val="0"/>
  </c:chart>
  <c:printSettings>
    <c:headerFooter/>
    <c:pageMargins b="0.75000000000001465" l="0.70000000000000062" r="0.70000000000000062" t="0.75000000000001465"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2.7639579878386837E-3"/>
          <c:y val="8.0430855234004828E-3"/>
          <c:w val="0.99723592884220325"/>
          <c:h val="0.9839124654872371"/>
        </c:manualLayout>
      </c:layout>
      <c:barChart>
        <c:barDir val="col"/>
        <c:grouping val="clustered"/>
        <c:varyColors val="0"/>
        <c:ser>
          <c:idx val="1"/>
          <c:order val="0"/>
          <c:tx>
            <c:strRef>
              <c:f>'Overall Metrics'!$U$2</c:f>
              <c:strCache>
                <c:ptCount val="1"/>
                <c:pt idx="0">
                  <c:v>#REF!</c:v>
                </c:pt>
              </c:strCache>
            </c:strRef>
          </c:tx>
          <c:spPr>
            <a:solidFill>
              <a:schemeClr val="accent1"/>
            </a:solidFill>
          </c:spPr>
          <c:invertIfNegative val="0"/>
          <c:cat>
            <c:numRef>
              <c:f>'Overall Metrics'!$T$2:$T$57</c:f>
              <c:numCache>
                <c:formatCode>#,##0.00</c:formatCode>
                <c:ptCount val="5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6">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numCache>
            </c:numRef>
          </c:cat>
          <c:val>
            <c:numRef>
              <c:f>'Overall Metrics'!$U$2:$U$57</c:f>
              <c:numCache>
                <c:formatCode>General</c:formatCode>
                <c:ptCount val="5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numCache>
            </c:numRef>
          </c:val>
          <c:extLst>
            <c:ext xmlns:c16="http://schemas.microsoft.com/office/drawing/2014/chart" uri="{C3380CC4-5D6E-409C-BE32-E72D297353CC}">
              <c16:uniqueId val="{00000000-BEDA-42E7-BABB-F371B94552EF}"/>
            </c:ext>
          </c:extLst>
        </c:ser>
        <c:dLbls>
          <c:showLegendKey val="0"/>
          <c:showVal val="0"/>
          <c:showCatName val="0"/>
          <c:showSerName val="0"/>
          <c:showPercent val="0"/>
          <c:showBubbleSize val="0"/>
        </c:dLbls>
        <c:gapWidth val="0"/>
        <c:axId val="204527920"/>
        <c:axId val="204538000"/>
      </c:barChart>
      <c:catAx>
        <c:axId val="204527920"/>
        <c:scaling>
          <c:orientation val="minMax"/>
        </c:scaling>
        <c:delete val="1"/>
        <c:axPos val="b"/>
        <c:numFmt formatCode="#,##0.00" sourceLinked="1"/>
        <c:majorTickMark val="out"/>
        <c:minorTickMark val="none"/>
        <c:tickLblPos val="none"/>
        <c:crossAx val="204538000"/>
        <c:crosses val="autoZero"/>
        <c:auto val="1"/>
        <c:lblAlgn val="ctr"/>
        <c:lblOffset val="100"/>
        <c:noMultiLvlLbl val="0"/>
      </c:catAx>
      <c:valAx>
        <c:axId val="204538000"/>
        <c:scaling>
          <c:orientation val="minMax"/>
        </c:scaling>
        <c:delete val="1"/>
        <c:axPos val="l"/>
        <c:numFmt formatCode="General" sourceLinked="1"/>
        <c:majorTickMark val="out"/>
        <c:minorTickMark val="none"/>
        <c:tickLblPos val="none"/>
        <c:crossAx val="204527920"/>
        <c:crosses val="autoZero"/>
        <c:crossBetween val="between"/>
      </c:valAx>
      <c:spPr>
        <a:solidFill>
          <a:schemeClr val="bg1">
            <a:lumMod val="85000"/>
          </a:schemeClr>
        </a:solidFill>
        <a:ln>
          <a:noFill/>
        </a:ln>
      </c:spPr>
    </c:plotArea>
    <c:plotVisOnly val="0"/>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s>
</file>

<file path=xl/drawings/_rels/drawing2.xml.rels><?xml version="1.0" encoding="UTF-8" standalone="yes"?>
<Relationships xmlns="http://schemas.openxmlformats.org/package/2006/relationships"><Relationship Id="rId1"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0</xdr:col>
      <xdr:colOff>-1</xdr:colOff>
      <xdr:row>46</xdr:row>
      <xdr:rowOff>38100</xdr:rowOff>
    </xdr:from>
    <xdr:to>
      <xdr:col>1</xdr:col>
      <xdr:colOff>918209</xdr:colOff>
      <xdr:row>53</xdr:row>
      <xdr:rowOff>180975</xdr:rowOff>
    </xdr:to>
    <xdr:graphicFrame macro="">
      <xdr:nvGraphicFramePr>
        <xdr:cNvPr id="2" name="DegreeHistogram">
          <a:extLst>
            <a:ext uri="{FF2B5EF4-FFF2-40B4-BE49-F238E27FC236}">
              <a16:creationId xmlns:a16="http://schemas.microsoft.com/office/drawing/2014/main" id="{00000000-0008-0000-05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xdr:colOff>
      <xdr:row>60</xdr:row>
      <xdr:rowOff>38100</xdr:rowOff>
    </xdr:from>
    <xdr:to>
      <xdr:col>1</xdr:col>
      <xdr:colOff>918209</xdr:colOff>
      <xdr:row>67</xdr:row>
      <xdr:rowOff>180975</xdr:rowOff>
    </xdr:to>
    <xdr:graphicFrame macro="">
      <xdr:nvGraphicFramePr>
        <xdr:cNvPr id="5" name="InDegreeHistogram">
          <a:extLst>
            <a:ext uri="{FF2B5EF4-FFF2-40B4-BE49-F238E27FC236}">
              <a16:creationId xmlns:a16="http://schemas.microsoft.com/office/drawing/2014/main" id="{00000000-0008-0000-05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-1</xdr:colOff>
      <xdr:row>74</xdr:row>
      <xdr:rowOff>28575</xdr:rowOff>
    </xdr:from>
    <xdr:to>
      <xdr:col>1</xdr:col>
      <xdr:colOff>918209</xdr:colOff>
      <xdr:row>81</xdr:row>
      <xdr:rowOff>171450</xdr:rowOff>
    </xdr:to>
    <xdr:graphicFrame macro="">
      <xdr:nvGraphicFramePr>
        <xdr:cNvPr id="4" name="OutDegreeHistogram">
          <a:extLst>
            <a:ext uri="{FF2B5EF4-FFF2-40B4-BE49-F238E27FC236}">
              <a16:creationId xmlns:a16="http://schemas.microsoft.com/office/drawing/2014/main" id="{00000000-0008-0000-0500-000004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0</xdr:colOff>
      <xdr:row>88</xdr:row>
      <xdr:rowOff>9525</xdr:rowOff>
    </xdr:from>
    <xdr:to>
      <xdr:col>1</xdr:col>
      <xdr:colOff>918210</xdr:colOff>
      <xdr:row>95</xdr:row>
      <xdr:rowOff>152400</xdr:rowOff>
    </xdr:to>
    <xdr:graphicFrame macro="">
      <xdr:nvGraphicFramePr>
        <xdr:cNvPr id="6" name="BetweennessCentralityHistogram">
          <a:extLst>
            <a:ext uri="{FF2B5EF4-FFF2-40B4-BE49-F238E27FC236}">
              <a16:creationId xmlns:a16="http://schemas.microsoft.com/office/drawing/2014/main" id="{00000000-0008-0000-0500-000006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9525</xdr:colOff>
      <xdr:row>102</xdr:row>
      <xdr:rowOff>19050</xdr:rowOff>
    </xdr:from>
    <xdr:to>
      <xdr:col>2</xdr:col>
      <xdr:colOff>0</xdr:colOff>
      <xdr:row>109</xdr:row>
      <xdr:rowOff>161925</xdr:rowOff>
    </xdr:to>
    <xdr:graphicFrame macro="">
      <xdr:nvGraphicFramePr>
        <xdr:cNvPr id="7" name="ClosenessCentralityHistogram">
          <a:extLst>
            <a:ext uri="{FF2B5EF4-FFF2-40B4-BE49-F238E27FC236}">
              <a16:creationId xmlns:a16="http://schemas.microsoft.com/office/drawing/2014/main" id="{00000000-0008-0000-0500-000007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0</xdr:colOff>
      <xdr:row>116</xdr:row>
      <xdr:rowOff>19050</xdr:rowOff>
    </xdr:from>
    <xdr:to>
      <xdr:col>1</xdr:col>
      <xdr:colOff>918210</xdr:colOff>
      <xdr:row>123</xdr:row>
      <xdr:rowOff>161925</xdr:rowOff>
    </xdr:to>
    <xdr:graphicFrame macro="">
      <xdr:nvGraphicFramePr>
        <xdr:cNvPr id="8" name="EigenvectorCentralityHistogram">
          <a:extLst>
            <a:ext uri="{FF2B5EF4-FFF2-40B4-BE49-F238E27FC236}">
              <a16:creationId xmlns:a16="http://schemas.microsoft.com/office/drawing/2014/main" id="{00000000-0008-0000-0500-000008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0</xdr:colOff>
      <xdr:row>144</xdr:row>
      <xdr:rowOff>9525</xdr:rowOff>
    </xdr:from>
    <xdr:to>
      <xdr:col>1</xdr:col>
      <xdr:colOff>918210</xdr:colOff>
      <xdr:row>151</xdr:row>
      <xdr:rowOff>152400</xdr:rowOff>
    </xdr:to>
    <xdr:graphicFrame macro="">
      <xdr:nvGraphicFramePr>
        <xdr:cNvPr id="9" name="ClusteringCoefficientHistogram">
          <a:extLst>
            <a:ext uri="{FF2B5EF4-FFF2-40B4-BE49-F238E27FC236}">
              <a16:creationId xmlns:a16="http://schemas.microsoft.com/office/drawing/2014/main" id="{00000000-0008-0000-0500-000009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0</xdr:col>
      <xdr:colOff>0</xdr:colOff>
      <xdr:row>130</xdr:row>
      <xdr:rowOff>0</xdr:rowOff>
    </xdr:from>
    <xdr:to>
      <xdr:col>1</xdr:col>
      <xdr:colOff>918210</xdr:colOff>
      <xdr:row>137</xdr:row>
      <xdr:rowOff>142875</xdr:rowOff>
    </xdr:to>
    <xdr:graphicFrame macro="">
      <xdr:nvGraphicFramePr>
        <xdr:cNvPr id="10" name="ClusteringCoefficientHistogram">
          <a:extLst>
            <a:ext uri="{FF2B5EF4-FFF2-40B4-BE49-F238E27FC236}">
              <a16:creationId xmlns:a16="http://schemas.microsoft.com/office/drawing/2014/main" id="{00000000-0008-0000-0500-00000A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17</xdr:col>
      <xdr:colOff>0</xdr:colOff>
      <xdr:row>1</xdr:row>
      <xdr:rowOff>0</xdr:rowOff>
    </xdr:from>
    <xdr:to>
      <xdr:col>22</xdr:col>
      <xdr:colOff>381000</xdr:colOff>
      <xdr:row>4</xdr:row>
      <xdr:rowOff>28575</xdr:rowOff>
    </xdr:to>
    <xdr:graphicFrame macro="">
      <xdr:nvGraphicFramePr>
        <xdr:cNvPr id="2" name="DynamicFilterHistogram">
          <a:extLst>
            <a:ext uri="{FF2B5EF4-FFF2-40B4-BE49-F238E27FC236}">
              <a16:creationId xmlns:a16="http://schemas.microsoft.com/office/drawing/2014/main" id="{00000000-0008-0000-06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Edges" displayName="Edges" ref="A2:N2024" totalsRowShown="0" headerRowDxfId="98" dataDxfId="97">
  <autoFilter ref="A2:N2024" xr:uid="{00000000-0009-0000-0100-000001000000}"/>
  <tableColumns count="14">
    <tableColumn id="1" xr3:uid="{00000000-0010-0000-0000-000001000000}" name="Vertex 1" dataDxfId="96" dataCellStyle="NodeXL Required"/>
    <tableColumn id="2" xr3:uid="{00000000-0010-0000-0000-000002000000}" name="Vertex 2" dataDxfId="95" dataCellStyle="NodeXL Required"/>
    <tableColumn id="3" xr3:uid="{00000000-0010-0000-0000-000003000000}" name="Color" dataDxfId="94" dataCellStyle="NodeXL Visual Property"/>
    <tableColumn id="4" xr3:uid="{00000000-0010-0000-0000-000004000000}" name="Width" dataDxfId="93" dataCellStyle="NodeXL Visual Property"/>
    <tableColumn id="11" xr3:uid="{00000000-0010-0000-0000-00000B000000}" name="Style" dataDxfId="92" dataCellStyle="NodeXL Visual Property"/>
    <tableColumn id="5" xr3:uid="{00000000-0010-0000-0000-000005000000}" name="Opacity" dataDxfId="91" dataCellStyle="NodeXL Visual Property"/>
    <tableColumn id="6" xr3:uid="{00000000-0010-0000-0000-000006000000}" name="Visibility" dataDxfId="90" dataCellStyle="NodeXL Visual Property"/>
    <tableColumn id="10" xr3:uid="{00000000-0010-0000-0000-00000A000000}" name="Label" dataDxfId="89" dataCellStyle="NodeXL Label"/>
    <tableColumn id="12" xr3:uid="{00000000-0010-0000-0000-00000C000000}" name="Label Text Color" dataDxfId="88" dataCellStyle="NodeXL Label"/>
    <tableColumn id="13" xr3:uid="{00000000-0010-0000-0000-00000D000000}" name="Label Font Size" dataDxfId="87" dataCellStyle="NodeXL Label"/>
    <tableColumn id="14" xr3:uid="{00000000-0010-0000-0000-00000E000000}" name="Reciprocated?" dataDxfId="86" dataCellStyle="NodeXL Graph Metric"/>
    <tableColumn id="7" xr3:uid="{00000000-0010-0000-0000-000007000000}" name="ID" dataDxfId="85" dataCellStyle="NodeXL Do Not Edit"/>
    <tableColumn id="9" xr3:uid="{00000000-0010-0000-0000-000009000000}" name="Dynamic Filter" dataDxfId="84" dataCellStyle="NodeXL Do Not Edit"/>
    <tableColumn id="8" xr3:uid="{00000000-0010-0000-0000-000008000000}" name="Reciprocated?2" dataDxfId="83" dataCellStyle="NodeXL Other Column">
      <calculatedColumnFormula>COUNTIFS(A:A,Edges[[#This Row],[Vertex 2]])</calculatedColumnFormula>
    </tableColumn>
  </tableColumns>
  <tableStyleInfo name="NodeXL Table" showFirstColumn="0" showLastColumn="0" showRowStripes="0" showColumnStripes="0"/>
</table>
</file>

<file path=xl/tables/table1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00000000-000C-0000-FFFF-FFFF09000000}" name="DynamicFilterSettings" displayName="DynamicFilterSettings" ref="M1:P2" totalsRowShown="0" headerRowDxfId="0">
  <autoFilter ref="M1:P2" xr:uid="{00000000-0009-0000-0100-000008000000}"/>
  <tableColumns count="4">
    <tableColumn id="1" xr3:uid="{00000000-0010-0000-0900-000001000000}" name="Table Name"/>
    <tableColumn id="2" xr3:uid="{00000000-0010-0000-0900-000002000000}" name="Column Name"/>
    <tableColumn id="3" xr3:uid="{00000000-0010-0000-0900-000003000000}" name="Selected Minimum"/>
    <tableColumn id="4" xr3:uid="{00000000-0010-0000-0900-000004000000}" name="Selected Maximum"/>
  </tableColumns>
  <tableStyleInfo name="TableStyleMedium9"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1000000}" name="Vertices" displayName="Vertices" ref="A2:AF2025" totalsRowShown="0" headerRowDxfId="82" dataDxfId="81">
  <autoFilter ref="A2:AF2025" xr:uid="{00000000-0009-0000-0100-000002000000}"/>
  <tableColumns count="32">
    <tableColumn id="1" xr3:uid="{00000000-0010-0000-0100-000001000000}" name="Vertex" dataDxfId="80" dataCellStyle="NodeXL Required"/>
    <tableColumn id="2" xr3:uid="{00000000-0010-0000-0100-000002000000}" name="Color" dataDxfId="79" dataCellStyle="NodeXL Visual Property"/>
    <tableColumn id="5" xr3:uid="{00000000-0010-0000-0100-000005000000}" name="Shape" dataDxfId="78" dataCellStyle="NodeXL Visual Property"/>
    <tableColumn id="6" xr3:uid="{00000000-0010-0000-0100-000006000000}" name="Size" dataDxfId="77" dataCellStyle="NodeXL Visual Property">
      <calculatedColumnFormula>Vertices[[#This Row],[followersCount]]/100000</calculatedColumnFormula>
    </tableColumn>
    <tableColumn id="4" xr3:uid="{00000000-0010-0000-0100-000004000000}" name="Opacity" dataDxfId="76" dataCellStyle="NodeXL Visual Property"/>
    <tableColumn id="7" xr3:uid="{00000000-0010-0000-0100-000007000000}" name="Image File" dataDxfId="75" dataCellStyle="NodeXL Visual Property"/>
    <tableColumn id="3" xr3:uid="{00000000-0010-0000-0100-000003000000}" name="Visibility" dataDxfId="74" dataCellStyle="NodeXL Visual Property"/>
    <tableColumn id="10" xr3:uid="{00000000-0010-0000-0100-00000A000000}" name="Label" dataDxfId="73" dataCellStyle="NodeXL Label">
      <calculatedColumnFormula>IF(Vertices[[#This Row],[Size]]&gt;50,Vertices[[#This Row],[Vertex]],"")</calculatedColumnFormula>
    </tableColumn>
    <tableColumn id="16" xr3:uid="{00000000-0010-0000-0100-000010000000}" name="Label Fill Color" dataDxfId="72" dataCellStyle="NodeXL Label"/>
    <tableColumn id="9" xr3:uid="{00000000-0010-0000-0100-000009000000}" name="Label Position" dataDxfId="71" dataCellStyle="NodeXL Label"/>
    <tableColumn id="8" xr3:uid="{00000000-0010-0000-0100-000008000000}" name="Tooltip" dataDxfId="70" dataCellStyle="NodeXL Label"/>
    <tableColumn id="18" xr3:uid="{00000000-0010-0000-0100-000012000000}" name="Layout Order" dataDxfId="69" dataCellStyle="NodeXL Layout"/>
    <tableColumn id="13" xr3:uid="{00000000-0010-0000-0100-00000D000000}" name="X" dataDxfId="68" dataCellStyle="NodeXL Layout"/>
    <tableColumn id="14" xr3:uid="{00000000-0010-0000-0100-00000E000000}" name="Y" dataDxfId="67" dataCellStyle="NodeXL Layout"/>
    <tableColumn id="12" xr3:uid="{00000000-0010-0000-0100-00000C000000}" name="Locked?" dataDxfId="66" dataCellStyle="NodeXL Layout"/>
    <tableColumn id="19" xr3:uid="{00000000-0010-0000-0100-000013000000}" name="Polar R" dataDxfId="65" dataCellStyle="NodeXL Layout"/>
    <tableColumn id="20" xr3:uid="{00000000-0010-0000-0100-000014000000}" name="Polar Angle" dataDxfId="64" dataCellStyle="NodeXL Layout"/>
    <tableColumn id="21" xr3:uid="{00000000-0010-0000-0100-000015000000}" name="Degree" dataDxfId="63" dataCellStyle="NodeXL Graph Metric"/>
    <tableColumn id="22" xr3:uid="{00000000-0010-0000-0100-000016000000}" name="In-Degree" dataDxfId="62" dataCellStyle="NodeXL Graph Metric"/>
    <tableColumn id="23" xr3:uid="{00000000-0010-0000-0100-000017000000}" name="Out-Degree" dataDxfId="61" dataCellStyle="NodeXL Graph Metric"/>
    <tableColumn id="24" xr3:uid="{00000000-0010-0000-0100-000018000000}" name="Betweenness Centrality" dataDxfId="60" dataCellStyle="NodeXL Graph Metric"/>
    <tableColumn id="25" xr3:uid="{00000000-0010-0000-0100-000019000000}" name="Closeness Centrality" dataDxfId="59" dataCellStyle="NodeXL Graph Metric"/>
    <tableColumn id="26" xr3:uid="{00000000-0010-0000-0100-00001A000000}" name="Eigenvector Centrality" dataDxfId="58" dataCellStyle="NodeXL Graph Metric"/>
    <tableColumn id="15" xr3:uid="{00000000-0010-0000-0100-00000F000000}" name="PageRank" dataDxfId="57" dataCellStyle="NodeXL Graph Metric"/>
    <tableColumn id="27" xr3:uid="{00000000-0010-0000-0100-00001B000000}" name="Clustering Coefficient" dataDxfId="56" dataCellStyle="NodeXL Graph Metric"/>
    <tableColumn id="29" xr3:uid="{00000000-0010-0000-0100-00001D000000}" name="Reciprocated Vertex Pair Ratio" dataDxfId="55" dataCellStyle="NodeXL Graph Metric"/>
    <tableColumn id="11" xr3:uid="{00000000-0010-0000-0100-00000B000000}" name="ID" dataDxfId="54" dataCellStyle="NodeXL Do Not Edit"/>
    <tableColumn id="28" xr3:uid="{00000000-0010-0000-0100-00001C000000}" name="Dynamic Filter" dataDxfId="53" dataCellStyle="NodeXL Do Not Edit"/>
    <tableColumn id="17" xr3:uid="{00000000-0010-0000-0100-000011000000}" name="statusesCount" dataDxfId="52" dataCellStyle="NodeXL Other Column"/>
    <tableColumn id="30" xr3:uid="{00000000-0010-0000-0100-00001E000000}" name="followersCount" dataDxfId="51"/>
    <tableColumn id="31" xr3:uid="{00000000-0010-0000-0100-00001F000000}" name="favoritesCount" dataDxfId="50"/>
    <tableColumn id="32" xr3:uid="{00000000-0010-0000-0100-000020000000}" name="friendsCount" dataDxfId="49"/>
  </tableColumns>
  <tableStyleInfo name="NodeXL Table" showFirstColumn="0" showLastColumn="0" showRowStripes="0"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00000000-000C-0000-FFFF-FFFF02000000}" name="Groups" displayName="Groups" ref="A2:X3" insertRow="1" totalsRowShown="0" headerRowDxfId="48">
  <autoFilter ref="A2:X3" xr:uid="{00000000-0009-0000-0100-000004000000}"/>
  <tableColumns count="24">
    <tableColumn id="1" xr3:uid="{00000000-0010-0000-0200-000001000000}" name="Group" dataDxfId="47" dataCellStyle="NodeXL Required"/>
    <tableColumn id="2" xr3:uid="{00000000-0010-0000-0200-000002000000}" name="Vertex Color" dataDxfId="46" dataCellStyle="NodeXL Visual Property"/>
    <tableColumn id="3" xr3:uid="{00000000-0010-0000-0200-000003000000}" name="Vertex Shape" dataDxfId="45" dataCellStyle="NodeXL Visual Property"/>
    <tableColumn id="22" xr3:uid="{00000000-0010-0000-0200-000016000000}" name="Visibility" dataDxfId="44" dataCellStyle="NodeXL Visual Property"/>
    <tableColumn id="4" xr3:uid="{00000000-0010-0000-0200-000004000000}" name="Collapsed?" dataCellStyle="NodeXL Visual Property"/>
    <tableColumn id="18" xr3:uid="{00000000-0010-0000-0200-000012000000}" name="Label" dataDxfId="43" dataCellStyle="NodeXL Label"/>
    <tableColumn id="20" xr3:uid="{00000000-0010-0000-0200-000014000000}" name="Collapsed X" dataCellStyle="NodeXL Layout"/>
    <tableColumn id="21" xr3:uid="{00000000-0010-0000-0200-000015000000}" name="Collapsed Y" dataCellStyle="NodeXL Layout"/>
    <tableColumn id="6" xr3:uid="{00000000-0010-0000-0200-000006000000}" name="ID" dataDxfId="42" dataCellStyle="NodeXL Do Not Edit"/>
    <tableColumn id="19" xr3:uid="{00000000-0010-0000-0200-000013000000}" name="Collapsed Properties" dataDxfId="41" dataCellStyle="NodeXL Do Not Edit"/>
    <tableColumn id="5" xr3:uid="{00000000-0010-0000-0200-000005000000}" name="Vertices" dataDxfId="40" dataCellStyle="NodeXL Graph Metric"/>
    <tableColumn id="7" xr3:uid="{00000000-0010-0000-0200-000007000000}" name="Unique Edges" dataDxfId="39" dataCellStyle="NodeXL Graph Metric"/>
    <tableColumn id="8" xr3:uid="{00000000-0010-0000-0200-000008000000}" name="Edges With Duplicates" dataDxfId="38" dataCellStyle="NodeXL Graph Metric"/>
    <tableColumn id="9" xr3:uid="{00000000-0010-0000-0200-000009000000}" name="Total Edges" dataDxfId="37" dataCellStyle="NodeXL Graph Metric"/>
    <tableColumn id="10" xr3:uid="{00000000-0010-0000-0200-00000A000000}" name="Self-Loops" dataDxfId="36" dataCellStyle="NodeXL Graph Metric"/>
    <tableColumn id="24" xr3:uid="{00000000-0010-0000-0200-000018000000}" name="Reciprocated Vertex Pair Ratio" dataDxfId="35" dataCellStyle="NodeXL Graph Metric"/>
    <tableColumn id="25" xr3:uid="{00000000-0010-0000-0200-000019000000}" name="Reciprocated Edge Ratio" dataDxfId="34" dataCellStyle="NodeXL Graph Metric"/>
    <tableColumn id="11" xr3:uid="{00000000-0010-0000-0200-00000B000000}" name="Connected Components" dataDxfId="33" dataCellStyle="NodeXL Graph Metric"/>
    <tableColumn id="12" xr3:uid="{00000000-0010-0000-0200-00000C000000}" name="Single-Vertex Connected Components" dataDxfId="32" dataCellStyle="NodeXL Graph Metric"/>
    <tableColumn id="13" xr3:uid="{00000000-0010-0000-0200-00000D000000}" name="Maximum Vertices in a Connected Component" dataDxfId="31" dataCellStyle="NodeXL Graph Metric"/>
    <tableColumn id="14" xr3:uid="{00000000-0010-0000-0200-00000E000000}" name="Maximum Edges in a Connected Component" dataDxfId="30" dataCellStyle="NodeXL Graph Metric"/>
    <tableColumn id="15" xr3:uid="{00000000-0010-0000-0200-00000F000000}" name="Maximum Geodesic Distance (Diameter)" dataDxfId="29" dataCellStyle="NodeXL Graph Metric"/>
    <tableColumn id="16" xr3:uid="{00000000-0010-0000-0200-000010000000}" name="Average Geodesic Distance" dataDxfId="28" dataCellStyle="NodeXL Graph Metric"/>
    <tableColumn id="17" xr3:uid="{00000000-0010-0000-0200-000011000000}" name="Graph Density" dataDxfId="27" dataCellStyle="NodeXL Graph Metric"/>
  </tableColumns>
  <tableStyleInfo name="NodeXL Table"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00000000-000C-0000-FFFF-FFFF03000000}" name="GroupVertices" displayName="GroupVertices" ref="A1:C2" totalsRowShown="0" headerRowDxfId="26" dataDxfId="25">
  <autoFilter ref="A1:C2" xr:uid="{00000000-0009-0000-0100-000005000000}"/>
  <tableColumns count="3">
    <tableColumn id="1" xr3:uid="{00000000-0010-0000-0300-000001000000}" name="Group" dataDxfId="24"/>
    <tableColumn id="2" xr3:uid="{00000000-0010-0000-0300-000002000000}" name="Vertex" dataDxfId="23"/>
    <tableColumn id="3" xr3:uid="{00000000-0010-0000-0300-000003000000}" name="Vertex ID" dataDxfId="22"/>
  </tableColumns>
  <tableStyleInfo name="TableStyleMedium9"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00000000-000C-0000-FFFF-FFFF04000000}" name="OverallMetrics" displayName="OverallMetrics" ref="A1:B39" totalsRowShown="0" dataCellStyle="NodeXL Graph Metric">
  <autoFilter ref="A1:B39" xr:uid="{00000000-0009-0000-0100-000006000000}"/>
  <tableColumns count="2">
    <tableColumn id="1" xr3:uid="{00000000-0010-0000-0400-000001000000}" name="Graph Metric" dataDxfId="21" dataCellStyle="NodeXL Graph Metric"/>
    <tableColumn id="2" xr3:uid="{00000000-0010-0000-0400-000002000000}" name="Value" dataDxfId="20" dataCellStyle="NodeXL Graph Metric"/>
  </tableColumns>
  <tableStyleInfo name="TableStyleMedium9"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00000000-000C-0000-FFFF-FFFF05000000}" name="HistogramBins" displayName="HistogramBins" ref="D1:U57" totalsRowShown="0">
  <autoFilter ref="D1:U57" xr:uid="{00000000-0009-0000-0100-000003000000}"/>
  <tableColumns count="18">
    <tableColumn id="1" xr3:uid="{00000000-0010-0000-0500-000001000000}" name="Degree Bin" dataDxfId="19"/>
    <tableColumn id="2" xr3:uid="{00000000-0010-0000-0500-000002000000}" name="Degree Frequency" dataDxfId="18">
      <calculatedColumnFormula>COUNTIF(Vertices[Degree], "&gt;= " &amp; D2) - COUNTIF(Vertices[Degree], "&gt;=" &amp; D3)</calculatedColumnFormula>
    </tableColumn>
    <tableColumn id="3" xr3:uid="{00000000-0010-0000-0500-000003000000}" name="In-Degree Bin" dataDxfId="17"/>
    <tableColumn id="4" xr3:uid="{00000000-0010-0000-0500-000004000000}" name="In-Degree Frequency" dataDxfId="16">
      <calculatedColumnFormula>COUNTIF(Vertices[In-Degree], "&gt;= " &amp; F2) - COUNTIF(Vertices[In-Degree], "&gt;=" &amp; F3)</calculatedColumnFormula>
    </tableColumn>
    <tableColumn id="5" xr3:uid="{00000000-0010-0000-0500-000005000000}" name="Out-Degree Bin" dataDxfId="15"/>
    <tableColumn id="6" xr3:uid="{00000000-0010-0000-0500-000006000000}" name="Out-Degree Frequency" dataDxfId="14">
      <calculatedColumnFormula>COUNTIF(Vertices[Out-Degree], "&gt;= " &amp; H2) - COUNTIF(Vertices[Out-Degree], "&gt;=" &amp; H3)</calculatedColumnFormula>
    </tableColumn>
    <tableColumn id="7" xr3:uid="{00000000-0010-0000-0500-000007000000}" name="Betweenness Centrality Bin" dataDxfId="13"/>
    <tableColumn id="8" xr3:uid="{00000000-0010-0000-0500-000008000000}" name="Betweenness Centrality Frequency" dataDxfId="12">
      <calculatedColumnFormula>COUNTIF(Vertices[Betweenness Centrality], "&gt;= " &amp; J2) - COUNTIF(Vertices[Betweenness Centrality], "&gt;=" &amp; J3)</calculatedColumnFormula>
    </tableColumn>
    <tableColumn id="9" xr3:uid="{00000000-0010-0000-0500-000009000000}" name="Closeness Centrality Bin" dataDxfId="11"/>
    <tableColumn id="10" xr3:uid="{00000000-0010-0000-0500-00000A000000}" name="Closeness Centrality Frequency" dataDxfId="10">
      <calculatedColumnFormula>COUNTIF(Vertices[Closeness Centrality], "&gt;= " &amp; L2) - COUNTIF(Vertices[Closeness Centrality], "&gt;=" &amp; L3)</calculatedColumnFormula>
    </tableColumn>
    <tableColumn id="11" xr3:uid="{00000000-0010-0000-0500-00000B000000}" name="Eigenvector Centrality Bin" dataDxfId="9"/>
    <tableColumn id="12" xr3:uid="{00000000-0010-0000-0500-00000C000000}" name="Eigenvector Centrality Frequency" dataDxfId="8">
      <calculatedColumnFormula>COUNTIF(Vertices[Eigenvector Centrality], "&gt;= " &amp; N2) - COUNTIF(Vertices[Eigenvector Centrality], "&gt;=" &amp; N3)</calculatedColumnFormula>
    </tableColumn>
    <tableColumn id="18" xr3:uid="{00000000-0010-0000-0500-000012000000}" name="PageRank Bin" dataDxfId="7"/>
    <tableColumn id="17" xr3:uid="{00000000-0010-0000-0500-000011000000}" name="PageRank Frequency" dataDxfId="6">
      <calculatedColumnFormula>COUNTIF(Vertices[Eigenvector Centrality], "&gt;= " &amp; P2) - COUNTIF(Vertices[Eigenvector Centrality], "&gt;=" &amp; P3)</calculatedColumnFormula>
    </tableColumn>
    <tableColumn id="13" xr3:uid="{00000000-0010-0000-0500-00000D000000}" name="Clustering Coefficient Bin" dataDxfId="5"/>
    <tableColumn id="14" xr3:uid="{00000000-0010-0000-0500-00000E000000}" name="Clustering Coefficient Frequency" dataDxfId="4">
      <calculatedColumnFormula>COUNTIF(Vertices[Clustering Coefficient], "&gt;= " &amp; R2) - COUNTIF(Vertices[Clustering Coefficient], "&gt;=" &amp; R3)</calculatedColumnFormula>
    </tableColumn>
    <tableColumn id="15" xr3:uid="{00000000-0010-0000-0500-00000F000000}" name="Dynamic Filter Bin" dataDxfId="3"/>
    <tableColumn id="16" xr3:uid="{00000000-0010-0000-0500-000010000000}" name="Dynamic Filter Frequency" dataDxfId="2">
      <calculatedColumnFormula>COUNTIF(Vertices[Clustering Coefficient], "&gt;= " &amp; T2) - COUNTIF(Vertices[Clustering Coefficient], "&gt;=" &amp; T3)</calculatedColumnFormula>
    </tableColumn>
  </tableColumns>
  <tableStyleInfo name="TableStyleMedium9" showFirstColumn="0"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5" xr:uid="{00000000-000C-0000-FFFF-FFFF06000000}" name="HistogramProperties" displayName="HistogramProperties" ref="W1:X4" totalsRowShown="0">
  <autoFilter ref="W1:X4" xr:uid="{00000000-0009-0000-0100-00000F000000}"/>
  <tableColumns count="2">
    <tableColumn id="1" xr3:uid="{00000000-0010-0000-0600-000001000000}" name="Histogram Property"/>
    <tableColumn id="2" xr3:uid="{00000000-0010-0000-0600-000002000000}" name="Value"/>
  </tableColumns>
  <tableStyleInfo name="TableStyleMedium9" showFirstColumn="0" showLastColumn="0" showRowStripes="1"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00000000-000C-0000-FFFF-FFFF07000000}" name="OverallReadabilityMetrics" displayName="OverallReadabilityMetrics" ref="A41:B44" totalsRowShown="0" dataCellStyle="NodeXL Graph Metric">
  <autoFilter ref="A41:B44" xr:uid="{00000000-0009-0000-0100-000009000000}"/>
  <tableColumns count="2">
    <tableColumn id="1" xr3:uid="{00000000-0010-0000-0700-000001000000}" name="Readability Metric" dataCellStyle="NodeXL Graph Metric"/>
    <tableColumn id="2" xr3:uid="{00000000-0010-0000-0700-000002000000}" name="Value" dataCellStyle="NodeXL Graph Metric"/>
  </tableColumns>
  <tableStyleInfo name="TableStyleMedium9" showFirstColumn="0" showLastColumn="0" showRowStripes="1" showColumnStripes="0"/>
</table>
</file>

<file path=xl/tables/table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00000000-000C-0000-FFFF-FFFF08000000}" name="PerWorkbookSettings" displayName="PerWorkbookSettings" ref="J1:K7" totalsRowShown="0" headerRowDxfId="1">
  <autoFilter ref="J1:K7" xr:uid="{00000000-0009-0000-0100-000007000000}"/>
  <tableColumns count="2">
    <tableColumn id="1" xr3:uid="{00000000-0010-0000-0800-000001000000}" name="Per-Workbook Setting"/>
    <tableColumn id="2" xr3:uid="{00000000-0010-0000-0800-000002000000}" name="Value"/>
  </tableColumns>
  <tableStyleInfo name="TableStyleMedium9"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table" Target="../tables/table2.xml"/><Relationship Id="rId2" Type="http://schemas.openxmlformats.org/officeDocument/2006/relationships/vmlDrawing" Target="../drawings/vmlDrawing2.v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table" Target="../tables/table3.xml"/><Relationship Id="rId2" Type="http://schemas.openxmlformats.org/officeDocument/2006/relationships/vmlDrawing" Target="../drawings/vmlDrawing3.vml"/><Relationship Id="rId1" Type="http://schemas.openxmlformats.org/officeDocument/2006/relationships/printerSettings" Target="../printerSettings/printerSettings4.bin"/><Relationship Id="rId4" Type="http://schemas.openxmlformats.org/officeDocument/2006/relationships/comments" Target="../comments3.xml"/></Relationships>
</file>

<file path=xl/worksheets/_rels/sheet5.xml.rels><?xml version="1.0" encoding="UTF-8" standalone="yes"?>
<Relationships xmlns="http://schemas.openxmlformats.org/package/2006/relationships"><Relationship Id="rId3" Type="http://schemas.openxmlformats.org/officeDocument/2006/relationships/table" Target="../tables/table4.xml"/><Relationship Id="rId2" Type="http://schemas.openxmlformats.org/officeDocument/2006/relationships/vmlDrawing" Target="../drawings/vmlDrawing4.vml"/><Relationship Id="rId1" Type="http://schemas.openxmlformats.org/officeDocument/2006/relationships/printerSettings" Target="../printerSettings/printerSettings5.bin"/><Relationship Id="rId4" Type="http://schemas.openxmlformats.org/officeDocument/2006/relationships/comments" Target="../comments4.xml"/></Relationships>
</file>

<file path=xl/worksheets/_rels/sheet6.xml.rels><?xml version="1.0" encoding="UTF-8" standalone="yes"?>
<Relationships xmlns="http://schemas.openxmlformats.org/package/2006/relationships"><Relationship Id="rId8" Type="http://schemas.openxmlformats.org/officeDocument/2006/relationships/comments" Target="../comments5.xml"/><Relationship Id="rId3" Type="http://schemas.openxmlformats.org/officeDocument/2006/relationships/vmlDrawing" Target="../drawings/vmlDrawing5.vml"/><Relationship Id="rId7" Type="http://schemas.openxmlformats.org/officeDocument/2006/relationships/table" Target="../tables/table8.xml"/><Relationship Id="rId2" Type="http://schemas.openxmlformats.org/officeDocument/2006/relationships/drawing" Target="../drawings/drawing1.xml"/><Relationship Id="rId1" Type="http://schemas.openxmlformats.org/officeDocument/2006/relationships/printerSettings" Target="../printerSettings/printerSettings6.bin"/><Relationship Id="rId6" Type="http://schemas.openxmlformats.org/officeDocument/2006/relationships/table" Target="../tables/table7.xml"/><Relationship Id="rId5" Type="http://schemas.openxmlformats.org/officeDocument/2006/relationships/table" Target="../tables/table6.xml"/><Relationship Id="rId4" Type="http://schemas.openxmlformats.org/officeDocument/2006/relationships/table" Target="../tables/table5.xml"/></Relationships>
</file>

<file path=xl/worksheets/_rels/sheet7.xml.rels><?xml version="1.0" encoding="UTF-8" standalone="yes"?>
<Relationships xmlns="http://schemas.openxmlformats.org/package/2006/relationships"><Relationship Id="rId3" Type="http://schemas.openxmlformats.org/officeDocument/2006/relationships/table" Target="../tables/table9.xml"/><Relationship Id="rId2" Type="http://schemas.openxmlformats.org/officeDocument/2006/relationships/drawing" Target="../drawings/drawing2.xml"/><Relationship Id="rId1" Type="http://schemas.openxmlformats.org/officeDocument/2006/relationships/printerSettings" Target="../printerSettings/printerSettings7.bin"/><Relationship Id="rId4" Type="http://schemas.openxmlformats.org/officeDocument/2006/relationships/table" Target="../tables/table10.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N2024"/>
  <sheetViews>
    <sheetView workbookViewId="0">
      <pane xSplit="2" ySplit="2" topLeftCell="C3" activePane="bottomRight" state="frozen"/>
      <selection pane="topRight" activeCell="C1" sqref="C1"/>
      <selection pane="bottomLeft" activeCell="A3" sqref="A3"/>
      <selection pane="bottomRight" activeCell="C3" sqref="C3"/>
    </sheetView>
  </sheetViews>
  <sheetFormatPr defaultRowHeight="14.4" x14ac:dyDescent="0.3"/>
  <cols>
    <col min="1" max="2" width="10.44140625" style="1" customWidth="1"/>
    <col min="3" max="3" width="7.88671875" style="3" bestFit="1" customWidth="1"/>
    <col min="4" max="4" width="8.6640625" style="2" bestFit="1" customWidth="1"/>
    <col min="5" max="5" width="7.6640625" style="2" bestFit="1" customWidth="1"/>
    <col min="6" max="6" width="9.88671875" style="2" bestFit="1" customWidth="1"/>
    <col min="7" max="7" width="11" style="3" bestFit="1" customWidth="1"/>
    <col min="8" max="8" width="8" style="1" bestFit="1" customWidth="1"/>
    <col min="9" max="9" width="12.33203125" style="3" bestFit="1" customWidth="1"/>
    <col min="10" max="10" width="12.44140625" style="3" bestFit="1" customWidth="1"/>
    <col min="11" max="11" width="15.5546875" style="3" hidden="1" customWidth="1"/>
    <col min="12" max="12" width="11" hidden="1" customWidth="1"/>
    <col min="13" max="13" width="10.88671875" hidden="1" customWidth="1"/>
    <col min="14" max="14" width="16" bestFit="1" customWidth="1"/>
  </cols>
  <sheetData>
    <row r="1" spans="1:14" x14ac:dyDescent="0.3">
      <c r="C1" s="18" t="s">
        <v>39</v>
      </c>
      <c r="D1" s="19"/>
      <c r="E1" s="19"/>
      <c r="F1" s="19"/>
      <c r="G1" s="18"/>
      <c r="H1" s="16" t="s">
        <v>43</v>
      </c>
      <c r="I1" s="65"/>
      <c r="J1" s="65"/>
      <c r="K1" s="35" t="s">
        <v>42</v>
      </c>
      <c r="L1" s="20" t="s">
        <v>40</v>
      </c>
      <c r="M1" s="20"/>
      <c r="N1" s="17" t="s">
        <v>41</v>
      </c>
    </row>
    <row r="2" spans="1:14" ht="30" customHeight="1" x14ac:dyDescent="0.3">
      <c r="A2" s="11" t="s">
        <v>0</v>
      </c>
      <c r="B2" s="11" t="s">
        <v>1</v>
      </c>
      <c r="C2" s="13" t="s">
        <v>2</v>
      </c>
      <c r="D2" s="13" t="s">
        <v>3</v>
      </c>
      <c r="E2" s="13" t="s">
        <v>130</v>
      </c>
      <c r="F2" s="13" t="s">
        <v>4</v>
      </c>
      <c r="G2" s="13" t="s">
        <v>11</v>
      </c>
      <c r="H2" s="11" t="s">
        <v>46</v>
      </c>
      <c r="I2" s="13" t="s">
        <v>160</v>
      </c>
      <c r="J2" s="13" t="s">
        <v>161</v>
      </c>
      <c r="K2" s="13" t="s">
        <v>165</v>
      </c>
      <c r="L2" s="13" t="s">
        <v>12</v>
      </c>
      <c r="M2" s="13" t="s">
        <v>38</v>
      </c>
      <c r="N2" s="13" t="s">
        <v>2123</v>
      </c>
    </row>
    <row r="3" spans="1:14" ht="15" customHeight="1" x14ac:dyDescent="0.3">
      <c r="A3" s="86" t="s">
        <v>192</v>
      </c>
      <c r="B3" t="s">
        <v>217</v>
      </c>
      <c r="C3" s="53"/>
      <c r="D3" s="54"/>
      <c r="E3" s="66"/>
      <c r="F3" s="55"/>
      <c r="G3" s="53"/>
      <c r="H3" s="57"/>
      <c r="I3" s="56"/>
      <c r="J3" s="56"/>
      <c r="K3" s="68"/>
      <c r="L3" s="62">
        <v>3</v>
      </c>
      <c r="M3" s="62"/>
      <c r="N3" s="13">
        <f>COUNTIFS(A:A,Edges[[#This Row],[Vertex 2]])</f>
        <v>0</v>
      </c>
    </row>
    <row r="4" spans="1:14" x14ac:dyDescent="0.3">
      <c r="A4" s="86" t="s">
        <v>192</v>
      </c>
      <c r="B4" t="s">
        <v>218</v>
      </c>
      <c r="C4" s="53"/>
      <c r="D4" s="54"/>
      <c r="E4" s="112"/>
      <c r="F4" s="55"/>
      <c r="G4" s="53"/>
      <c r="H4" s="57"/>
      <c r="I4" s="56"/>
      <c r="J4" s="56"/>
      <c r="K4" s="68"/>
      <c r="L4" s="113">
        <v>4</v>
      </c>
      <c r="M4" s="113"/>
      <c r="N4" s="63">
        <f>COUNTIFS(A:A,Edges[[#This Row],[Vertex 2]])</f>
        <v>0</v>
      </c>
    </row>
    <row r="5" spans="1:14" x14ac:dyDescent="0.3">
      <c r="A5" s="86" t="s">
        <v>192</v>
      </c>
      <c r="B5" t="s">
        <v>219</v>
      </c>
      <c r="C5" s="53"/>
      <c r="D5" s="54"/>
      <c r="E5" s="112"/>
      <c r="F5" s="55"/>
      <c r="G5" s="53"/>
      <c r="H5" s="57"/>
      <c r="I5" s="56"/>
      <c r="J5" s="56"/>
      <c r="K5" s="68"/>
      <c r="L5" s="113">
        <v>5</v>
      </c>
      <c r="M5" s="113"/>
      <c r="N5" s="63">
        <f>COUNTIFS(A:A,Edges[[#This Row],[Vertex 2]])</f>
        <v>1</v>
      </c>
    </row>
    <row r="6" spans="1:14" x14ac:dyDescent="0.3">
      <c r="A6" s="86" t="s">
        <v>192</v>
      </c>
      <c r="B6" t="s">
        <v>220</v>
      </c>
      <c r="C6" s="53"/>
      <c r="D6" s="54"/>
      <c r="E6" s="112"/>
      <c r="F6" s="55"/>
      <c r="G6" s="53"/>
      <c r="H6" s="57"/>
      <c r="I6" s="56"/>
      <c r="J6" s="56"/>
      <c r="K6" s="68"/>
      <c r="L6" s="113">
        <v>6</v>
      </c>
      <c r="M6" s="113"/>
      <c r="N6" s="63">
        <f>COUNTIFS(A:A,Edges[[#This Row],[Vertex 2]])</f>
        <v>0</v>
      </c>
    </row>
    <row r="7" spans="1:14" x14ac:dyDescent="0.3">
      <c r="A7" s="86" t="s">
        <v>192</v>
      </c>
      <c r="B7" t="s">
        <v>221</v>
      </c>
      <c r="C7" s="53"/>
      <c r="D7" s="54"/>
      <c r="E7" s="112"/>
      <c r="F7" s="55"/>
      <c r="G7" s="53"/>
      <c r="H7" s="57"/>
      <c r="I7" s="56"/>
      <c r="J7" s="56"/>
      <c r="K7" s="68"/>
      <c r="L7" s="113">
        <v>7</v>
      </c>
      <c r="M7" s="113"/>
      <c r="N7" s="63">
        <f>COUNTIFS(A:A,Edges[[#This Row],[Vertex 2]])</f>
        <v>0</v>
      </c>
    </row>
    <row r="8" spans="1:14" x14ac:dyDescent="0.3">
      <c r="A8" s="86" t="s">
        <v>192</v>
      </c>
      <c r="B8" t="s">
        <v>222</v>
      </c>
      <c r="C8" s="53"/>
      <c r="D8" s="54"/>
      <c r="E8" s="112"/>
      <c r="F8" s="55"/>
      <c r="G8" s="53"/>
      <c r="H8" s="57"/>
      <c r="I8" s="56"/>
      <c r="J8" s="56"/>
      <c r="K8" s="68"/>
      <c r="L8" s="113">
        <v>8</v>
      </c>
      <c r="M8" s="113"/>
      <c r="N8" s="63">
        <f>COUNTIFS(A:A,Edges[[#This Row],[Vertex 2]])</f>
        <v>0</v>
      </c>
    </row>
    <row r="9" spans="1:14" x14ac:dyDescent="0.3">
      <c r="A9" s="86" t="s">
        <v>192</v>
      </c>
      <c r="B9" t="s">
        <v>223</v>
      </c>
      <c r="C9" s="53"/>
      <c r="D9" s="54"/>
      <c r="E9" s="112"/>
      <c r="F9" s="55"/>
      <c r="G9" s="53"/>
      <c r="H9" s="57"/>
      <c r="I9" s="56"/>
      <c r="J9" s="56"/>
      <c r="K9" s="68"/>
      <c r="L9" s="113">
        <v>9</v>
      </c>
      <c r="M9" s="113"/>
      <c r="N9" s="63">
        <f>COUNTIFS(A:A,Edges[[#This Row],[Vertex 2]])</f>
        <v>0</v>
      </c>
    </row>
    <row r="10" spans="1:14" x14ac:dyDescent="0.3">
      <c r="A10" s="86" t="s">
        <v>192</v>
      </c>
      <c r="B10" t="s">
        <v>224</v>
      </c>
      <c r="C10" s="53"/>
      <c r="D10" s="54"/>
      <c r="E10" s="112"/>
      <c r="F10" s="55"/>
      <c r="G10" s="53"/>
      <c r="H10" s="57"/>
      <c r="I10" s="56"/>
      <c r="J10" s="56"/>
      <c r="K10" s="68"/>
      <c r="L10" s="113">
        <v>10</v>
      </c>
      <c r="M10" s="113"/>
      <c r="N10" s="63">
        <f>COUNTIFS(A:A,Edges[[#This Row],[Vertex 2]])</f>
        <v>1</v>
      </c>
    </row>
    <row r="11" spans="1:14" x14ac:dyDescent="0.3">
      <c r="A11" s="86" t="s">
        <v>192</v>
      </c>
      <c r="B11" t="s">
        <v>225</v>
      </c>
      <c r="C11" s="53"/>
      <c r="D11" s="54"/>
      <c r="E11" s="112"/>
      <c r="F11" s="55"/>
      <c r="G11" s="53"/>
      <c r="H11" s="57"/>
      <c r="I11" s="56"/>
      <c r="J11" s="56"/>
      <c r="K11" s="68"/>
      <c r="L11" s="113">
        <v>11</v>
      </c>
      <c r="M11" s="113"/>
      <c r="N11" s="63">
        <f>COUNTIFS(A:A,Edges[[#This Row],[Vertex 2]])</f>
        <v>0</v>
      </c>
    </row>
    <row r="12" spans="1:14" x14ac:dyDescent="0.3">
      <c r="A12" s="86" t="s">
        <v>192</v>
      </c>
      <c r="B12" t="s">
        <v>226</v>
      </c>
      <c r="C12" s="53"/>
      <c r="D12" s="54"/>
      <c r="E12" s="112"/>
      <c r="F12" s="55"/>
      <c r="G12" s="53"/>
      <c r="H12" s="57"/>
      <c r="I12" s="56"/>
      <c r="J12" s="56"/>
      <c r="K12" s="68"/>
      <c r="L12" s="113">
        <v>12</v>
      </c>
      <c r="M12" s="113"/>
      <c r="N12" s="63">
        <f>COUNTIFS(A:A,Edges[[#This Row],[Vertex 2]])</f>
        <v>0</v>
      </c>
    </row>
    <row r="13" spans="1:14" x14ac:dyDescent="0.3">
      <c r="A13" s="86" t="s">
        <v>192</v>
      </c>
      <c r="B13" t="s">
        <v>227</v>
      </c>
      <c r="C13" s="53"/>
      <c r="D13" s="54"/>
      <c r="E13" s="112"/>
      <c r="F13" s="55"/>
      <c r="G13" s="53"/>
      <c r="H13" s="57"/>
      <c r="I13" s="56"/>
      <c r="J13" s="56"/>
      <c r="K13" s="68"/>
      <c r="L13" s="113">
        <v>13</v>
      </c>
      <c r="M13" s="113"/>
      <c r="N13" s="63">
        <f>COUNTIFS(A:A,Edges[[#This Row],[Vertex 2]])</f>
        <v>0</v>
      </c>
    </row>
    <row r="14" spans="1:14" x14ac:dyDescent="0.3">
      <c r="A14" s="86" t="s">
        <v>192</v>
      </c>
      <c r="B14" t="s">
        <v>228</v>
      </c>
      <c r="C14" s="53"/>
      <c r="D14" s="54"/>
      <c r="E14" s="112"/>
      <c r="F14" s="55"/>
      <c r="G14" s="53"/>
      <c r="H14" s="57"/>
      <c r="I14" s="56"/>
      <c r="J14" s="56"/>
      <c r="K14" s="68"/>
      <c r="L14" s="113">
        <v>14</v>
      </c>
      <c r="M14" s="113"/>
      <c r="N14" s="63">
        <f>COUNTIFS(A:A,Edges[[#This Row],[Vertex 2]])</f>
        <v>0</v>
      </c>
    </row>
    <row r="15" spans="1:14" x14ac:dyDescent="0.3">
      <c r="A15" s="86" t="s">
        <v>192</v>
      </c>
      <c r="B15" t="s">
        <v>229</v>
      </c>
      <c r="C15" s="53"/>
      <c r="D15" s="54"/>
      <c r="E15" s="112"/>
      <c r="F15" s="55"/>
      <c r="G15" s="53"/>
      <c r="H15" s="57"/>
      <c r="I15" s="56"/>
      <c r="J15" s="56"/>
      <c r="K15" s="68"/>
      <c r="L15" s="113">
        <v>15</v>
      </c>
      <c r="M15" s="113"/>
      <c r="N15" s="63">
        <f>COUNTIFS(A:A,Edges[[#This Row],[Vertex 2]])</f>
        <v>0</v>
      </c>
    </row>
    <row r="16" spans="1:14" x14ac:dyDescent="0.3">
      <c r="A16" s="86" t="s">
        <v>192</v>
      </c>
      <c r="B16" t="s">
        <v>230</v>
      </c>
      <c r="C16" s="53"/>
      <c r="D16" s="54"/>
      <c r="E16" s="112"/>
      <c r="F16" s="55"/>
      <c r="G16" s="53"/>
      <c r="H16" s="57"/>
      <c r="I16" s="56"/>
      <c r="J16" s="56"/>
      <c r="K16" s="68"/>
      <c r="L16" s="113">
        <v>16</v>
      </c>
      <c r="M16" s="113"/>
      <c r="N16" s="63">
        <f>COUNTIFS(A:A,Edges[[#This Row],[Vertex 2]])</f>
        <v>0</v>
      </c>
    </row>
    <row r="17" spans="1:14" x14ac:dyDescent="0.3">
      <c r="A17" s="86" t="s">
        <v>192</v>
      </c>
      <c r="B17" t="s">
        <v>231</v>
      </c>
      <c r="C17" s="53"/>
      <c r="D17" s="54"/>
      <c r="E17" s="112"/>
      <c r="F17" s="55"/>
      <c r="G17" s="53"/>
      <c r="H17" s="57"/>
      <c r="I17" s="56"/>
      <c r="J17" s="56"/>
      <c r="K17" s="68"/>
      <c r="L17" s="113">
        <v>17</v>
      </c>
      <c r="M17" s="113"/>
      <c r="N17" s="63">
        <f>COUNTIFS(A:A,Edges[[#This Row],[Vertex 2]])</f>
        <v>0</v>
      </c>
    </row>
    <row r="18" spans="1:14" x14ac:dyDescent="0.3">
      <c r="A18" s="86" t="s">
        <v>192</v>
      </c>
      <c r="B18" t="s">
        <v>232</v>
      </c>
      <c r="C18" s="53"/>
      <c r="D18" s="54"/>
      <c r="E18" s="112"/>
      <c r="F18" s="55"/>
      <c r="G18" s="53"/>
      <c r="H18" s="57"/>
      <c r="I18" s="56"/>
      <c r="J18" s="56"/>
      <c r="K18" s="68"/>
      <c r="L18" s="113">
        <v>18</v>
      </c>
      <c r="M18" s="113"/>
      <c r="N18" s="63">
        <f>COUNTIFS(A:A,Edges[[#This Row],[Vertex 2]])</f>
        <v>0</v>
      </c>
    </row>
    <row r="19" spans="1:14" x14ac:dyDescent="0.3">
      <c r="A19" s="86" t="s">
        <v>192</v>
      </c>
      <c r="B19" t="s">
        <v>233</v>
      </c>
      <c r="C19" s="53"/>
      <c r="D19" s="54"/>
      <c r="E19" s="112"/>
      <c r="F19" s="55"/>
      <c r="G19" s="53"/>
      <c r="H19" s="57"/>
      <c r="I19" s="56"/>
      <c r="J19" s="56"/>
      <c r="K19" s="68"/>
      <c r="L19" s="113">
        <v>19</v>
      </c>
      <c r="M19" s="113"/>
      <c r="N19" s="63">
        <f>COUNTIFS(A:A,Edges[[#This Row],[Vertex 2]])</f>
        <v>0</v>
      </c>
    </row>
    <row r="20" spans="1:14" x14ac:dyDescent="0.3">
      <c r="A20" s="86" t="s">
        <v>192</v>
      </c>
      <c r="B20" t="s">
        <v>234</v>
      </c>
      <c r="C20" s="53"/>
      <c r="D20" s="54"/>
      <c r="E20" s="112"/>
      <c r="F20" s="55"/>
      <c r="G20" s="53"/>
      <c r="H20" s="57"/>
      <c r="I20" s="56"/>
      <c r="J20" s="56"/>
      <c r="K20" s="68"/>
      <c r="L20" s="113">
        <v>20</v>
      </c>
      <c r="M20" s="113"/>
      <c r="N20" s="63">
        <f>COUNTIFS(A:A,Edges[[#This Row],[Vertex 2]])</f>
        <v>0</v>
      </c>
    </row>
    <row r="21" spans="1:14" x14ac:dyDescent="0.3">
      <c r="A21" s="86" t="s">
        <v>192</v>
      </c>
      <c r="B21" t="s">
        <v>235</v>
      </c>
      <c r="C21" s="53"/>
      <c r="D21" s="54"/>
      <c r="E21" s="112"/>
      <c r="F21" s="55"/>
      <c r="G21" s="53"/>
      <c r="H21" s="57"/>
      <c r="I21" s="56"/>
      <c r="J21" s="56"/>
      <c r="K21" s="68"/>
      <c r="L21" s="113">
        <v>21</v>
      </c>
      <c r="M21" s="113"/>
      <c r="N21" s="63">
        <f>COUNTIFS(A:A,Edges[[#This Row],[Vertex 2]])</f>
        <v>0</v>
      </c>
    </row>
    <row r="22" spans="1:14" x14ac:dyDescent="0.3">
      <c r="A22" s="86" t="s">
        <v>192</v>
      </c>
      <c r="B22" t="s">
        <v>236</v>
      </c>
      <c r="C22" s="53"/>
      <c r="D22" s="54"/>
      <c r="E22" s="112"/>
      <c r="F22" s="55"/>
      <c r="G22" s="53"/>
      <c r="H22" s="57"/>
      <c r="I22" s="56"/>
      <c r="J22" s="56"/>
      <c r="K22" s="68"/>
      <c r="L22" s="113">
        <v>22</v>
      </c>
      <c r="M22" s="113"/>
      <c r="N22" s="63">
        <f>COUNTIFS(A:A,Edges[[#This Row],[Vertex 2]])</f>
        <v>0</v>
      </c>
    </row>
    <row r="23" spans="1:14" x14ac:dyDescent="0.3">
      <c r="A23" s="86" t="s">
        <v>192</v>
      </c>
      <c r="B23" t="s">
        <v>206</v>
      </c>
      <c r="C23" s="53"/>
      <c r="D23" s="54"/>
      <c r="E23" s="112"/>
      <c r="F23" s="55"/>
      <c r="G23" s="53"/>
      <c r="H23" s="57"/>
      <c r="I23" s="56"/>
      <c r="J23" s="56"/>
      <c r="K23" s="68"/>
      <c r="L23" s="113">
        <v>23</v>
      </c>
      <c r="M23" s="113"/>
      <c r="N23" s="63">
        <f>COUNTIFS(A:A,Edges[[#This Row],[Vertex 2]])</f>
        <v>0</v>
      </c>
    </row>
    <row r="24" spans="1:14" x14ac:dyDescent="0.3">
      <c r="A24" s="86" t="s">
        <v>192</v>
      </c>
      <c r="B24" t="s">
        <v>237</v>
      </c>
      <c r="C24" s="53"/>
      <c r="D24" s="54"/>
      <c r="E24" s="112"/>
      <c r="F24" s="55"/>
      <c r="G24" s="53"/>
      <c r="H24" s="57"/>
      <c r="I24" s="56"/>
      <c r="J24" s="56"/>
      <c r="K24" s="68"/>
      <c r="L24" s="113">
        <v>24</v>
      </c>
      <c r="M24" s="113"/>
      <c r="N24" s="63">
        <f>COUNTIFS(A:A,Edges[[#This Row],[Vertex 2]])</f>
        <v>0</v>
      </c>
    </row>
    <row r="25" spans="1:14" x14ac:dyDescent="0.3">
      <c r="A25" s="86" t="s">
        <v>192</v>
      </c>
      <c r="B25" t="s">
        <v>238</v>
      </c>
      <c r="C25" s="53"/>
      <c r="D25" s="54"/>
      <c r="E25" s="112"/>
      <c r="F25" s="55"/>
      <c r="G25" s="53"/>
      <c r="H25" s="57"/>
      <c r="I25" s="56"/>
      <c r="J25" s="56"/>
      <c r="K25" s="68"/>
      <c r="L25" s="113">
        <v>25</v>
      </c>
      <c r="M25" s="113"/>
      <c r="N25" s="63">
        <f>COUNTIFS(A:A,Edges[[#This Row],[Vertex 2]])</f>
        <v>0</v>
      </c>
    </row>
    <row r="26" spans="1:14" x14ac:dyDescent="0.3">
      <c r="A26" s="86" t="s">
        <v>192</v>
      </c>
      <c r="B26" t="s">
        <v>239</v>
      </c>
      <c r="C26" s="53"/>
      <c r="D26" s="54"/>
      <c r="E26" s="112"/>
      <c r="F26" s="55"/>
      <c r="G26" s="53"/>
      <c r="H26" s="57"/>
      <c r="I26" s="56"/>
      <c r="J26" s="56"/>
      <c r="K26" s="68"/>
      <c r="L26" s="113">
        <v>26</v>
      </c>
      <c r="M26" s="113"/>
      <c r="N26" s="63">
        <f>COUNTIFS(A:A,Edges[[#This Row],[Vertex 2]])</f>
        <v>1</v>
      </c>
    </row>
    <row r="27" spans="1:14" x14ac:dyDescent="0.3">
      <c r="A27" s="86" t="s">
        <v>192</v>
      </c>
      <c r="B27" t="s">
        <v>240</v>
      </c>
      <c r="C27" s="53"/>
      <c r="D27" s="54"/>
      <c r="E27" s="112"/>
      <c r="F27" s="55"/>
      <c r="G27" s="53"/>
      <c r="H27" s="57"/>
      <c r="I27" s="56"/>
      <c r="J27" s="56"/>
      <c r="K27" s="68"/>
      <c r="L27" s="113">
        <v>27</v>
      </c>
      <c r="M27" s="113"/>
      <c r="N27" s="63">
        <f>COUNTIFS(A:A,Edges[[#This Row],[Vertex 2]])</f>
        <v>0</v>
      </c>
    </row>
    <row r="28" spans="1:14" x14ac:dyDescent="0.3">
      <c r="A28" s="86" t="s">
        <v>192</v>
      </c>
      <c r="B28" t="s">
        <v>241</v>
      </c>
      <c r="C28" s="53"/>
      <c r="D28" s="54"/>
      <c r="E28" s="112"/>
      <c r="F28" s="55"/>
      <c r="G28" s="53"/>
      <c r="H28" s="57"/>
      <c r="I28" s="56"/>
      <c r="J28" s="56"/>
      <c r="K28" s="68"/>
      <c r="L28" s="113">
        <v>28</v>
      </c>
      <c r="M28" s="113"/>
      <c r="N28" s="63">
        <f>COUNTIFS(A:A,Edges[[#This Row],[Vertex 2]])</f>
        <v>1</v>
      </c>
    </row>
    <row r="29" spans="1:14" x14ac:dyDescent="0.3">
      <c r="A29" s="86" t="s">
        <v>192</v>
      </c>
      <c r="B29" t="s">
        <v>242</v>
      </c>
      <c r="C29" s="53"/>
      <c r="D29" s="54"/>
      <c r="E29" s="112"/>
      <c r="F29" s="55"/>
      <c r="G29" s="53"/>
      <c r="H29" s="57"/>
      <c r="I29" s="56"/>
      <c r="J29" s="56"/>
      <c r="K29" s="68"/>
      <c r="L29" s="113">
        <v>29</v>
      </c>
      <c r="M29" s="113"/>
      <c r="N29" s="63">
        <f>COUNTIFS(A:A,Edges[[#This Row],[Vertex 2]])</f>
        <v>0</v>
      </c>
    </row>
    <row r="30" spans="1:14" x14ac:dyDescent="0.3">
      <c r="A30" s="86" t="s">
        <v>192</v>
      </c>
      <c r="B30" t="s">
        <v>243</v>
      </c>
      <c r="C30" s="53"/>
      <c r="D30" s="54"/>
      <c r="E30" s="112"/>
      <c r="F30" s="55"/>
      <c r="G30" s="53"/>
      <c r="H30" s="57"/>
      <c r="I30" s="56"/>
      <c r="J30" s="56"/>
      <c r="K30" s="68"/>
      <c r="L30" s="113">
        <v>30</v>
      </c>
      <c r="M30" s="113"/>
      <c r="N30" s="63">
        <f>COUNTIFS(A:A,Edges[[#This Row],[Vertex 2]])</f>
        <v>0</v>
      </c>
    </row>
    <row r="31" spans="1:14" x14ac:dyDescent="0.3">
      <c r="A31" s="86" t="s">
        <v>192</v>
      </c>
      <c r="B31" t="s">
        <v>244</v>
      </c>
      <c r="C31" s="53"/>
      <c r="D31" s="54"/>
      <c r="E31" s="112"/>
      <c r="F31" s="55"/>
      <c r="G31" s="53"/>
      <c r="H31" s="57"/>
      <c r="I31" s="56"/>
      <c r="J31" s="56"/>
      <c r="K31" s="68"/>
      <c r="L31" s="113">
        <v>31</v>
      </c>
      <c r="M31" s="113"/>
      <c r="N31" s="63">
        <f>COUNTIFS(A:A,Edges[[#This Row],[Vertex 2]])</f>
        <v>1</v>
      </c>
    </row>
    <row r="32" spans="1:14" x14ac:dyDescent="0.3">
      <c r="A32" s="86" t="s">
        <v>192</v>
      </c>
      <c r="B32" t="s">
        <v>245</v>
      </c>
      <c r="C32" s="53"/>
      <c r="D32" s="54"/>
      <c r="E32" s="112"/>
      <c r="F32" s="55"/>
      <c r="G32" s="53"/>
      <c r="H32" s="57"/>
      <c r="I32" s="56"/>
      <c r="J32" s="56"/>
      <c r="K32" s="68"/>
      <c r="L32" s="113">
        <v>32</v>
      </c>
      <c r="M32" s="113"/>
      <c r="N32" s="63">
        <f>COUNTIFS(A:A,Edges[[#This Row],[Vertex 2]])</f>
        <v>1</v>
      </c>
    </row>
    <row r="33" spans="1:14" x14ac:dyDescent="0.3">
      <c r="A33" s="86" t="s">
        <v>192</v>
      </c>
      <c r="B33" t="s">
        <v>246</v>
      </c>
      <c r="C33" s="53"/>
      <c r="D33" s="54"/>
      <c r="E33" s="112"/>
      <c r="F33" s="55"/>
      <c r="G33" s="53"/>
      <c r="H33" s="57"/>
      <c r="I33" s="56"/>
      <c r="J33" s="56"/>
      <c r="K33" s="68"/>
      <c r="L33" s="113">
        <v>33</v>
      </c>
      <c r="M33" s="113"/>
      <c r="N33" s="63">
        <f>COUNTIFS(A:A,Edges[[#This Row],[Vertex 2]])</f>
        <v>0</v>
      </c>
    </row>
    <row r="34" spans="1:14" x14ac:dyDescent="0.3">
      <c r="A34" s="86" t="s">
        <v>192</v>
      </c>
      <c r="B34" t="s">
        <v>247</v>
      </c>
      <c r="C34" s="53"/>
      <c r="D34" s="54"/>
      <c r="E34" s="112"/>
      <c r="F34" s="55"/>
      <c r="G34" s="53"/>
      <c r="H34" s="57"/>
      <c r="I34" s="56"/>
      <c r="J34" s="56"/>
      <c r="K34" s="68"/>
      <c r="L34" s="113">
        <v>34</v>
      </c>
      <c r="M34" s="113"/>
      <c r="N34" s="63">
        <f>COUNTIFS(A:A,Edges[[#This Row],[Vertex 2]])</f>
        <v>1</v>
      </c>
    </row>
    <row r="35" spans="1:14" x14ac:dyDescent="0.3">
      <c r="A35" s="86" t="s">
        <v>192</v>
      </c>
      <c r="B35" t="s">
        <v>248</v>
      </c>
      <c r="C35" s="53"/>
      <c r="D35" s="54"/>
      <c r="E35" s="112"/>
      <c r="F35" s="55"/>
      <c r="G35" s="53"/>
      <c r="H35" s="57"/>
      <c r="I35" s="56"/>
      <c r="J35" s="56"/>
      <c r="K35" s="68"/>
      <c r="L35" s="113">
        <v>35</v>
      </c>
      <c r="M35" s="113"/>
      <c r="N35" s="63">
        <f>COUNTIFS(A:A,Edges[[#This Row],[Vertex 2]])</f>
        <v>0</v>
      </c>
    </row>
    <row r="36" spans="1:14" x14ac:dyDescent="0.3">
      <c r="A36" s="86" t="s">
        <v>192</v>
      </c>
      <c r="B36" t="s">
        <v>249</v>
      </c>
      <c r="C36" s="53"/>
      <c r="D36" s="54"/>
      <c r="E36" s="112"/>
      <c r="F36" s="55"/>
      <c r="G36" s="53"/>
      <c r="H36" s="57"/>
      <c r="I36" s="56"/>
      <c r="J36" s="56"/>
      <c r="K36" s="68"/>
      <c r="L36" s="113">
        <v>36</v>
      </c>
      <c r="M36" s="113"/>
      <c r="N36" s="63">
        <f>COUNTIFS(A:A,Edges[[#This Row],[Vertex 2]])</f>
        <v>0</v>
      </c>
    </row>
    <row r="37" spans="1:14" x14ac:dyDescent="0.3">
      <c r="A37" s="86" t="s">
        <v>192</v>
      </c>
      <c r="B37" t="s">
        <v>250</v>
      </c>
      <c r="C37" s="53"/>
      <c r="D37" s="54"/>
      <c r="E37" s="112"/>
      <c r="F37" s="55"/>
      <c r="G37" s="53"/>
      <c r="H37" s="57"/>
      <c r="I37" s="56"/>
      <c r="J37" s="56"/>
      <c r="K37" s="68"/>
      <c r="L37" s="113">
        <v>37</v>
      </c>
      <c r="M37" s="113"/>
      <c r="N37" s="63">
        <f>COUNTIFS(A:A,Edges[[#This Row],[Vertex 2]])</f>
        <v>1</v>
      </c>
    </row>
    <row r="38" spans="1:14" x14ac:dyDescent="0.3">
      <c r="A38" s="86" t="s">
        <v>192</v>
      </c>
      <c r="B38" t="s">
        <v>251</v>
      </c>
      <c r="C38" s="53"/>
      <c r="D38" s="54"/>
      <c r="E38" s="112"/>
      <c r="F38" s="55"/>
      <c r="G38" s="53"/>
      <c r="H38" s="57"/>
      <c r="I38" s="56"/>
      <c r="J38" s="56"/>
      <c r="K38" s="68"/>
      <c r="L38" s="113">
        <v>38</v>
      </c>
      <c r="M38" s="113"/>
      <c r="N38" s="63">
        <f>COUNTIFS(A:A,Edges[[#This Row],[Vertex 2]])</f>
        <v>0</v>
      </c>
    </row>
    <row r="39" spans="1:14" x14ac:dyDescent="0.3">
      <c r="A39" s="86" t="s">
        <v>192</v>
      </c>
      <c r="B39" t="s">
        <v>252</v>
      </c>
      <c r="C39" s="53"/>
      <c r="D39" s="54"/>
      <c r="E39" s="112"/>
      <c r="F39" s="55"/>
      <c r="G39" s="53"/>
      <c r="H39" s="57"/>
      <c r="I39" s="56"/>
      <c r="J39" s="56"/>
      <c r="K39" s="68"/>
      <c r="L39" s="113">
        <v>39</v>
      </c>
      <c r="M39" s="113"/>
      <c r="N39" s="63">
        <f>COUNTIFS(A:A,Edges[[#This Row],[Vertex 2]])</f>
        <v>1</v>
      </c>
    </row>
    <row r="40" spans="1:14" x14ac:dyDescent="0.3">
      <c r="A40" s="86" t="s">
        <v>192</v>
      </c>
      <c r="B40" t="s">
        <v>253</v>
      </c>
      <c r="C40" s="53"/>
      <c r="D40" s="54"/>
      <c r="E40" s="112"/>
      <c r="F40" s="55"/>
      <c r="G40" s="53"/>
      <c r="H40" s="57"/>
      <c r="I40" s="56"/>
      <c r="J40" s="56"/>
      <c r="K40" s="68"/>
      <c r="L40" s="113">
        <v>40</v>
      </c>
      <c r="M40" s="113"/>
      <c r="N40" s="63">
        <f>COUNTIFS(A:A,Edges[[#This Row],[Vertex 2]])</f>
        <v>1</v>
      </c>
    </row>
    <row r="41" spans="1:14" x14ac:dyDescent="0.3">
      <c r="A41" s="86" t="s">
        <v>192</v>
      </c>
      <c r="B41" t="s">
        <v>254</v>
      </c>
      <c r="C41" s="53"/>
      <c r="D41" s="54"/>
      <c r="E41" s="112"/>
      <c r="F41" s="55"/>
      <c r="G41" s="53"/>
      <c r="H41" s="57"/>
      <c r="I41" s="56"/>
      <c r="J41" s="56"/>
      <c r="K41" s="68"/>
      <c r="L41" s="113">
        <v>41</v>
      </c>
      <c r="M41" s="113"/>
      <c r="N41" s="63">
        <f>COUNTIFS(A:A,Edges[[#This Row],[Vertex 2]])</f>
        <v>0</v>
      </c>
    </row>
    <row r="42" spans="1:14" x14ac:dyDescent="0.3">
      <c r="A42" s="86" t="s">
        <v>192</v>
      </c>
      <c r="B42" t="s">
        <v>255</v>
      </c>
      <c r="C42" s="53"/>
      <c r="D42" s="54"/>
      <c r="E42" s="112"/>
      <c r="F42" s="55"/>
      <c r="G42" s="53"/>
      <c r="H42" s="57"/>
      <c r="I42" s="56"/>
      <c r="J42" s="56"/>
      <c r="K42" s="68"/>
      <c r="L42" s="113">
        <v>42</v>
      </c>
      <c r="M42" s="113"/>
      <c r="N42" s="63">
        <f>COUNTIFS(A:A,Edges[[#This Row],[Vertex 2]])</f>
        <v>0</v>
      </c>
    </row>
    <row r="43" spans="1:14" x14ac:dyDescent="0.3">
      <c r="A43" s="86" t="s">
        <v>192</v>
      </c>
      <c r="B43" t="s">
        <v>256</v>
      </c>
      <c r="C43" s="53"/>
      <c r="D43" s="54"/>
      <c r="E43" s="112"/>
      <c r="F43" s="55"/>
      <c r="G43" s="53"/>
      <c r="H43" s="57"/>
      <c r="I43" s="56"/>
      <c r="J43" s="56"/>
      <c r="K43" s="68"/>
      <c r="L43" s="113">
        <v>43</v>
      </c>
      <c r="M43" s="113"/>
      <c r="N43" s="63">
        <f>COUNTIFS(A:A,Edges[[#This Row],[Vertex 2]])</f>
        <v>0</v>
      </c>
    </row>
    <row r="44" spans="1:14" x14ac:dyDescent="0.3">
      <c r="A44" s="86" t="s">
        <v>192</v>
      </c>
      <c r="B44" t="s">
        <v>257</v>
      </c>
      <c r="C44" s="53"/>
      <c r="D44" s="54"/>
      <c r="E44" s="112"/>
      <c r="F44" s="55"/>
      <c r="G44" s="53"/>
      <c r="H44" s="57"/>
      <c r="I44" s="56"/>
      <c r="J44" s="56"/>
      <c r="K44" s="68"/>
      <c r="L44" s="113">
        <v>44</v>
      </c>
      <c r="M44" s="113"/>
      <c r="N44" s="63">
        <f>COUNTIFS(A:A,Edges[[#This Row],[Vertex 2]])</f>
        <v>0</v>
      </c>
    </row>
    <row r="45" spans="1:14" x14ac:dyDescent="0.3">
      <c r="A45" s="86" t="s">
        <v>192</v>
      </c>
      <c r="B45" t="s">
        <v>258</v>
      </c>
      <c r="C45" s="53"/>
      <c r="D45" s="54"/>
      <c r="E45" s="112"/>
      <c r="F45" s="55"/>
      <c r="G45" s="53"/>
      <c r="H45" s="57"/>
      <c r="I45" s="56"/>
      <c r="J45" s="56"/>
      <c r="K45" s="68"/>
      <c r="L45" s="113">
        <v>45</v>
      </c>
      <c r="M45" s="113"/>
      <c r="N45" s="63">
        <f>COUNTIFS(A:A,Edges[[#This Row],[Vertex 2]])</f>
        <v>0</v>
      </c>
    </row>
    <row r="46" spans="1:14" x14ac:dyDescent="0.3">
      <c r="A46" s="86" t="s">
        <v>192</v>
      </c>
      <c r="B46" t="s">
        <v>259</v>
      </c>
      <c r="C46" s="53"/>
      <c r="D46" s="54"/>
      <c r="E46" s="112"/>
      <c r="F46" s="55"/>
      <c r="G46" s="53"/>
      <c r="H46" s="57"/>
      <c r="I46" s="56"/>
      <c r="J46" s="56"/>
      <c r="K46" s="68"/>
      <c r="L46" s="113">
        <v>46</v>
      </c>
      <c r="M46" s="113"/>
      <c r="N46" s="63">
        <f>COUNTIFS(A:A,Edges[[#This Row],[Vertex 2]])</f>
        <v>0</v>
      </c>
    </row>
    <row r="47" spans="1:14" x14ac:dyDescent="0.3">
      <c r="A47" s="86" t="s">
        <v>192</v>
      </c>
      <c r="B47" t="s">
        <v>260</v>
      </c>
      <c r="C47" s="53"/>
      <c r="D47" s="54"/>
      <c r="E47" s="112"/>
      <c r="F47" s="55"/>
      <c r="G47" s="53"/>
      <c r="H47" s="57"/>
      <c r="I47" s="56"/>
      <c r="J47" s="56"/>
      <c r="K47" s="68"/>
      <c r="L47" s="113">
        <v>47</v>
      </c>
      <c r="M47" s="113"/>
      <c r="N47" s="63">
        <f>COUNTIFS(A:A,Edges[[#This Row],[Vertex 2]])</f>
        <v>0</v>
      </c>
    </row>
    <row r="48" spans="1:14" x14ac:dyDescent="0.3">
      <c r="A48" s="86" t="s">
        <v>192</v>
      </c>
      <c r="B48" t="s">
        <v>261</v>
      </c>
      <c r="C48" s="53"/>
      <c r="D48" s="54"/>
      <c r="E48" s="112"/>
      <c r="F48" s="55"/>
      <c r="G48" s="53"/>
      <c r="H48" s="57"/>
      <c r="I48" s="56"/>
      <c r="J48" s="56"/>
      <c r="K48" s="68"/>
      <c r="L48" s="113">
        <v>48</v>
      </c>
      <c r="M48" s="113"/>
      <c r="N48" s="63">
        <f>COUNTIFS(A:A,Edges[[#This Row],[Vertex 2]])</f>
        <v>1</v>
      </c>
    </row>
    <row r="49" spans="1:14" x14ac:dyDescent="0.3">
      <c r="A49" s="86" t="s">
        <v>192</v>
      </c>
      <c r="B49" t="s">
        <v>262</v>
      </c>
      <c r="C49" s="53"/>
      <c r="D49" s="54"/>
      <c r="E49" s="112"/>
      <c r="F49" s="55"/>
      <c r="G49" s="53"/>
      <c r="H49" s="57"/>
      <c r="I49" s="56"/>
      <c r="J49" s="56"/>
      <c r="K49" s="68"/>
      <c r="L49" s="113">
        <v>49</v>
      </c>
      <c r="M49" s="113"/>
      <c r="N49" s="63">
        <f>COUNTIFS(A:A,Edges[[#This Row],[Vertex 2]])</f>
        <v>0</v>
      </c>
    </row>
    <row r="50" spans="1:14" x14ac:dyDescent="0.3">
      <c r="A50" s="86" t="s">
        <v>192</v>
      </c>
      <c r="B50" t="s">
        <v>263</v>
      </c>
      <c r="C50" s="53"/>
      <c r="D50" s="54"/>
      <c r="E50" s="112"/>
      <c r="F50" s="55"/>
      <c r="G50" s="53"/>
      <c r="H50" s="57"/>
      <c r="I50" s="56"/>
      <c r="J50" s="56"/>
      <c r="K50" s="68"/>
      <c r="L50" s="113">
        <v>50</v>
      </c>
      <c r="M50" s="113"/>
      <c r="N50" s="63">
        <f>COUNTIFS(A:A,Edges[[#This Row],[Vertex 2]])</f>
        <v>0</v>
      </c>
    </row>
    <row r="51" spans="1:14" x14ac:dyDescent="0.3">
      <c r="A51" s="86" t="s">
        <v>192</v>
      </c>
      <c r="B51" t="s">
        <v>264</v>
      </c>
      <c r="C51" s="53"/>
      <c r="D51" s="54"/>
      <c r="E51" s="112"/>
      <c r="F51" s="55"/>
      <c r="G51" s="53"/>
      <c r="H51" s="57"/>
      <c r="I51" s="56"/>
      <c r="J51" s="56"/>
      <c r="K51" s="68"/>
      <c r="L51" s="113">
        <v>51</v>
      </c>
      <c r="M51" s="113"/>
      <c r="N51" s="63">
        <f>COUNTIFS(A:A,Edges[[#This Row],[Vertex 2]])</f>
        <v>0</v>
      </c>
    </row>
    <row r="52" spans="1:14" x14ac:dyDescent="0.3">
      <c r="A52" s="86" t="s">
        <v>192</v>
      </c>
      <c r="B52" t="s">
        <v>265</v>
      </c>
      <c r="C52" s="53"/>
      <c r="D52" s="54"/>
      <c r="E52" s="112"/>
      <c r="F52" s="55"/>
      <c r="G52" s="53"/>
      <c r="H52" s="57"/>
      <c r="I52" s="56"/>
      <c r="J52" s="56"/>
      <c r="K52" s="68"/>
      <c r="L52" s="113">
        <v>52</v>
      </c>
      <c r="M52" s="113"/>
      <c r="N52" s="63">
        <f>COUNTIFS(A:A,Edges[[#This Row],[Vertex 2]])</f>
        <v>1</v>
      </c>
    </row>
    <row r="53" spans="1:14" x14ac:dyDescent="0.3">
      <c r="A53" s="86" t="s">
        <v>192</v>
      </c>
      <c r="B53" t="s">
        <v>266</v>
      </c>
      <c r="C53" s="53"/>
      <c r="D53" s="54"/>
      <c r="E53" s="112"/>
      <c r="F53" s="55"/>
      <c r="G53" s="53"/>
      <c r="H53" s="57"/>
      <c r="I53" s="56"/>
      <c r="J53" s="56"/>
      <c r="K53" s="68"/>
      <c r="L53" s="113">
        <v>53</v>
      </c>
      <c r="M53" s="113"/>
      <c r="N53" s="63">
        <f>COUNTIFS(A:A,Edges[[#This Row],[Vertex 2]])</f>
        <v>0</v>
      </c>
    </row>
    <row r="54" spans="1:14" x14ac:dyDescent="0.3">
      <c r="A54" s="86" t="s">
        <v>192</v>
      </c>
      <c r="B54" t="s">
        <v>267</v>
      </c>
      <c r="C54" s="53"/>
      <c r="D54" s="54"/>
      <c r="E54" s="112"/>
      <c r="F54" s="55"/>
      <c r="G54" s="53"/>
      <c r="H54" s="57"/>
      <c r="I54" s="56"/>
      <c r="J54" s="56"/>
      <c r="K54" s="68"/>
      <c r="L54" s="113">
        <v>54</v>
      </c>
      <c r="M54" s="113"/>
      <c r="N54" s="63">
        <f>COUNTIFS(A:A,Edges[[#This Row],[Vertex 2]])</f>
        <v>0</v>
      </c>
    </row>
    <row r="55" spans="1:14" x14ac:dyDescent="0.3">
      <c r="A55" s="86" t="s">
        <v>192</v>
      </c>
      <c r="B55" t="s">
        <v>268</v>
      </c>
      <c r="C55" s="53"/>
      <c r="D55" s="54"/>
      <c r="E55" s="112"/>
      <c r="F55" s="55"/>
      <c r="G55" s="53"/>
      <c r="H55" s="57"/>
      <c r="I55" s="56"/>
      <c r="J55" s="56"/>
      <c r="K55" s="68"/>
      <c r="L55" s="113">
        <v>55</v>
      </c>
      <c r="M55" s="113"/>
      <c r="N55" s="63">
        <f>COUNTIFS(A:A,Edges[[#This Row],[Vertex 2]])</f>
        <v>0</v>
      </c>
    </row>
    <row r="56" spans="1:14" x14ac:dyDescent="0.3">
      <c r="A56" s="86" t="s">
        <v>192</v>
      </c>
      <c r="B56" t="s">
        <v>269</v>
      </c>
      <c r="C56" s="53"/>
      <c r="D56" s="54"/>
      <c r="E56" s="112"/>
      <c r="F56" s="55"/>
      <c r="G56" s="53"/>
      <c r="H56" s="57"/>
      <c r="I56" s="56"/>
      <c r="J56" s="56"/>
      <c r="K56" s="68"/>
      <c r="L56" s="113">
        <v>56</v>
      </c>
      <c r="M56" s="113"/>
      <c r="N56" s="63">
        <f>COUNTIFS(A:A,Edges[[#This Row],[Vertex 2]])</f>
        <v>0</v>
      </c>
    </row>
    <row r="57" spans="1:14" x14ac:dyDescent="0.3">
      <c r="A57" s="86" t="s">
        <v>192</v>
      </c>
      <c r="B57" t="s">
        <v>270</v>
      </c>
      <c r="C57" s="53"/>
      <c r="D57" s="54"/>
      <c r="E57" s="112"/>
      <c r="F57" s="55"/>
      <c r="G57" s="53"/>
      <c r="H57" s="57"/>
      <c r="I57" s="56"/>
      <c r="J57" s="56"/>
      <c r="K57" s="68"/>
      <c r="L57" s="113">
        <v>57</v>
      </c>
      <c r="M57" s="113"/>
      <c r="N57" s="63">
        <f>COUNTIFS(A:A,Edges[[#This Row],[Vertex 2]])</f>
        <v>1</v>
      </c>
    </row>
    <row r="58" spans="1:14" x14ac:dyDescent="0.3">
      <c r="A58" s="86" t="s">
        <v>192</v>
      </c>
      <c r="B58" t="s">
        <v>271</v>
      </c>
      <c r="C58" s="53"/>
      <c r="D58" s="54"/>
      <c r="E58" s="112"/>
      <c r="F58" s="55"/>
      <c r="G58" s="53"/>
      <c r="H58" s="57"/>
      <c r="I58" s="56"/>
      <c r="J58" s="56"/>
      <c r="K58" s="68"/>
      <c r="L58" s="113">
        <v>58</v>
      </c>
      <c r="M58" s="113"/>
      <c r="N58" s="63">
        <f>COUNTIFS(A:A,Edges[[#This Row],[Vertex 2]])</f>
        <v>0</v>
      </c>
    </row>
    <row r="59" spans="1:14" x14ac:dyDescent="0.3">
      <c r="A59" s="86" t="s">
        <v>192</v>
      </c>
      <c r="B59" t="s">
        <v>272</v>
      </c>
      <c r="C59" s="53"/>
      <c r="D59" s="54"/>
      <c r="E59" s="112"/>
      <c r="F59" s="55"/>
      <c r="G59" s="53"/>
      <c r="H59" s="57"/>
      <c r="I59" s="56"/>
      <c r="J59" s="56"/>
      <c r="K59" s="68"/>
      <c r="L59" s="113">
        <v>59</v>
      </c>
      <c r="M59" s="113"/>
      <c r="N59" s="63">
        <f>COUNTIFS(A:A,Edges[[#This Row],[Vertex 2]])</f>
        <v>1</v>
      </c>
    </row>
    <row r="60" spans="1:14" x14ac:dyDescent="0.3">
      <c r="A60" s="86" t="s">
        <v>192</v>
      </c>
      <c r="B60" t="s">
        <v>273</v>
      </c>
      <c r="C60" s="53"/>
      <c r="D60" s="54"/>
      <c r="E60" s="112"/>
      <c r="F60" s="55"/>
      <c r="G60" s="53"/>
      <c r="H60" s="57"/>
      <c r="I60" s="56"/>
      <c r="J60" s="56"/>
      <c r="K60" s="68"/>
      <c r="L60" s="113">
        <v>60</v>
      </c>
      <c r="M60" s="113"/>
      <c r="N60" s="63">
        <f>COUNTIFS(A:A,Edges[[#This Row],[Vertex 2]])</f>
        <v>1</v>
      </c>
    </row>
    <row r="61" spans="1:14" x14ac:dyDescent="0.3">
      <c r="A61" s="86" t="s">
        <v>192</v>
      </c>
      <c r="B61" t="s">
        <v>274</v>
      </c>
      <c r="C61" s="53"/>
      <c r="D61" s="54"/>
      <c r="E61" s="112"/>
      <c r="F61" s="55"/>
      <c r="G61" s="53"/>
      <c r="H61" s="57"/>
      <c r="I61" s="56"/>
      <c r="J61" s="56"/>
      <c r="K61" s="68"/>
      <c r="L61" s="113">
        <v>61</v>
      </c>
      <c r="M61" s="113"/>
      <c r="N61" s="63">
        <f>COUNTIFS(A:A,Edges[[#This Row],[Vertex 2]])</f>
        <v>0</v>
      </c>
    </row>
    <row r="62" spans="1:14" x14ac:dyDescent="0.3">
      <c r="A62" s="86" t="s">
        <v>192</v>
      </c>
      <c r="B62" t="s">
        <v>275</v>
      </c>
      <c r="C62" s="53"/>
      <c r="D62" s="54"/>
      <c r="E62" s="112"/>
      <c r="F62" s="55"/>
      <c r="G62" s="53"/>
      <c r="H62" s="57"/>
      <c r="I62" s="56"/>
      <c r="J62" s="56"/>
      <c r="K62" s="68"/>
      <c r="L62" s="113">
        <v>62</v>
      </c>
      <c r="M62" s="113"/>
      <c r="N62" s="63">
        <f>COUNTIFS(A:A,Edges[[#This Row],[Vertex 2]])</f>
        <v>0</v>
      </c>
    </row>
    <row r="63" spans="1:14" x14ac:dyDescent="0.3">
      <c r="A63" s="86" t="s">
        <v>192</v>
      </c>
      <c r="B63" t="s">
        <v>276</v>
      </c>
      <c r="C63" s="53"/>
      <c r="D63" s="54"/>
      <c r="E63" s="112"/>
      <c r="F63" s="55"/>
      <c r="G63" s="53"/>
      <c r="H63" s="57"/>
      <c r="I63" s="56"/>
      <c r="J63" s="56"/>
      <c r="K63" s="68"/>
      <c r="L63" s="113">
        <v>63</v>
      </c>
      <c r="M63" s="113"/>
      <c r="N63" s="63">
        <f>COUNTIFS(A:A,Edges[[#This Row],[Vertex 2]])</f>
        <v>0</v>
      </c>
    </row>
    <row r="64" spans="1:14" x14ac:dyDescent="0.3">
      <c r="A64" s="86" t="s">
        <v>192</v>
      </c>
      <c r="B64" t="s">
        <v>277</v>
      </c>
      <c r="C64" s="53"/>
      <c r="D64" s="54"/>
      <c r="E64" s="112"/>
      <c r="F64" s="55"/>
      <c r="G64" s="53"/>
      <c r="H64" s="57"/>
      <c r="I64" s="56"/>
      <c r="J64" s="56"/>
      <c r="K64" s="68"/>
      <c r="L64" s="113">
        <v>64</v>
      </c>
      <c r="M64" s="113"/>
      <c r="N64" s="63">
        <f>COUNTIFS(A:A,Edges[[#This Row],[Vertex 2]])</f>
        <v>0</v>
      </c>
    </row>
    <row r="65" spans="1:14" x14ac:dyDescent="0.3">
      <c r="A65" s="86" t="s">
        <v>192</v>
      </c>
      <c r="B65" t="s">
        <v>278</v>
      </c>
      <c r="C65" s="53"/>
      <c r="D65" s="54"/>
      <c r="E65" s="112"/>
      <c r="F65" s="55"/>
      <c r="G65" s="53"/>
      <c r="H65" s="57"/>
      <c r="I65" s="56"/>
      <c r="J65" s="56"/>
      <c r="K65" s="68"/>
      <c r="L65" s="113">
        <v>65</v>
      </c>
      <c r="M65" s="113"/>
      <c r="N65" s="63">
        <f>COUNTIFS(A:A,Edges[[#This Row],[Vertex 2]])</f>
        <v>0</v>
      </c>
    </row>
    <row r="66" spans="1:14" x14ac:dyDescent="0.3">
      <c r="A66" s="86" t="s">
        <v>192</v>
      </c>
      <c r="B66" t="s">
        <v>279</v>
      </c>
      <c r="C66" s="53"/>
      <c r="D66" s="54"/>
      <c r="E66" s="112"/>
      <c r="F66" s="55"/>
      <c r="G66" s="53"/>
      <c r="H66" s="57"/>
      <c r="I66" s="56"/>
      <c r="J66" s="56"/>
      <c r="K66" s="68"/>
      <c r="L66" s="113">
        <v>66</v>
      </c>
      <c r="M66" s="113"/>
      <c r="N66" s="63">
        <f>COUNTIFS(A:A,Edges[[#This Row],[Vertex 2]])</f>
        <v>0</v>
      </c>
    </row>
    <row r="67" spans="1:14" x14ac:dyDescent="0.3">
      <c r="A67" s="86" t="s">
        <v>192</v>
      </c>
      <c r="B67" t="s">
        <v>280</v>
      </c>
      <c r="C67" s="53"/>
      <c r="D67" s="54"/>
      <c r="E67" s="112"/>
      <c r="F67" s="55"/>
      <c r="G67" s="53"/>
      <c r="H67" s="57"/>
      <c r="I67" s="56"/>
      <c r="J67" s="56"/>
      <c r="K67" s="68"/>
      <c r="L67" s="113">
        <v>67</v>
      </c>
      <c r="M67" s="113"/>
      <c r="N67" s="63">
        <f>COUNTIFS(A:A,Edges[[#This Row],[Vertex 2]])</f>
        <v>0</v>
      </c>
    </row>
    <row r="68" spans="1:14" x14ac:dyDescent="0.3">
      <c r="A68" s="86" t="s">
        <v>192</v>
      </c>
      <c r="B68" t="s">
        <v>281</v>
      </c>
      <c r="C68" s="53"/>
      <c r="D68" s="54"/>
      <c r="E68" s="112"/>
      <c r="F68" s="55"/>
      <c r="G68" s="53"/>
      <c r="H68" s="57"/>
      <c r="I68" s="56"/>
      <c r="J68" s="56"/>
      <c r="K68" s="68"/>
      <c r="L68" s="113">
        <v>68</v>
      </c>
      <c r="M68" s="113"/>
      <c r="N68" s="63">
        <f>COUNTIFS(A:A,Edges[[#This Row],[Vertex 2]])</f>
        <v>0</v>
      </c>
    </row>
    <row r="69" spans="1:14" x14ac:dyDescent="0.3">
      <c r="A69" s="86" t="s">
        <v>192</v>
      </c>
      <c r="B69" t="s">
        <v>282</v>
      </c>
      <c r="C69" s="53"/>
      <c r="D69" s="54"/>
      <c r="E69" s="112"/>
      <c r="F69" s="55"/>
      <c r="G69" s="53"/>
      <c r="H69" s="57"/>
      <c r="I69" s="56"/>
      <c r="J69" s="56"/>
      <c r="K69" s="68"/>
      <c r="L69" s="113">
        <v>69</v>
      </c>
      <c r="M69" s="113"/>
      <c r="N69" s="63">
        <f>COUNTIFS(A:A,Edges[[#This Row],[Vertex 2]])</f>
        <v>1</v>
      </c>
    </row>
    <row r="70" spans="1:14" x14ac:dyDescent="0.3">
      <c r="A70" s="86" t="s">
        <v>192</v>
      </c>
      <c r="B70" t="s">
        <v>283</v>
      </c>
      <c r="C70" s="53"/>
      <c r="D70" s="54"/>
      <c r="E70" s="112"/>
      <c r="F70" s="55"/>
      <c r="G70" s="53"/>
      <c r="H70" s="57"/>
      <c r="I70" s="56"/>
      <c r="J70" s="56"/>
      <c r="K70" s="68"/>
      <c r="L70" s="113">
        <v>70</v>
      </c>
      <c r="M70" s="113"/>
      <c r="N70" s="63">
        <f>COUNTIFS(A:A,Edges[[#This Row],[Vertex 2]])</f>
        <v>0</v>
      </c>
    </row>
    <row r="71" spans="1:14" x14ac:dyDescent="0.3">
      <c r="A71" s="86" t="s">
        <v>192</v>
      </c>
      <c r="B71" t="s">
        <v>284</v>
      </c>
      <c r="C71" s="53"/>
      <c r="D71" s="54"/>
      <c r="E71" s="112"/>
      <c r="F71" s="55"/>
      <c r="G71" s="53"/>
      <c r="H71" s="57"/>
      <c r="I71" s="56"/>
      <c r="J71" s="56"/>
      <c r="K71" s="68"/>
      <c r="L71" s="113">
        <v>71</v>
      </c>
      <c r="M71" s="113"/>
      <c r="N71" s="63">
        <f>COUNTIFS(A:A,Edges[[#This Row],[Vertex 2]])</f>
        <v>0</v>
      </c>
    </row>
    <row r="72" spans="1:14" x14ac:dyDescent="0.3">
      <c r="A72" s="86" t="s">
        <v>192</v>
      </c>
      <c r="B72" t="s">
        <v>285</v>
      </c>
      <c r="C72" s="53"/>
      <c r="D72" s="54"/>
      <c r="E72" s="112"/>
      <c r="F72" s="55"/>
      <c r="G72" s="53"/>
      <c r="H72" s="57"/>
      <c r="I72" s="56"/>
      <c r="J72" s="56"/>
      <c r="K72" s="68"/>
      <c r="L72" s="113">
        <v>72</v>
      </c>
      <c r="M72" s="113"/>
      <c r="N72" s="63">
        <f>COUNTIFS(A:A,Edges[[#This Row],[Vertex 2]])</f>
        <v>0</v>
      </c>
    </row>
    <row r="73" spans="1:14" x14ac:dyDescent="0.3">
      <c r="A73" s="86" t="s">
        <v>192</v>
      </c>
      <c r="B73" t="s">
        <v>286</v>
      </c>
      <c r="C73" s="53"/>
      <c r="D73" s="54"/>
      <c r="E73" s="112"/>
      <c r="F73" s="55"/>
      <c r="G73" s="53"/>
      <c r="H73" s="57"/>
      <c r="I73" s="56"/>
      <c r="J73" s="56"/>
      <c r="K73" s="68"/>
      <c r="L73" s="113">
        <v>73</v>
      </c>
      <c r="M73" s="113"/>
      <c r="N73" s="63">
        <f>COUNTIFS(A:A,Edges[[#This Row],[Vertex 2]])</f>
        <v>0</v>
      </c>
    </row>
    <row r="74" spans="1:14" x14ac:dyDescent="0.3">
      <c r="A74" s="86" t="s">
        <v>192</v>
      </c>
      <c r="B74" t="s">
        <v>287</v>
      </c>
      <c r="C74" s="53"/>
      <c r="D74" s="54"/>
      <c r="E74" s="112"/>
      <c r="F74" s="55"/>
      <c r="G74" s="53"/>
      <c r="H74" s="57"/>
      <c r="I74" s="56"/>
      <c r="J74" s="56"/>
      <c r="K74" s="68"/>
      <c r="L74" s="113">
        <v>74</v>
      </c>
      <c r="M74" s="113"/>
      <c r="N74" s="63">
        <f>COUNTIFS(A:A,Edges[[#This Row],[Vertex 2]])</f>
        <v>0</v>
      </c>
    </row>
    <row r="75" spans="1:14" x14ac:dyDescent="0.3">
      <c r="A75" s="86" t="s">
        <v>192</v>
      </c>
      <c r="B75" t="s">
        <v>288</v>
      </c>
      <c r="C75" s="53"/>
      <c r="D75" s="54"/>
      <c r="E75" s="112"/>
      <c r="F75" s="55"/>
      <c r="G75" s="53"/>
      <c r="H75" s="57"/>
      <c r="I75" s="56"/>
      <c r="J75" s="56"/>
      <c r="K75" s="68"/>
      <c r="L75" s="113">
        <v>75</v>
      </c>
      <c r="M75" s="113"/>
      <c r="N75" s="63">
        <f>COUNTIFS(A:A,Edges[[#This Row],[Vertex 2]])</f>
        <v>0</v>
      </c>
    </row>
    <row r="76" spans="1:14" x14ac:dyDescent="0.3">
      <c r="A76" s="86" t="s">
        <v>192</v>
      </c>
      <c r="B76" t="s">
        <v>289</v>
      </c>
      <c r="C76" s="53"/>
      <c r="D76" s="54"/>
      <c r="E76" s="112"/>
      <c r="F76" s="55"/>
      <c r="G76" s="53"/>
      <c r="H76" s="57"/>
      <c r="I76" s="56"/>
      <c r="J76" s="56"/>
      <c r="K76" s="68"/>
      <c r="L76" s="113">
        <v>76</v>
      </c>
      <c r="M76" s="113"/>
      <c r="N76" s="63">
        <f>COUNTIFS(A:A,Edges[[#This Row],[Vertex 2]])</f>
        <v>0</v>
      </c>
    </row>
    <row r="77" spans="1:14" x14ac:dyDescent="0.3">
      <c r="A77" s="86" t="s">
        <v>192</v>
      </c>
      <c r="B77" t="s">
        <v>290</v>
      </c>
      <c r="C77" s="53"/>
      <c r="D77" s="54"/>
      <c r="E77" s="112"/>
      <c r="F77" s="55"/>
      <c r="G77" s="53"/>
      <c r="H77" s="57"/>
      <c r="I77" s="56"/>
      <c r="J77" s="56"/>
      <c r="K77" s="68"/>
      <c r="L77" s="113">
        <v>77</v>
      </c>
      <c r="M77" s="113"/>
      <c r="N77" s="63">
        <f>COUNTIFS(A:A,Edges[[#This Row],[Vertex 2]])</f>
        <v>0</v>
      </c>
    </row>
    <row r="78" spans="1:14" x14ac:dyDescent="0.3">
      <c r="A78" s="86" t="s">
        <v>192</v>
      </c>
      <c r="B78" t="s">
        <v>291</v>
      </c>
      <c r="C78" s="53"/>
      <c r="D78" s="54"/>
      <c r="E78" s="112"/>
      <c r="F78" s="55"/>
      <c r="G78" s="53"/>
      <c r="H78" s="57"/>
      <c r="I78" s="56"/>
      <c r="J78" s="56"/>
      <c r="K78" s="68"/>
      <c r="L78" s="113">
        <v>78</v>
      </c>
      <c r="M78" s="113"/>
      <c r="N78" s="63">
        <f>COUNTIFS(A:A,Edges[[#This Row],[Vertex 2]])</f>
        <v>0</v>
      </c>
    </row>
    <row r="79" spans="1:14" x14ac:dyDescent="0.3">
      <c r="A79" s="86" t="s">
        <v>192</v>
      </c>
      <c r="B79" t="s">
        <v>292</v>
      </c>
      <c r="C79" s="53"/>
      <c r="D79" s="54"/>
      <c r="E79" s="112"/>
      <c r="F79" s="55"/>
      <c r="G79" s="53"/>
      <c r="H79" s="57"/>
      <c r="I79" s="56"/>
      <c r="J79" s="56"/>
      <c r="K79" s="68"/>
      <c r="L79" s="113">
        <v>79</v>
      </c>
      <c r="M79" s="113"/>
      <c r="N79" s="63">
        <f>COUNTIFS(A:A,Edges[[#This Row],[Vertex 2]])</f>
        <v>0</v>
      </c>
    </row>
    <row r="80" spans="1:14" x14ac:dyDescent="0.3">
      <c r="A80" s="86" t="s">
        <v>192</v>
      </c>
      <c r="B80" t="s">
        <v>293</v>
      </c>
      <c r="C80" s="53"/>
      <c r="D80" s="54"/>
      <c r="E80" s="112"/>
      <c r="F80" s="55"/>
      <c r="G80" s="53"/>
      <c r="H80" s="57"/>
      <c r="I80" s="56"/>
      <c r="J80" s="56"/>
      <c r="K80" s="68"/>
      <c r="L80" s="113">
        <v>80</v>
      </c>
      <c r="M80" s="113"/>
      <c r="N80" s="63">
        <f>COUNTIFS(A:A,Edges[[#This Row],[Vertex 2]])</f>
        <v>0</v>
      </c>
    </row>
    <row r="81" spans="1:14" x14ac:dyDescent="0.3">
      <c r="A81" s="86" t="s">
        <v>192</v>
      </c>
      <c r="B81" t="s">
        <v>294</v>
      </c>
      <c r="C81" s="53"/>
      <c r="D81" s="54"/>
      <c r="E81" s="112"/>
      <c r="F81" s="55"/>
      <c r="G81" s="53"/>
      <c r="H81" s="57"/>
      <c r="I81" s="56"/>
      <c r="J81" s="56"/>
      <c r="K81" s="68"/>
      <c r="L81" s="113">
        <v>81</v>
      </c>
      <c r="M81" s="113"/>
      <c r="N81" s="63">
        <f>COUNTIFS(A:A,Edges[[#This Row],[Vertex 2]])</f>
        <v>0</v>
      </c>
    </row>
    <row r="82" spans="1:14" x14ac:dyDescent="0.3">
      <c r="A82" s="86" t="s">
        <v>192</v>
      </c>
      <c r="B82" t="s">
        <v>295</v>
      </c>
      <c r="C82" s="53"/>
      <c r="D82" s="54"/>
      <c r="E82" s="112"/>
      <c r="F82" s="55"/>
      <c r="G82" s="53"/>
      <c r="H82" s="57"/>
      <c r="I82" s="56"/>
      <c r="J82" s="56"/>
      <c r="K82" s="68"/>
      <c r="L82" s="113">
        <v>82</v>
      </c>
      <c r="M82" s="113"/>
      <c r="N82" s="63">
        <f>COUNTIFS(A:A,Edges[[#This Row],[Vertex 2]])</f>
        <v>0</v>
      </c>
    </row>
    <row r="83" spans="1:14" x14ac:dyDescent="0.3">
      <c r="A83" s="86" t="s">
        <v>192</v>
      </c>
      <c r="B83" t="s">
        <v>296</v>
      </c>
      <c r="C83" s="53"/>
      <c r="D83" s="54"/>
      <c r="E83" s="112"/>
      <c r="F83" s="55"/>
      <c r="G83" s="53"/>
      <c r="H83" s="57"/>
      <c r="I83" s="56"/>
      <c r="J83" s="56"/>
      <c r="K83" s="68"/>
      <c r="L83" s="113">
        <v>83</v>
      </c>
      <c r="M83" s="113"/>
      <c r="N83" s="63">
        <f>COUNTIFS(A:A,Edges[[#This Row],[Vertex 2]])</f>
        <v>0</v>
      </c>
    </row>
    <row r="84" spans="1:14" x14ac:dyDescent="0.3">
      <c r="A84" s="86" t="s">
        <v>192</v>
      </c>
      <c r="B84" t="s">
        <v>297</v>
      </c>
      <c r="C84" s="53"/>
      <c r="D84" s="54"/>
      <c r="E84" s="112"/>
      <c r="F84" s="55"/>
      <c r="G84" s="53"/>
      <c r="H84" s="57"/>
      <c r="I84" s="56"/>
      <c r="J84" s="56"/>
      <c r="K84" s="68"/>
      <c r="L84" s="113">
        <v>84</v>
      </c>
      <c r="M84" s="113"/>
      <c r="N84" s="63">
        <f>COUNTIFS(A:A,Edges[[#This Row],[Vertex 2]])</f>
        <v>1</v>
      </c>
    </row>
    <row r="85" spans="1:14" x14ac:dyDescent="0.3">
      <c r="A85" s="86" t="s">
        <v>192</v>
      </c>
      <c r="B85" t="s">
        <v>298</v>
      </c>
      <c r="C85" s="53"/>
      <c r="D85" s="54"/>
      <c r="E85" s="112"/>
      <c r="F85" s="55"/>
      <c r="G85" s="53"/>
      <c r="H85" s="57"/>
      <c r="I85" s="56"/>
      <c r="J85" s="56"/>
      <c r="K85" s="68"/>
      <c r="L85" s="113">
        <v>85</v>
      </c>
      <c r="M85" s="113"/>
      <c r="N85" s="63">
        <f>COUNTIFS(A:A,Edges[[#This Row],[Vertex 2]])</f>
        <v>0</v>
      </c>
    </row>
    <row r="86" spans="1:14" x14ac:dyDescent="0.3">
      <c r="A86" s="86" t="s">
        <v>192</v>
      </c>
      <c r="B86" t="s">
        <v>299</v>
      </c>
      <c r="C86" s="53"/>
      <c r="D86" s="54"/>
      <c r="E86" s="112"/>
      <c r="F86" s="55"/>
      <c r="G86" s="53"/>
      <c r="H86" s="57"/>
      <c r="I86" s="56"/>
      <c r="J86" s="56"/>
      <c r="K86" s="68"/>
      <c r="L86" s="113">
        <v>86</v>
      </c>
      <c r="M86" s="113"/>
      <c r="N86" s="63">
        <f>COUNTIFS(A:A,Edges[[#This Row],[Vertex 2]])</f>
        <v>0</v>
      </c>
    </row>
    <row r="87" spans="1:14" x14ac:dyDescent="0.3">
      <c r="A87" s="86" t="s">
        <v>192</v>
      </c>
      <c r="B87" t="s">
        <v>300</v>
      </c>
      <c r="C87" s="53"/>
      <c r="D87" s="54"/>
      <c r="E87" s="112"/>
      <c r="F87" s="55"/>
      <c r="G87" s="53"/>
      <c r="H87" s="57"/>
      <c r="I87" s="56"/>
      <c r="J87" s="56"/>
      <c r="K87" s="68"/>
      <c r="L87" s="113">
        <v>87</v>
      </c>
      <c r="M87" s="113"/>
      <c r="N87" s="63">
        <f>COUNTIFS(A:A,Edges[[#This Row],[Vertex 2]])</f>
        <v>0</v>
      </c>
    </row>
    <row r="88" spans="1:14" x14ac:dyDescent="0.3">
      <c r="A88" s="86" t="s">
        <v>192</v>
      </c>
      <c r="B88" t="s">
        <v>301</v>
      </c>
      <c r="C88" s="53"/>
      <c r="D88" s="54"/>
      <c r="E88" s="112"/>
      <c r="F88" s="55"/>
      <c r="G88" s="53"/>
      <c r="H88" s="57"/>
      <c r="I88" s="56"/>
      <c r="J88" s="56"/>
      <c r="K88" s="68"/>
      <c r="L88" s="113">
        <v>88</v>
      </c>
      <c r="M88" s="113"/>
      <c r="N88" s="63">
        <f>COUNTIFS(A:A,Edges[[#This Row],[Vertex 2]])</f>
        <v>1</v>
      </c>
    </row>
    <row r="89" spans="1:14" x14ac:dyDescent="0.3">
      <c r="A89" s="86" t="s">
        <v>192</v>
      </c>
      <c r="B89" t="s">
        <v>302</v>
      </c>
      <c r="C89" s="53"/>
      <c r="D89" s="54"/>
      <c r="E89" s="112"/>
      <c r="F89" s="55"/>
      <c r="G89" s="53"/>
      <c r="H89" s="57"/>
      <c r="I89" s="56"/>
      <c r="J89" s="56"/>
      <c r="K89" s="68"/>
      <c r="L89" s="113">
        <v>89</v>
      </c>
      <c r="M89" s="113"/>
      <c r="N89" s="63">
        <f>COUNTIFS(A:A,Edges[[#This Row],[Vertex 2]])</f>
        <v>1</v>
      </c>
    </row>
    <row r="90" spans="1:14" x14ac:dyDescent="0.3">
      <c r="A90" s="86" t="s">
        <v>192</v>
      </c>
      <c r="B90" t="s">
        <v>303</v>
      </c>
      <c r="C90" s="53"/>
      <c r="D90" s="54"/>
      <c r="E90" s="112"/>
      <c r="F90" s="55"/>
      <c r="G90" s="53"/>
      <c r="H90" s="57"/>
      <c r="I90" s="56"/>
      <c r="J90" s="56"/>
      <c r="K90" s="68"/>
      <c r="L90" s="113">
        <v>90</v>
      </c>
      <c r="M90" s="113"/>
      <c r="N90" s="63">
        <f>COUNTIFS(A:A,Edges[[#This Row],[Vertex 2]])</f>
        <v>1</v>
      </c>
    </row>
    <row r="91" spans="1:14" x14ac:dyDescent="0.3">
      <c r="A91" s="86" t="s">
        <v>192</v>
      </c>
      <c r="B91" t="s">
        <v>304</v>
      </c>
      <c r="C91" s="53"/>
      <c r="D91" s="54"/>
      <c r="E91" s="112"/>
      <c r="F91" s="55"/>
      <c r="G91" s="53"/>
      <c r="H91" s="57"/>
      <c r="I91" s="56"/>
      <c r="J91" s="56"/>
      <c r="K91" s="68"/>
      <c r="L91" s="113">
        <v>91</v>
      </c>
      <c r="M91" s="113"/>
      <c r="N91" s="63">
        <f>COUNTIFS(A:A,Edges[[#This Row],[Vertex 2]])</f>
        <v>1</v>
      </c>
    </row>
    <row r="92" spans="1:14" x14ac:dyDescent="0.3">
      <c r="A92" s="86" t="s">
        <v>192</v>
      </c>
      <c r="B92" t="s">
        <v>305</v>
      </c>
      <c r="C92" s="53"/>
      <c r="D92" s="54"/>
      <c r="E92" s="112"/>
      <c r="F92" s="55"/>
      <c r="G92" s="53"/>
      <c r="H92" s="57"/>
      <c r="I92" s="56"/>
      <c r="J92" s="56"/>
      <c r="K92" s="68"/>
      <c r="L92" s="113">
        <v>92</v>
      </c>
      <c r="M92" s="113"/>
      <c r="N92" s="63">
        <f>COUNTIFS(A:A,Edges[[#This Row],[Vertex 2]])</f>
        <v>0</v>
      </c>
    </row>
    <row r="93" spans="1:14" x14ac:dyDescent="0.3">
      <c r="A93" s="86" t="s">
        <v>192</v>
      </c>
      <c r="B93" t="s">
        <v>306</v>
      </c>
      <c r="C93" s="53"/>
      <c r="D93" s="54"/>
      <c r="E93" s="112"/>
      <c r="F93" s="55"/>
      <c r="G93" s="53"/>
      <c r="H93" s="57"/>
      <c r="I93" s="56"/>
      <c r="J93" s="56"/>
      <c r="K93" s="68"/>
      <c r="L93" s="113">
        <v>93</v>
      </c>
      <c r="M93" s="113"/>
      <c r="N93" s="63">
        <f>COUNTIFS(A:A,Edges[[#This Row],[Vertex 2]])</f>
        <v>0</v>
      </c>
    </row>
    <row r="94" spans="1:14" x14ac:dyDescent="0.3">
      <c r="A94" s="86" t="s">
        <v>192</v>
      </c>
      <c r="B94" t="s">
        <v>307</v>
      </c>
      <c r="C94" s="53"/>
      <c r="D94" s="54"/>
      <c r="E94" s="112"/>
      <c r="F94" s="55"/>
      <c r="G94" s="53"/>
      <c r="H94" s="57"/>
      <c r="I94" s="56"/>
      <c r="J94" s="56"/>
      <c r="K94" s="68"/>
      <c r="L94" s="113">
        <v>94</v>
      </c>
      <c r="M94" s="113"/>
      <c r="N94" s="63">
        <f>COUNTIFS(A:A,Edges[[#This Row],[Vertex 2]])</f>
        <v>0</v>
      </c>
    </row>
    <row r="95" spans="1:14" x14ac:dyDescent="0.3">
      <c r="A95" s="86" t="s">
        <v>192</v>
      </c>
      <c r="B95" t="s">
        <v>308</v>
      </c>
      <c r="C95" s="53"/>
      <c r="D95" s="54"/>
      <c r="E95" s="112"/>
      <c r="F95" s="55"/>
      <c r="G95" s="53"/>
      <c r="H95" s="57"/>
      <c r="I95" s="56"/>
      <c r="J95" s="56"/>
      <c r="K95" s="68"/>
      <c r="L95" s="113">
        <v>95</v>
      </c>
      <c r="M95" s="113"/>
      <c r="N95" s="63">
        <f>COUNTIFS(A:A,Edges[[#This Row],[Vertex 2]])</f>
        <v>1</v>
      </c>
    </row>
    <row r="96" spans="1:14" x14ac:dyDescent="0.3">
      <c r="A96" s="86" t="s">
        <v>192</v>
      </c>
      <c r="B96" t="s">
        <v>309</v>
      </c>
      <c r="C96" s="53"/>
      <c r="D96" s="54"/>
      <c r="E96" s="112"/>
      <c r="F96" s="55"/>
      <c r="G96" s="53"/>
      <c r="H96" s="57"/>
      <c r="I96" s="56"/>
      <c r="J96" s="56"/>
      <c r="K96" s="68"/>
      <c r="L96" s="113">
        <v>96</v>
      </c>
      <c r="M96" s="113"/>
      <c r="N96" s="63">
        <f>COUNTIFS(A:A,Edges[[#This Row],[Vertex 2]])</f>
        <v>0</v>
      </c>
    </row>
    <row r="97" spans="1:14" x14ac:dyDescent="0.3">
      <c r="A97" s="86" t="s">
        <v>192</v>
      </c>
      <c r="B97" t="s">
        <v>310</v>
      </c>
      <c r="C97" s="53"/>
      <c r="D97" s="54"/>
      <c r="E97" s="112"/>
      <c r="F97" s="55"/>
      <c r="G97" s="53"/>
      <c r="H97" s="57"/>
      <c r="I97" s="56"/>
      <c r="J97" s="56"/>
      <c r="K97" s="68"/>
      <c r="L97" s="113">
        <v>97</v>
      </c>
      <c r="M97" s="113"/>
      <c r="N97" s="63">
        <f>COUNTIFS(A:A,Edges[[#This Row],[Vertex 2]])</f>
        <v>0</v>
      </c>
    </row>
    <row r="98" spans="1:14" x14ac:dyDescent="0.3">
      <c r="A98" s="86" t="s">
        <v>192</v>
      </c>
      <c r="B98" t="s">
        <v>311</v>
      </c>
      <c r="C98" s="53"/>
      <c r="D98" s="54"/>
      <c r="E98" s="112"/>
      <c r="F98" s="55"/>
      <c r="G98" s="53"/>
      <c r="H98" s="57"/>
      <c r="I98" s="56"/>
      <c r="J98" s="56"/>
      <c r="K98" s="68"/>
      <c r="L98" s="113">
        <v>98</v>
      </c>
      <c r="M98" s="113"/>
      <c r="N98" s="63">
        <f>COUNTIFS(A:A,Edges[[#This Row],[Vertex 2]])</f>
        <v>0</v>
      </c>
    </row>
    <row r="99" spans="1:14" x14ac:dyDescent="0.3">
      <c r="A99" s="86" t="s">
        <v>192</v>
      </c>
      <c r="B99" t="s">
        <v>312</v>
      </c>
      <c r="C99" s="53"/>
      <c r="D99" s="54"/>
      <c r="E99" s="112"/>
      <c r="F99" s="55"/>
      <c r="G99" s="53"/>
      <c r="H99" s="57"/>
      <c r="I99" s="56"/>
      <c r="J99" s="56"/>
      <c r="K99" s="68"/>
      <c r="L99" s="113">
        <v>99</v>
      </c>
      <c r="M99" s="113"/>
      <c r="N99" s="63">
        <f>COUNTIFS(A:A,Edges[[#This Row],[Vertex 2]])</f>
        <v>1</v>
      </c>
    </row>
    <row r="100" spans="1:14" x14ac:dyDescent="0.3">
      <c r="A100" s="86" t="s">
        <v>192</v>
      </c>
      <c r="B100" t="s">
        <v>313</v>
      </c>
      <c r="C100" s="53"/>
      <c r="D100" s="54"/>
      <c r="E100" s="112"/>
      <c r="F100" s="55"/>
      <c r="G100" s="53"/>
      <c r="H100" s="57"/>
      <c r="I100" s="56"/>
      <c r="J100" s="56"/>
      <c r="K100" s="68"/>
      <c r="L100" s="113">
        <v>100</v>
      </c>
      <c r="M100" s="113"/>
      <c r="N100" s="63">
        <f>COUNTIFS(A:A,Edges[[#This Row],[Vertex 2]])</f>
        <v>0</v>
      </c>
    </row>
    <row r="101" spans="1:14" x14ac:dyDescent="0.3">
      <c r="A101" s="86" t="s">
        <v>192</v>
      </c>
      <c r="B101" t="s">
        <v>314</v>
      </c>
      <c r="C101" s="53"/>
      <c r="D101" s="54"/>
      <c r="E101" s="112"/>
      <c r="F101" s="55"/>
      <c r="G101" s="53"/>
      <c r="H101" s="57"/>
      <c r="I101" s="56"/>
      <c r="J101" s="56"/>
      <c r="K101" s="68"/>
      <c r="L101" s="113">
        <v>101</v>
      </c>
      <c r="M101" s="113"/>
      <c r="N101" s="63">
        <f>COUNTIFS(A:A,Edges[[#This Row],[Vertex 2]])</f>
        <v>0</v>
      </c>
    </row>
    <row r="102" spans="1:14" x14ac:dyDescent="0.3">
      <c r="A102" s="86" t="s">
        <v>192</v>
      </c>
      <c r="B102" t="s">
        <v>315</v>
      </c>
      <c r="C102" s="53"/>
      <c r="D102" s="54"/>
      <c r="E102" s="112"/>
      <c r="F102" s="55"/>
      <c r="G102" s="53"/>
      <c r="H102" s="57"/>
      <c r="I102" s="56"/>
      <c r="J102" s="56"/>
      <c r="K102" s="68"/>
      <c r="L102" s="113">
        <v>102</v>
      </c>
      <c r="M102" s="113"/>
      <c r="N102" s="63">
        <f>COUNTIFS(A:A,Edges[[#This Row],[Vertex 2]])</f>
        <v>0</v>
      </c>
    </row>
    <row r="103" spans="1:14" x14ac:dyDescent="0.3">
      <c r="A103" s="86" t="s">
        <v>192</v>
      </c>
      <c r="B103" t="s">
        <v>316</v>
      </c>
      <c r="C103" s="53"/>
      <c r="D103" s="54"/>
      <c r="E103" s="112"/>
      <c r="F103" s="55"/>
      <c r="G103" s="53"/>
      <c r="H103" s="57"/>
      <c r="I103" s="56"/>
      <c r="J103" s="56"/>
      <c r="K103" s="68"/>
      <c r="L103" s="113">
        <v>103</v>
      </c>
      <c r="M103" s="113"/>
      <c r="N103" s="63">
        <f>COUNTIFS(A:A,Edges[[#This Row],[Vertex 2]])</f>
        <v>0</v>
      </c>
    </row>
    <row r="104" spans="1:14" x14ac:dyDescent="0.3">
      <c r="A104" s="86" t="s">
        <v>192</v>
      </c>
      <c r="B104" t="s">
        <v>317</v>
      </c>
      <c r="C104" s="53"/>
      <c r="D104" s="54"/>
      <c r="E104" s="112"/>
      <c r="F104" s="55"/>
      <c r="G104" s="53"/>
      <c r="H104" s="57"/>
      <c r="I104" s="56"/>
      <c r="J104" s="56"/>
      <c r="K104" s="68"/>
      <c r="L104" s="113">
        <v>104</v>
      </c>
      <c r="M104" s="113"/>
      <c r="N104" s="63">
        <f>COUNTIFS(A:A,Edges[[#This Row],[Vertex 2]])</f>
        <v>0</v>
      </c>
    </row>
    <row r="105" spans="1:14" x14ac:dyDescent="0.3">
      <c r="A105" s="86" t="s">
        <v>192</v>
      </c>
      <c r="B105" t="s">
        <v>318</v>
      </c>
      <c r="C105" s="53"/>
      <c r="D105" s="54"/>
      <c r="E105" s="112"/>
      <c r="F105" s="55"/>
      <c r="G105" s="53"/>
      <c r="H105" s="57"/>
      <c r="I105" s="56"/>
      <c r="J105" s="56"/>
      <c r="K105" s="68"/>
      <c r="L105" s="113">
        <v>105</v>
      </c>
      <c r="M105" s="113"/>
      <c r="N105" s="63">
        <f>COUNTIFS(A:A,Edges[[#This Row],[Vertex 2]])</f>
        <v>0</v>
      </c>
    </row>
    <row r="106" spans="1:14" x14ac:dyDescent="0.3">
      <c r="A106" s="86" t="s">
        <v>192</v>
      </c>
      <c r="B106" t="s">
        <v>319</v>
      </c>
      <c r="C106" s="53"/>
      <c r="D106" s="54"/>
      <c r="E106" s="112"/>
      <c r="F106" s="55"/>
      <c r="G106" s="53"/>
      <c r="H106" s="57"/>
      <c r="I106" s="56"/>
      <c r="J106" s="56"/>
      <c r="K106" s="68"/>
      <c r="L106" s="113">
        <v>106</v>
      </c>
      <c r="M106" s="113"/>
      <c r="N106" s="63">
        <f>COUNTIFS(A:A,Edges[[#This Row],[Vertex 2]])</f>
        <v>0</v>
      </c>
    </row>
    <row r="107" spans="1:14" x14ac:dyDescent="0.3">
      <c r="A107" s="86" t="s">
        <v>192</v>
      </c>
      <c r="B107" t="s">
        <v>320</v>
      </c>
      <c r="C107" s="53"/>
      <c r="D107" s="54"/>
      <c r="E107" s="112"/>
      <c r="F107" s="55"/>
      <c r="G107" s="53"/>
      <c r="H107" s="57"/>
      <c r="I107" s="56"/>
      <c r="J107" s="56"/>
      <c r="K107" s="68"/>
      <c r="L107" s="113">
        <v>107</v>
      </c>
      <c r="M107" s="113"/>
      <c r="N107" s="63">
        <f>COUNTIFS(A:A,Edges[[#This Row],[Vertex 2]])</f>
        <v>0</v>
      </c>
    </row>
    <row r="108" spans="1:14" x14ac:dyDescent="0.3">
      <c r="A108" s="86" t="s">
        <v>192</v>
      </c>
      <c r="B108" t="s">
        <v>321</v>
      </c>
      <c r="C108" s="53"/>
      <c r="D108" s="54"/>
      <c r="E108" s="112"/>
      <c r="F108" s="55"/>
      <c r="G108" s="53"/>
      <c r="H108" s="57"/>
      <c r="I108" s="56"/>
      <c r="J108" s="56"/>
      <c r="K108" s="68"/>
      <c r="L108" s="113">
        <v>108</v>
      </c>
      <c r="M108" s="113"/>
      <c r="N108" s="63">
        <f>COUNTIFS(A:A,Edges[[#This Row],[Vertex 2]])</f>
        <v>0</v>
      </c>
    </row>
    <row r="109" spans="1:14" x14ac:dyDescent="0.3">
      <c r="A109" s="86" t="s">
        <v>192</v>
      </c>
      <c r="B109" t="s">
        <v>322</v>
      </c>
      <c r="C109" s="53"/>
      <c r="D109" s="54"/>
      <c r="E109" s="112"/>
      <c r="F109" s="55"/>
      <c r="G109" s="53"/>
      <c r="H109" s="57"/>
      <c r="I109" s="56"/>
      <c r="J109" s="56"/>
      <c r="K109" s="68"/>
      <c r="L109" s="113">
        <v>109</v>
      </c>
      <c r="M109" s="113"/>
      <c r="N109" s="63">
        <f>COUNTIFS(A:A,Edges[[#This Row],[Vertex 2]])</f>
        <v>0</v>
      </c>
    </row>
    <row r="110" spans="1:14" x14ac:dyDescent="0.3">
      <c r="A110" s="86" t="s">
        <v>192</v>
      </c>
      <c r="B110" t="s">
        <v>323</v>
      </c>
      <c r="C110" s="53"/>
      <c r="D110" s="54"/>
      <c r="E110" s="112"/>
      <c r="F110" s="55"/>
      <c r="G110" s="53"/>
      <c r="H110" s="57"/>
      <c r="I110" s="56"/>
      <c r="J110" s="56"/>
      <c r="K110" s="68"/>
      <c r="L110" s="113">
        <v>110</v>
      </c>
      <c r="M110" s="113"/>
      <c r="N110" s="63">
        <f>COUNTIFS(A:A,Edges[[#This Row],[Vertex 2]])</f>
        <v>1</v>
      </c>
    </row>
    <row r="111" spans="1:14" x14ac:dyDescent="0.3">
      <c r="A111" s="86" t="s">
        <v>192</v>
      </c>
      <c r="B111" t="s">
        <v>324</v>
      </c>
      <c r="C111" s="53"/>
      <c r="D111" s="54"/>
      <c r="E111" s="112"/>
      <c r="F111" s="55"/>
      <c r="G111" s="53"/>
      <c r="H111" s="57"/>
      <c r="I111" s="56"/>
      <c r="J111" s="56"/>
      <c r="K111" s="68"/>
      <c r="L111" s="113">
        <v>111</v>
      </c>
      <c r="M111" s="113"/>
      <c r="N111" s="63">
        <f>COUNTIFS(A:A,Edges[[#This Row],[Vertex 2]])</f>
        <v>1</v>
      </c>
    </row>
    <row r="112" spans="1:14" x14ac:dyDescent="0.3">
      <c r="A112" s="86" t="s">
        <v>192</v>
      </c>
      <c r="B112" t="s">
        <v>181</v>
      </c>
      <c r="C112" s="53"/>
      <c r="D112" s="54"/>
      <c r="E112" s="112"/>
      <c r="F112" s="55"/>
      <c r="G112" s="53"/>
      <c r="H112" s="57"/>
      <c r="I112" s="56"/>
      <c r="J112" s="56"/>
      <c r="K112" s="68"/>
      <c r="L112" s="113">
        <v>112</v>
      </c>
      <c r="M112" s="113"/>
      <c r="N112" s="63">
        <f>COUNTIFS(A:A,Edges[[#This Row],[Vertex 2]])</f>
        <v>0</v>
      </c>
    </row>
    <row r="113" spans="1:14" x14ac:dyDescent="0.3">
      <c r="A113" s="86" t="s">
        <v>192</v>
      </c>
      <c r="B113" t="s">
        <v>325</v>
      </c>
      <c r="C113" s="53"/>
      <c r="D113" s="54"/>
      <c r="E113" s="112"/>
      <c r="F113" s="55"/>
      <c r="G113" s="53"/>
      <c r="H113" s="57"/>
      <c r="I113" s="56"/>
      <c r="J113" s="56"/>
      <c r="K113" s="68"/>
      <c r="L113" s="113">
        <v>113</v>
      </c>
      <c r="M113" s="113"/>
      <c r="N113" s="63">
        <f>COUNTIFS(A:A,Edges[[#This Row],[Vertex 2]])</f>
        <v>0</v>
      </c>
    </row>
    <row r="114" spans="1:14" x14ac:dyDescent="0.3">
      <c r="A114" s="86" t="s">
        <v>192</v>
      </c>
      <c r="B114" t="s">
        <v>326</v>
      </c>
      <c r="C114" s="53"/>
      <c r="D114" s="54"/>
      <c r="E114" s="112"/>
      <c r="F114" s="55"/>
      <c r="G114" s="53"/>
      <c r="H114" s="57"/>
      <c r="I114" s="56"/>
      <c r="J114" s="56"/>
      <c r="K114" s="68"/>
      <c r="L114" s="113">
        <v>114</v>
      </c>
      <c r="M114" s="113"/>
      <c r="N114" s="63">
        <f>COUNTIFS(A:A,Edges[[#This Row],[Vertex 2]])</f>
        <v>1</v>
      </c>
    </row>
    <row r="115" spans="1:14" x14ac:dyDescent="0.3">
      <c r="A115" s="86" t="s">
        <v>192</v>
      </c>
      <c r="B115" t="s">
        <v>327</v>
      </c>
      <c r="C115" s="53"/>
      <c r="D115" s="54"/>
      <c r="E115" s="112"/>
      <c r="F115" s="55"/>
      <c r="G115" s="53"/>
      <c r="H115" s="57"/>
      <c r="I115" s="56"/>
      <c r="J115" s="56"/>
      <c r="K115" s="68"/>
      <c r="L115" s="113">
        <v>115</v>
      </c>
      <c r="M115" s="113"/>
      <c r="N115" s="63">
        <f>COUNTIFS(A:A,Edges[[#This Row],[Vertex 2]])</f>
        <v>0</v>
      </c>
    </row>
    <row r="116" spans="1:14" x14ac:dyDescent="0.3">
      <c r="A116" s="86" t="s">
        <v>192</v>
      </c>
      <c r="B116" t="s">
        <v>328</v>
      </c>
      <c r="C116" s="53"/>
      <c r="D116" s="54"/>
      <c r="E116" s="112"/>
      <c r="F116" s="55"/>
      <c r="G116" s="53"/>
      <c r="H116" s="57"/>
      <c r="I116" s="56"/>
      <c r="J116" s="56"/>
      <c r="K116" s="68"/>
      <c r="L116" s="113">
        <v>116</v>
      </c>
      <c r="M116" s="113"/>
      <c r="N116" s="63">
        <f>COUNTIFS(A:A,Edges[[#This Row],[Vertex 2]])</f>
        <v>0</v>
      </c>
    </row>
    <row r="117" spans="1:14" x14ac:dyDescent="0.3">
      <c r="A117" s="86" t="s">
        <v>192</v>
      </c>
      <c r="B117" t="s">
        <v>329</v>
      </c>
      <c r="C117" s="53"/>
      <c r="D117" s="54"/>
      <c r="E117" s="112"/>
      <c r="F117" s="55"/>
      <c r="G117" s="53"/>
      <c r="H117" s="57"/>
      <c r="I117" s="56"/>
      <c r="J117" s="56"/>
      <c r="K117" s="68"/>
      <c r="L117" s="113">
        <v>117</v>
      </c>
      <c r="M117" s="113"/>
      <c r="N117" s="63">
        <f>COUNTIFS(A:A,Edges[[#This Row],[Vertex 2]])</f>
        <v>0</v>
      </c>
    </row>
    <row r="118" spans="1:14" x14ac:dyDescent="0.3">
      <c r="A118" s="86" t="s">
        <v>192</v>
      </c>
      <c r="B118" t="s">
        <v>330</v>
      </c>
      <c r="C118" s="53"/>
      <c r="D118" s="54"/>
      <c r="E118" s="112"/>
      <c r="F118" s="55"/>
      <c r="G118" s="53"/>
      <c r="H118" s="57"/>
      <c r="I118" s="56"/>
      <c r="J118" s="56"/>
      <c r="K118" s="68"/>
      <c r="L118" s="113">
        <v>118</v>
      </c>
      <c r="M118" s="113"/>
      <c r="N118" s="63">
        <f>COUNTIFS(A:A,Edges[[#This Row],[Vertex 2]])</f>
        <v>0</v>
      </c>
    </row>
    <row r="119" spans="1:14" x14ac:dyDescent="0.3">
      <c r="A119" s="86" t="s">
        <v>192</v>
      </c>
      <c r="B119" t="s">
        <v>331</v>
      </c>
      <c r="C119" s="53"/>
      <c r="D119" s="54"/>
      <c r="E119" s="112"/>
      <c r="F119" s="55"/>
      <c r="G119" s="53"/>
      <c r="H119" s="57"/>
      <c r="I119" s="56"/>
      <c r="J119" s="56"/>
      <c r="K119" s="68"/>
      <c r="L119" s="113">
        <v>119</v>
      </c>
      <c r="M119" s="113"/>
      <c r="N119" s="63">
        <f>COUNTIFS(A:A,Edges[[#This Row],[Vertex 2]])</f>
        <v>1</v>
      </c>
    </row>
    <row r="120" spans="1:14" x14ac:dyDescent="0.3">
      <c r="A120" s="86" t="s">
        <v>192</v>
      </c>
      <c r="B120" t="s">
        <v>209</v>
      </c>
      <c r="C120" s="53"/>
      <c r="D120" s="54"/>
      <c r="E120" s="112"/>
      <c r="F120" s="55"/>
      <c r="G120" s="53"/>
      <c r="H120" s="57"/>
      <c r="I120" s="56"/>
      <c r="J120" s="56"/>
      <c r="K120" s="68"/>
      <c r="L120" s="113">
        <v>120</v>
      </c>
      <c r="M120" s="113"/>
      <c r="N120" s="63">
        <f>COUNTIFS(A:A,Edges[[#This Row],[Vertex 2]])</f>
        <v>0</v>
      </c>
    </row>
    <row r="121" spans="1:14" x14ac:dyDescent="0.3">
      <c r="A121" s="86" t="s">
        <v>192</v>
      </c>
      <c r="B121" t="s">
        <v>208</v>
      </c>
      <c r="C121" s="53"/>
      <c r="D121" s="54"/>
      <c r="E121" s="112"/>
      <c r="F121" s="55"/>
      <c r="G121" s="53"/>
      <c r="H121" s="57"/>
      <c r="I121" s="56"/>
      <c r="J121" s="56"/>
      <c r="K121" s="68"/>
      <c r="L121" s="113">
        <v>121</v>
      </c>
      <c r="M121" s="113"/>
      <c r="N121" s="63">
        <f>COUNTIFS(A:A,Edges[[#This Row],[Vertex 2]])</f>
        <v>0</v>
      </c>
    </row>
    <row r="122" spans="1:14" x14ac:dyDescent="0.3">
      <c r="A122" s="86" t="s">
        <v>192</v>
      </c>
      <c r="B122" t="s">
        <v>212</v>
      </c>
      <c r="C122" s="53"/>
      <c r="D122" s="54"/>
      <c r="E122" s="112"/>
      <c r="F122" s="55"/>
      <c r="G122" s="53"/>
      <c r="H122" s="57"/>
      <c r="I122" s="56"/>
      <c r="J122" s="56"/>
      <c r="K122" s="68"/>
      <c r="L122" s="113">
        <v>122</v>
      </c>
      <c r="M122" s="113"/>
      <c r="N122" s="63">
        <f>COUNTIFS(A:A,Edges[[#This Row],[Vertex 2]])</f>
        <v>0</v>
      </c>
    </row>
    <row r="123" spans="1:14" x14ac:dyDescent="0.3">
      <c r="A123" s="86" t="s">
        <v>192</v>
      </c>
      <c r="B123" t="s">
        <v>332</v>
      </c>
      <c r="C123" s="53"/>
      <c r="D123" s="54"/>
      <c r="E123" s="112"/>
      <c r="F123" s="55"/>
      <c r="G123" s="53"/>
      <c r="H123" s="57"/>
      <c r="I123" s="56"/>
      <c r="J123" s="56"/>
      <c r="K123" s="68"/>
      <c r="L123" s="113">
        <v>123</v>
      </c>
      <c r="M123" s="113"/>
      <c r="N123" s="63">
        <f>COUNTIFS(A:A,Edges[[#This Row],[Vertex 2]])</f>
        <v>0</v>
      </c>
    </row>
    <row r="124" spans="1:14" x14ac:dyDescent="0.3">
      <c r="A124" s="86" t="s">
        <v>192</v>
      </c>
      <c r="B124" t="s">
        <v>333</v>
      </c>
      <c r="C124" s="53"/>
      <c r="D124" s="54"/>
      <c r="E124" s="112"/>
      <c r="F124" s="55"/>
      <c r="G124" s="53"/>
      <c r="H124" s="57"/>
      <c r="I124" s="56"/>
      <c r="J124" s="56"/>
      <c r="K124" s="68"/>
      <c r="L124" s="113">
        <v>124</v>
      </c>
      <c r="M124" s="113"/>
      <c r="N124" s="63">
        <f>COUNTIFS(A:A,Edges[[#This Row],[Vertex 2]])</f>
        <v>0</v>
      </c>
    </row>
    <row r="125" spans="1:14" x14ac:dyDescent="0.3">
      <c r="A125" s="86" t="s">
        <v>192</v>
      </c>
      <c r="B125" t="s">
        <v>334</v>
      </c>
      <c r="C125" s="53"/>
      <c r="D125" s="54"/>
      <c r="E125" s="112"/>
      <c r="F125" s="55"/>
      <c r="G125" s="53"/>
      <c r="H125" s="57"/>
      <c r="I125" s="56"/>
      <c r="J125" s="56"/>
      <c r="K125" s="68"/>
      <c r="L125" s="113">
        <v>125</v>
      </c>
      <c r="M125" s="113"/>
      <c r="N125" s="63">
        <f>COUNTIFS(A:A,Edges[[#This Row],[Vertex 2]])</f>
        <v>0</v>
      </c>
    </row>
    <row r="126" spans="1:14" x14ac:dyDescent="0.3">
      <c r="A126" s="86" t="s">
        <v>192</v>
      </c>
      <c r="B126" t="s">
        <v>335</v>
      </c>
      <c r="C126" s="53"/>
      <c r="D126" s="54"/>
      <c r="E126" s="112"/>
      <c r="F126" s="55"/>
      <c r="G126" s="53"/>
      <c r="H126" s="57"/>
      <c r="I126" s="56"/>
      <c r="J126" s="56"/>
      <c r="K126" s="68"/>
      <c r="L126" s="113">
        <v>126</v>
      </c>
      <c r="M126" s="113"/>
      <c r="N126" s="63">
        <f>COUNTIFS(A:A,Edges[[#This Row],[Vertex 2]])</f>
        <v>1</v>
      </c>
    </row>
    <row r="127" spans="1:14" x14ac:dyDescent="0.3">
      <c r="A127" s="86" t="s">
        <v>192</v>
      </c>
      <c r="B127" t="s">
        <v>336</v>
      </c>
      <c r="C127" s="53"/>
      <c r="D127" s="54"/>
      <c r="E127" s="112"/>
      <c r="F127" s="55"/>
      <c r="G127" s="53"/>
      <c r="H127" s="57"/>
      <c r="I127" s="56"/>
      <c r="J127" s="56"/>
      <c r="K127" s="68"/>
      <c r="L127" s="113">
        <v>127</v>
      </c>
      <c r="M127" s="113"/>
      <c r="N127" s="63">
        <f>COUNTIFS(A:A,Edges[[#This Row],[Vertex 2]])</f>
        <v>0</v>
      </c>
    </row>
    <row r="128" spans="1:14" x14ac:dyDescent="0.3">
      <c r="A128" s="86" t="s">
        <v>192</v>
      </c>
      <c r="B128" t="s">
        <v>337</v>
      </c>
      <c r="C128" s="53"/>
      <c r="D128" s="54"/>
      <c r="E128" s="112"/>
      <c r="F128" s="55"/>
      <c r="G128" s="53"/>
      <c r="H128" s="57"/>
      <c r="I128" s="56"/>
      <c r="J128" s="56"/>
      <c r="K128" s="68"/>
      <c r="L128" s="113">
        <v>128</v>
      </c>
      <c r="M128" s="113"/>
      <c r="N128" s="63">
        <f>COUNTIFS(A:A,Edges[[#This Row],[Vertex 2]])</f>
        <v>0</v>
      </c>
    </row>
    <row r="129" spans="1:14" x14ac:dyDescent="0.3">
      <c r="A129" s="86" t="s">
        <v>192</v>
      </c>
      <c r="B129" t="s">
        <v>338</v>
      </c>
      <c r="C129" s="53"/>
      <c r="D129" s="54"/>
      <c r="E129" s="112"/>
      <c r="F129" s="55"/>
      <c r="G129" s="53"/>
      <c r="H129" s="57"/>
      <c r="I129" s="56"/>
      <c r="J129" s="56"/>
      <c r="K129" s="68"/>
      <c r="L129" s="113">
        <v>129</v>
      </c>
      <c r="M129" s="113"/>
      <c r="N129" s="63">
        <f>COUNTIFS(A:A,Edges[[#This Row],[Vertex 2]])</f>
        <v>0</v>
      </c>
    </row>
    <row r="130" spans="1:14" x14ac:dyDescent="0.3">
      <c r="A130" s="86" t="s">
        <v>192</v>
      </c>
      <c r="B130" t="s">
        <v>339</v>
      </c>
      <c r="C130" s="53"/>
      <c r="D130" s="54"/>
      <c r="E130" s="112"/>
      <c r="F130" s="55"/>
      <c r="G130" s="53"/>
      <c r="H130" s="57"/>
      <c r="I130" s="56"/>
      <c r="J130" s="56"/>
      <c r="K130" s="68"/>
      <c r="L130" s="113">
        <v>130</v>
      </c>
      <c r="M130" s="113"/>
      <c r="N130" s="63">
        <f>COUNTIFS(A:A,Edges[[#This Row],[Vertex 2]])</f>
        <v>0</v>
      </c>
    </row>
    <row r="131" spans="1:14" x14ac:dyDescent="0.3">
      <c r="A131" s="86" t="s">
        <v>192</v>
      </c>
      <c r="B131" t="s">
        <v>340</v>
      </c>
      <c r="C131" s="53"/>
      <c r="D131" s="54"/>
      <c r="E131" s="112"/>
      <c r="F131" s="55"/>
      <c r="G131" s="53"/>
      <c r="H131" s="57"/>
      <c r="I131" s="56"/>
      <c r="J131" s="56"/>
      <c r="K131" s="68"/>
      <c r="L131" s="113">
        <v>131</v>
      </c>
      <c r="M131" s="113"/>
      <c r="N131" s="63">
        <f>COUNTIFS(A:A,Edges[[#This Row],[Vertex 2]])</f>
        <v>0</v>
      </c>
    </row>
    <row r="132" spans="1:14" x14ac:dyDescent="0.3">
      <c r="A132" s="86" t="s">
        <v>192</v>
      </c>
      <c r="B132" t="s">
        <v>341</v>
      </c>
      <c r="C132" s="53"/>
      <c r="D132" s="54"/>
      <c r="E132" s="112"/>
      <c r="F132" s="55"/>
      <c r="G132" s="53"/>
      <c r="H132" s="57"/>
      <c r="I132" s="56"/>
      <c r="J132" s="56"/>
      <c r="K132" s="68"/>
      <c r="L132" s="113">
        <v>132</v>
      </c>
      <c r="M132" s="113"/>
      <c r="N132" s="63">
        <f>COUNTIFS(A:A,Edges[[#This Row],[Vertex 2]])</f>
        <v>0</v>
      </c>
    </row>
    <row r="133" spans="1:14" x14ac:dyDescent="0.3">
      <c r="A133" s="86" t="s">
        <v>192</v>
      </c>
      <c r="B133" t="s">
        <v>342</v>
      </c>
      <c r="C133" s="53"/>
      <c r="D133" s="54"/>
      <c r="E133" s="112"/>
      <c r="F133" s="55"/>
      <c r="G133" s="53"/>
      <c r="H133" s="57"/>
      <c r="I133" s="56"/>
      <c r="J133" s="56"/>
      <c r="K133" s="68"/>
      <c r="L133" s="113">
        <v>133</v>
      </c>
      <c r="M133" s="113"/>
      <c r="N133" s="63">
        <f>COUNTIFS(A:A,Edges[[#This Row],[Vertex 2]])</f>
        <v>0</v>
      </c>
    </row>
    <row r="134" spans="1:14" x14ac:dyDescent="0.3">
      <c r="A134" s="86" t="s">
        <v>192</v>
      </c>
      <c r="B134" t="s">
        <v>343</v>
      </c>
      <c r="C134" s="53"/>
      <c r="D134" s="54"/>
      <c r="E134" s="112"/>
      <c r="F134" s="55"/>
      <c r="G134" s="53"/>
      <c r="H134" s="57"/>
      <c r="I134" s="56"/>
      <c r="J134" s="56"/>
      <c r="K134" s="68"/>
      <c r="L134" s="113">
        <v>134</v>
      </c>
      <c r="M134" s="113"/>
      <c r="N134" s="63">
        <f>COUNTIFS(A:A,Edges[[#This Row],[Vertex 2]])</f>
        <v>0</v>
      </c>
    </row>
    <row r="135" spans="1:14" x14ac:dyDescent="0.3">
      <c r="A135" s="86" t="s">
        <v>192</v>
      </c>
      <c r="B135" t="s">
        <v>344</v>
      </c>
      <c r="C135" s="53"/>
      <c r="D135" s="54"/>
      <c r="E135" s="112"/>
      <c r="F135" s="55"/>
      <c r="G135" s="53"/>
      <c r="H135" s="57"/>
      <c r="I135" s="56"/>
      <c r="J135" s="56"/>
      <c r="K135" s="68"/>
      <c r="L135" s="113">
        <v>135</v>
      </c>
      <c r="M135" s="113"/>
      <c r="N135" s="63">
        <f>COUNTIFS(A:A,Edges[[#This Row],[Vertex 2]])</f>
        <v>0</v>
      </c>
    </row>
    <row r="136" spans="1:14" x14ac:dyDescent="0.3">
      <c r="A136" s="86" t="s">
        <v>192</v>
      </c>
      <c r="B136" t="s">
        <v>345</v>
      </c>
      <c r="C136" s="53"/>
      <c r="D136" s="54"/>
      <c r="E136" s="112"/>
      <c r="F136" s="55"/>
      <c r="G136" s="53"/>
      <c r="H136" s="57"/>
      <c r="I136" s="56"/>
      <c r="J136" s="56"/>
      <c r="K136" s="68"/>
      <c r="L136" s="113">
        <v>136</v>
      </c>
      <c r="M136" s="113"/>
      <c r="N136" s="63">
        <f>COUNTIFS(A:A,Edges[[#This Row],[Vertex 2]])</f>
        <v>0</v>
      </c>
    </row>
    <row r="137" spans="1:14" x14ac:dyDescent="0.3">
      <c r="A137" s="86" t="s">
        <v>192</v>
      </c>
      <c r="B137" t="s">
        <v>346</v>
      </c>
      <c r="C137" s="53"/>
      <c r="D137" s="54"/>
      <c r="E137" s="112"/>
      <c r="F137" s="55"/>
      <c r="G137" s="53"/>
      <c r="H137" s="57"/>
      <c r="I137" s="56"/>
      <c r="J137" s="56"/>
      <c r="K137" s="68"/>
      <c r="L137" s="113">
        <v>137</v>
      </c>
      <c r="M137" s="113"/>
      <c r="N137" s="63">
        <f>COUNTIFS(A:A,Edges[[#This Row],[Vertex 2]])</f>
        <v>0</v>
      </c>
    </row>
    <row r="138" spans="1:14" x14ac:dyDescent="0.3">
      <c r="A138" s="86" t="s">
        <v>192</v>
      </c>
      <c r="B138" t="s">
        <v>347</v>
      </c>
      <c r="C138" s="53"/>
      <c r="D138" s="54"/>
      <c r="E138" s="112"/>
      <c r="F138" s="55"/>
      <c r="G138" s="53"/>
      <c r="H138" s="57"/>
      <c r="I138" s="56"/>
      <c r="J138" s="56"/>
      <c r="K138" s="68"/>
      <c r="L138" s="113">
        <v>138</v>
      </c>
      <c r="M138" s="113"/>
      <c r="N138" s="63">
        <f>COUNTIFS(A:A,Edges[[#This Row],[Vertex 2]])</f>
        <v>0</v>
      </c>
    </row>
    <row r="139" spans="1:14" x14ac:dyDescent="0.3">
      <c r="A139" s="86" t="s">
        <v>192</v>
      </c>
      <c r="B139" t="s">
        <v>348</v>
      </c>
      <c r="C139" s="53"/>
      <c r="D139" s="54"/>
      <c r="E139" s="112"/>
      <c r="F139" s="55"/>
      <c r="G139" s="53"/>
      <c r="H139" s="57"/>
      <c r="I139" s="56"/>
      <c r="J139" s="56"/>
      <c r="K139" s="68"/>
      <c r="L139" s="113">
        <v>139</v>
      </c>
      <c r="M139" s="113"/>
      <c r="N139" s="63">
        <f>COUNTIFS(A:A,Edges[[#This Row],[Vertex 2]])</f>
        <v>1</v>
      </c>
    </row>
    <row r="140" spans="1:14" x14ac:dyDescent="0.3">
      <c r="A140" s="86" t="s">
        <v>192</v>
      </c>
      <c r="B140" t="s">
        <v>196</v>
      </c>
      <c r="C140" s="53"/>
      <c r="D140" s="54"/>
      <c r="E140" s="112"/>
      <c r="F140" s="55"/>
      <c r="G140" s="53"/>
      <c r="H140" s="57"/>
      <c r="I140" s="56"/>
      <c r="J140" s="56"/>
      <c r="K140" s="68"/>
      <c r="L140" s="113">
        <v>140</v>
      </c>
      <c r="M140" s="113"/>
      <c r="N140" s="63">
        <f>COUNTIFS(A:A,Edges[[#This Row],[Vertex 2]])</f>
        <v>0</v>
      </c>
    </row>
    <row r="141" spans="1:14" x14ac:dyDescent="0.3">
      <c r="A141" s="86" t="s">
        <v>192</v>
      </c>
      <c r="B141" t="s">
        <v>349</v>
      </c>
      <c r="C141" s="53"/>
      <c r="D141" s="54"/>
      <c r="E141" s="112"/>
      <c r="F141" s="55"/>
      <c r="G141" s="53"/>
      <c r="H141" s="57"/>
      <c r="I141" s="56"/>
      <c r="J141" s="56"/>
      <c r="K141" s="68"/>
      <c r="L141" s="113">
        <v>141</v>
      </c>
      <c r="M141" s="113"/>
      <c r="N141" s="63">
        <f>COUNTIFS(A:A,Edges[[#This Row],[Vertex 2]])</f>
        <v>0</v>
      </c>
    </row>
    <row r="142" spans="1:14" x14ac:dyDescent="0.3">
      <c r="A142" s="86" t="s">
        <v>192</v>
      </c>
      <c r="B142" t="s">
        <v>350</v>
      </c>
      <c r="C142" s="53"/>
      <c r="D142" s="54"/>
      <c r="E142" s="112"/>
      <c r="F142" s="55"/>
      <c r="G142" s="53"/>
      <c r="H142" s="57"/>
      <c r="I142" s="56"/>
      <c r="J142" s="56"/>
      <c r="K142" s="68"/>
      <c r="L142" s="113">
        <v>142</v>
      </c>
      <c r="M142" s="113"/>
      <c r="N142" s="63">
        <f>COUNTIFS(A:A,Edges[[#This Row],[Vertex 2]])</f>
        <v>0</v>
      </c>
    </row>
    <row r="143" spans="1:14" x14ac:dyDescent="0.3">
      <c r="A143" s="86" t="s">
        <v>192</v>
      </c>
      <c r="B143" t="s">
        <v>351</v>
      </c>
      <c r="C143" s="53"/>
      <c r="D143" s="54"/>
      <c r="E143" s="112"/>
      <c r="F143" s="55"/>
      <c r="G143" s="53"/>
      <c r="H143" s="57"/>
      <c r="I143" s="56"/>
      <c r="J143" s="56"/>
      <c r="K143" s="68"/>
      <c r="L143" s="113">
        <v>143</v>
      </c>
      <c r="M143" s="113"/>
      <c r="N143" s="63">
        <f>COUNTIFS(A:A,Edges[[#This Row],[Vertex 2]])</f>
        <v>1</v>
      </c>
    </row>
    <row r="144" spans="1:14" x14ac:dyDescent="0.3">
      <c r="A144" s="86" t="s">
        <v>192</v>
      </c>
      <c r="B144" t="s">
        <v>352</v>
      </c>
      <c r="C144" s="53"/>
      <c r="D144" s="54"/>
      <c r="E144" s="112"/>
      <c r="F144" s="55"/>
      <c r="G144" s="53"/>
      <c r="H144" s="57"/>
      <c r="I144" s="56"/>
      <c r="J144" s="56"/>
      <c r="K144" s="68"/>
      <c r="L144" s="113">
        <v>144</v>
      </c>
      <c r="M144" s="113"/>
      <c r="N144" s="63">
        <f>COUNTIFS(A:A,Edges[[#This Row],[Vertex 2]])</f>
        <v>0</v>
      </c>
    </row>
    <row r="145" spans="1:14" x14ac:dyDescent="0.3">
      <c r="A145" s="86" t="s">
        <v>192</v>
      </c>
      <c r="B145" t="s">
        <v>353</v>
      </c>
      <c r="C145" s="53"/>
      <c r="D145" s="54"/>
      <c r="E145" s="112"/>
      <c r="F145" s="55"/>
      <c r="G145" s="53"/>
      <c r="H145" s="57"/>
      <c r="I145" s="56"/>
      <c r="J145" s="56"/>
      <c r="K145" s="68"/>
      <c r="L145" s="113">
        <v>145</v>
      </c>
      <c r="M145" s="113"/>
      <c r="N145" s="63">
        <f>COUNTIFS(A:A,Edges[[#This Row],[Vertex 2]])</f>
        <v>0</v>
      </c>
    </row>
    <row r="146" spans="1:14" x14ac:dyDescent="0.3">
      <c r="A146" s="86" t="s">
        <v>192</v>
      </c>
      <c r="B146" t="s">
        <v>354</v>
      </c>
      <c r="C146" s="53"/>
      <c r="D146" s="54"/>
      <c r="E146" s="112"/>
      <c r="F146" s="55"/>
      <c r="G146" s="53"/>
      <c r="H146" s="57"/>
      <c r="I146" s="56"/>
      <c r="J146" s="56"/>
      <c r="K146" s="68"/>
      <c r="L146" s="113">
        <v>146</v>
      </c>
      <c r="M146" s="113"/>
      <c r="N146" s="63">
        <f>COUNTIFS(A:A,Edges[[#This Row],[Vertex 2]])</f>
        <v>0</v>
      </c>
    </row>
    <row r="147" spans="1:14" x14ac:dyDescent="0.3">
      <c r="A147" s="86" t="s">
        <v>192</v>
      </c>
      <c r="B147" t="s">
        <v>355</v>
      </c>
      <c r="C147" s="53"/>
      <c r="D147" s="54"/>
      <c r="E147" s="112"/>
      <c r="F147" s="55"/>
      <c r="G147" s="53"/>
      <c r="H147" s="57"/>
      <c r="I147" s="56"/>
      <c r="J147" s="56"/>
      <c r="K147" s="68"/>
      <c r="L147" s="113">
        <v>147</v>
      </c>
      <c r="M147" s="113"/>
      <c r="N147" s="63">
        <f>COUNTIFS(A:A,Edges[[#This Row],[Vertex 2]])</f>
        <v>0</v>
      </c>
    </row>
    <row r="148" spans="1:14" x14ac:dyDescent="0.3">
      <c r="A148" s="86" t="s">
        <v>192</v>
      </c>
      <c r="B148" t="s">
        <v>191</v>
      </c>
      <c r="C148" s="53"/>
      <c r="D148" s="54"/>
      <c r="E148" s="112"/>
      <c r="F148" s="55"/>
      <c r="G148" s="53"/>
      <c r="H148" s="57"/>
      <c r="I148" s="56"/>
      <c r="J148" s="56"/>
      <c r="K148" s="68"/>
      <c r="L148" s="113">
        <v>148</v>
      </c>
      <c r="M148" s="113"/>
      <c r="N148" s="63">
        <f>COUNTIFS(A:A,Edges[[#This Row],[Vertex 2]])</f>
        <v>0</v>
      </c>
    </row>
    <row r="149" spans="1:14" x14ac:dyDescent="0.3">
      <c r="A149" s="86" t="s">
        <v>192</v>
      </c>
      <c r="B149" t="s">
        <v>356</v>
      </c>
      <c r="C149" s="53"/>
      <c r="D149" s="54"/>
      <c r="E149" s="112"/>
      <c r="F149" s="55"/>
      <c r="G149" s="53"/>
      <c r="H149" s="57"/>
      <c r="I149" s="56"/>
      <c r="J149" s="56"/>
      <c r="K149" s="68"/>
      <c r="L149" s="113">
        <v>149</v>
      </c>
      <c r="M149" s="113"/>
      <c r="N149" s="63">
        <f>COUNTIFS(A:A,Edges[[#This Row],[Vertex 2]])</f>
        <v>0</v>
      </c>
    </row>
    <row r="150" spans="1:14" x14ac:dyDescent="0.3">
      <c r="A150" s="86" t="s">
        <v>192</v>
      </c>
      <c r="B150" t="s">
        <v>357</v>
      </c>
      <c r="C150" s="53"/>
      <c r="D150" s="54"/>
      <c r="E150" s="112"/>
      <c r="F150" s="55"/>
      <c r="G150" s="53"/>
      <c r="H150" s="57"/>
      <c r="I150" s="56"/>
      <c r="J150" s="56"/>
      <c r="K150" s="68"/>
      <c r="L150" s="113">
        <v>150</v>
      </c>
      <c r="M150" s="113"/>
      <c r="N150" s="63">
        <f>COUNTIFS(A:A,Edges[[#This Row],[Vertex 2]])</f>
        <v>0</v>
      </c>
    </row>
    <row r="151" spans="1:14" x14ac:dyDescent="0.3">
      <c r="A151" s="86" t="s">
        <v>192</v>
      </c>
      <c r="B151" t="s">
        <v>358</v>
      </c>
      <c r="C151" s="53"/>
      <c r="D151" s="54"/>
      <c r="E151" s="112"/>
      <c r="F151" s="55"/>
      <c r="G151" s="53"/>
      <c r="H151" s="57"/>
      <c r="I151" s="56"/>
      <c r="J151" s="56"/>
      <c r="K151" s="68"/>
      <c r="L151" s="113">
        <v>151</v>
      </c>
      <c r="M151" s="113"/>
      <c r="N151" s="63">
        <f>COUNTIFS(A:A,Edges[[#This Row],[Vertex 2]])</f>
        <v>0</v>
      </c>
    </row>
    <row r="152" spans="1:14" x14ac:dyDescent="0.3">
      <c r="A152" s="86" t="s">
        <v>192</v>
      </c>
      <c r="B152" t="s">
        <v>359</v>
      </c>
      <c r="C152" s="53"/>
      <c r="D152" s="54"/>
      <c r="E152" s="112"/>
      <c r="F152" s="55"/>
      <c r="G152" s="53"/>
      <c r="H152" s="57"/>
      <c r="I152" s="56"/>
      <c r="J152" s="56"/>
      <c r="K152" s="68"/>
      <c r="L152" s="113">
        <v>152</v>
      </c>
      <c r="M152" s="113"/>
      <c r="N152" s="63">
        <f>COUNTIFS(A:A,Edges[[#This Row],[Vertex 2]])</f>
        <v>0</v>
      </c>
    </row>
    <row r="153" spans="1:14" x14ac:dyDescent="0.3">
      <c r="A153" s="86" t="s">
        <v>192</v>
      </c>
      <c r="B153" t="s">
        <v>360</v>
      </c>
      <c r="C153" s="53"/>
      <c r="D153" s="54"/>
      <c r="E153" s="112"/>
      <c r="F153" s="55"/>
      <c r="G153" s="53"/>
      <c r="H153" s="57"/>
      <c r="I153" s="56"/>
      <c r="J153" s="56"/>
      <c r="K153" s="68"/>
      <c r="L153" s="113">
        <v>153</v>
      </c>
      <c r="M153" s="113"/>
      <c r="N153" s="63">
        <f>COUNTIFS(A:A,Edges[[#This Row],[Vertex 2]])</f>
        <v>0</v>
      </c>
    </row>
    <row r="154" spans="1:14" x14ac:dyDescent="0.3">
      <c r="A154" s="86" t="s">
        <v>192</v>
      </c>
      <c r="B154" t="s">
        <v>361</v>
      </c>
      <c r="C154" s="53"/>
      <c r="D154" s="54"/>
      <c r="E154" s="112"/>
      <c r="F154" s="55"/>
      <c r="G154" s="53"/>
      <c r="H154" s="57"/>
      <c r="I154" s="56"/>
      <c r="J154" s="56"/>
      <c r="K154" s="68"/>
      <c r="L154" s="113">
        <v>154</v>
      </c>
      <c r="M154" s="113"/>
      <c r="N154" s="63">
        <f>COUNTIFS(A:A,Edges[[#This Row],[Vertex 2]])</f>
        <v>1</v>
      </c>
    </row>
    <row r="155" spans="1:14" x14ac:dyDescent="0.3">
      <c r="A155" s="86" t="s">
        <v>192</v>
      </c>
      <c r="B155" t="s">
        <v>362</v>
      </c>
      <c r="C155" s="53"/>
      <c r="D155" s="54"/>
      <c r="E155" s="112"/>
      <c r="F155" s="55"/>
      <c r="G155" s="53"/>
      <c r="H155" s="57"/>
      <c r="I155" s="56"/>
      <c r="J155" s="56"/>
      <c r="K155" s="68"/>
      <c r="L155" s="113">
        <v>155</v>
      </c>
      <c r="M155" s="113"/>
      <c r="N155" s="63">
        <f>COUNTIFS(A:A,Edges[[#This Row],[Vertex 2]])</f>
        <v>0</v>
      </c>
    </row>
    <row r="156" spans="1:14" x14ac:dyDescent="0.3">
      <c r="A156" s="86" t="s">
        <v>192</v>
      </c>
      <c r="B156" t="s">
        <v>186</v>
      </c>
      <c r="C156" s="53"/>
      <c r="D156" s="54"/>
      <c r="E156" s="112"/>
      <c r="F156" s="55"/>
      <c r="G156" s="53"/>
      <c r="H156" s="57"/>
      <c r="I156" s="56"/>
      <c r="J156" s="56"/>
      <c r="K156" s="68"/>
      <c r="L156" s="113">
        <v>156</v>
      </c>
      <c r="M156" s="113"/>
      <c r="N156" s="63">
        <f>COUNTIFS(A:A,Edges[[#This Row],[Vertex 2]])</f>
        <v>1</v>
      </c>
    </row>
    <row r="157" spans="1:14" x14ac:dyDescent="0.3">
      <c r="A157" s="86" t="s">
        <v>192</v>
      </c>
      <c r="B157" t="s">
        <v>363</v>
      </c>
      <c r="C157" s="53"/>
      <c r="D157" s="54"/>
      <c r="E157" s="112"/>
      <c r="F157" s="55"/>
      <c r="G157" s="53"/>
      <c r="H157" s="57"/>
      <c r="I157" s="56"/>
      <c r="J157" s="56"/>
      <c r="K157" s="68"/>
      <c r="L157" s="113">
        <v>157</v>
      </c>
      <c r="M157" s="113"/>
      <c r="N157" s="63">
        <f>COUNTIFS(A:A,Edges[[#This Row],[Vertex 2]])</f>
        <v>0</v>
      </c>
    </row>
    <row r="158" spans="1:14" x14ac:dyDescent="0.3">
      <c r="A158" s="86" t="s">
        <v>192</v>
      </c>
      <c r="B158" t="s">
        <v>364</v>
      </c>
      <c r="C158" s="53"/>
      <c r="D158" s="54"/>
      <c r="E158" s="112"/>
      <c r="F158" s="55"/>
      <c r="G158" s="53"/>
      <c r="H158" s="57"/>
      <c r="I158" s="56"/>
      <c r="J158" s="56"/>
      <c r="K158" s="68"/>
      <c r="L158" s="113">
        <v>158</v>
      </c>
      <c r="M158" s="113"/>
      <c r="N158" s="63">
        <f>COUNTIFS(A:A,Edges[[#This Row],[Vertex 2]])</f>
        <v>0</v>
      </c>
    </row>
    <row r="159" spans="1:14" x14ac:dyDescent="0.3">
      <c r="A159" s="86" t="s">
        <v>192</v>
      </c>
      <c r="B159" t="s">
        <v>365</v>
      </c>
      <c r="C159" s="53"/>
      <c r="D159" s="54"/>
      <c r="E159" s="112"/>
      <c r="F159" s="55"/>
      <c r="G159" s="53"/>
      <c r="H159" s="57"/>
      <c r="I159" s="56"/>
      <c r="J159" s="56"/>
      <c r="K159" s="68"/>
      <c r="L159" s="113">
        <v>159</v>
      </c>
      <c r="M159" s="113"/>
      <c r="N159" s="63">
        <f>COUNTIFS(A:A,Edges[[#This Row],[Vertex 2]])</f>
        <v>0</v>
      </c>
    </row>
    <row r="160" spans="1:14" x14ac:dyDescent="0.3">
      <c r="A160" s="86" t="s">
        <v>192</v>
      </c>
      <c r="B160" t="s">
        <v>366</v>
      </c>
      <c r="C160" s="53"/>
      <c r="D160" s="54"/>
      <c r="E160" s="112"/>
      <c r="F160" s="55"/>
      <c r="G160" s="53"/>
      <c r="H160" s="57"/>
      <c r="I160" s="56"/>
      <c r="J160" s="56"/>
      <c r="K160" s="68"/>
      <c r="L160" s="113">
        <v>160</v>
      </c>
      <c r="M160" s="113"/>
      <c r="N160" s="63">
        <f>COUNTIFS(A:A,Edges[[#This Row],[Vertex 2]])</f>
        <v>0</v>
      </c>
    </row>
    <row r="161" spans="1:14" x14ac:dyDescent="0.3">
      <c r="A161" s="86" t="s">
        <v>192</v>
      </c>
      <c r="B161" t="s">
        <v>367</v>
      </c>
      <c r="C161" s="53"/>
      <c r="D161" s="54"/>
      <c r="E161" s="112"/>
      <c r="F161" s="55"/>
      <c r="G161" s="53"/>
      <c r="H161" s="57"/>
      <c r="I161" s="56"/>
      <c r="J161" s="56"/>
      <c r="K161" s="68"/>
      <c r="L161" s="113">
        <v>161</v>
      </c>
      <c r="M161" s="113"/>
      <c r="N161" s="63">
        <f>COUNTIFS(A:A,Edges[[#This Row],[Vertex 2]])</f>
        <v>0</v>
      </c>
    </row>
    <row r="162" spans="1:14" x14ac:dyDescent="0.3">
      <c r="A162" s="86" t="s">
        <v>192</v>
      </c>
      <c r="B162" t="s">
        <v>368</v>
      </c>
      <c r="C162" s="53"/>
      <c r="D162" s="54"/>
      <c r="E162" s="112"/>
      <c r="F162" s="55"/>
      <c r="G162" s="53"/>
      <c r="H162" s="57"/>
      <c r="I162" s="56"/>
      <c r="J162" s="56"/>
      <c r="K162" s="68"/>
      <c r="L162" s="113">
        <v>162</v>
      </c>
      <c r="M162" s="113"/>
      <c r="N162" s="63">
        <f>COUNTIFS(A:A,Edges[[#This Row],[Vertex 2]])</f>
        <v>0</v>
      </c>
    </row>
    <row r="163" spans="1:14" x14ac:dyDescent="0.3">
      <c r="A163" s="86" t="s">
        <v>192</v>
      </c>
      <c r="B163" t="s">
        <v>369</v>
      </c>
      <c r="C163" s="53"/>
      <c r="D163" s="54"/>
      <c r="E163" s="112"/>
      <c r="F163" s="55"/>
      <c r="G163" s="53"/>
      <c r="H163" s="57"/>
      <c r="I163" s="56"/>
      <c r="J163" s="56"/>
      <c r="K163" s="68"/>
      <c r="L163" s="113">
        <v>163</v>
      </c>
      <c r="M163" s="113"/>
      <c r="N163" s="63">
        <f>COUNTIFS(A:A,Edges[[#This Row],[Vertex 2]])</f>
        <v>0</v>
      </c>
    </row>
    <row r="164" spans="1:14" x14ac:dyDescent="0.3">
      <c r="A164" s="86" t="s">
        <v>192</v>
      </c>
      <c r="B164" t="s">
        <v>370</v>
      </c>
      <c r="C164" s="53"/>
      <c r="D164" s="54"/>
      <c r="E164" s="112"/>
      <c r="F164" s="55"/>
      <c r="G164" s="53"/>
      <c r="H164" s="57"/>
      <c r="I164" s="56"/>
      <c r="J164" s="56"/>
      <c r="K164" s="68"/>
      <c r="L164" s="113">
        <v>164</v>
      </c>
      <c r="M164" s="113"/>
      <c r="N164" s="63">
        <f>COUNTIFS(A:A,Edges[[#This Row],[Vertex 2]])</f>
        <v>0</v>
      </c>
    </row>
    <row r="165" spans="1:14" x14ac:dyDescent="0.3">
      <c r="A165" s="86" t="s">
        <v>192</v>
      </c>
      <c r="B165" t="s">
        <v>371</v>
      </c>
      <c r="C165" s="53"/>
      <c r="D165" s="54"/>
      <c r="E165" s="112"/>
      <c r="F165" s="55"/>
      <c r="G165" s="53"/>
      <c r="H165" s="57"/>
      <c r="I165" s="56"/>
      <c r="J165" s="56"/>
      <c r="K165" s="68"/>
      <c r="L165" s="113">
        <v>165</v>
      </c>
      <c r="M165" s="113"/>
      <c r="N165" s="63">
        <f>COUNTIFS(A:A,Edges[[#This Row],[Vertex 2]])</f>
        <v>0</v>
      </c>
    </row>
    <row r="166" spans="1:14" x14ac:dyDescent="0.3">
      <c r="A166" s="86" t="s">
        <v>192</v>
      </c>
      <c r="B166" t="s">
        <v>372</v>
      </c>
      <c r="C166" s="53"/>
      <c r="D166" s="54"/>
      <c r="E166" s="112"/>
      <c r="F166" s="55"/>
      <c r="G166" s="53"/>
      <c r="H166" s="57"/>
      <c r="I166" s="56"/>
      <c r="J166" s="56"/>
      <c r="K166" s="68"/>
      <c r="L166" s="113">
        <v>166</v>
      </c>
      <c r="M166" s="113"/>
      <c r="N166" s="63">
        <f>COUNTIFS(A:A,Edges[[#This Row],[Vertex 2]])</f>
        <v>0</v>
      </c>
    </row>
    <row r="167" spans="1:14" x14ac:dyDescent="0.3">
      <c r="A167" s="86" t="s">
        <v>192</v>
      </c>
      <c r="B167" t="s">
        <v>373</v>
      </c>
      <c r="C167" s="53"/>
      <c r="D167" s="54"/>
      <c r="E167" s="112"/>
      <c r="F167" s="55"/>
      <c r="G167" s="53"/>
      <c r="H167" s="57"/>
      <c r="I167" s="56"/>
      <c r="J167" s="56"/>
      <c r="K167" s="68"/>
      <c r="L167" s="113">
        <v>167</v>
      </c>
      <c r="M167" s="113"/>
      <c r="N167" s="63">
        <f>COUNTIFS(A:A,Edges[[#This Row],[Vertex 2]])</f>
        <v>0</v>
      </c>
    </row>
    <row r="168" spans="1:14" x14ac:dyDescent="0.3">
      <c r="A168" s="86" t="s">
        <v>192</v>
      </c>
      <c r="B168" t="s">
        <v>374</v>
      </c>
      <c r="C168" s="53"/>
      <c r="D168" s="54"/>
      <c r="E168" s="112"/>
      <c r="F168" s="55"/>
      <c r="G168" s="53"/>
      <c r="H168" s="57"/>
      <c r="I168" s="56"/>
      <c r="J168" s="56"/>
      <c r="K168" s="68"/>
      <c r="L168" s="113">
        <v>168</v>
      </c>
      <c r="M168" s="113"/>
      <c r="N168" s="63">
        <f>COUNTIFS(A:A,Edges[[#This Row],[Vertex 2]])</f>
        <v>0</v>
      </c>
    </row>
    <row r="169" spans="1:14" x14ac:dyDescent="0.3">
      <c r="A169" s="86" t="s">
        <v>192</v>
      </c>
      <c r="B169" t="s">
        <v>375</v>
      </c>
      <c r="C169" s="53"/>
      <c r="D169" s="54"/>
      <c r="E169" s="112"/>
      <c r="F169" s="55"/>
      <c r="G169" s="53"/>
      <c r="H169" s="57"/>
      <c r="I169" s="56"/>
      <c r="J169" s="56"/>
      <c r="K169" s="68"/>
      <c r="L169" s="113">
        <v>169</v>
      </c>
      <c r="M169" s="113"/>
      <c r="N169" s="63">
        <f>COUNTIFS(A:A,Edges[[#This Row],[Vertex 2]])</f>
        <v>0</v>
      </c>
    </row>
    <row r="170" spans="1:14" x14ac:dyDescent="0.3">
      <c r="A170" s="86" t="s">
        <v>192</v>
      </c>
      <c r="B170" t="s">
        <v>376</v>
      </c>
      <c r="C170" s="53"/>
      <c r="D170" s="54"/>
      <c r="E170" s="112"/>
      <c r="F170" s="55"/>
      <c r="G170" s="53"/>
      <c r="H170" s="57"/>
      <c r="I170" s="56"/>
      <c r="J170" s="56"/>
      <c r="K170" s="68"/>
      <c r="L170" s="113">
        <v>170</v>
      </c>
      <c r="M170" s="113"/>
      <c r="N170" s="63">
        <f>COUNTIFS(A:A,Edges[[#This Row],[Vertex 2]])</f>
        <v>1</v>
      </c>
    </row>
    <row r="171" spans="1:14" x14ac:dyDescent="0.3">
      <c r="A171" s="86" t="s">
        <v>192</v>
      </c>
      <c r="B171" t="s">
        <v>377</v>
      </c>
      <c r="C171" s="53"/>
      <c r="D171" s="54"/>
      <c r="E171" s="112"/>
      <c r="F171" s="55"/>
      <c r="G171" s="53"/>
      <c r="H171" s="57"/>
      <c r="I171" s="56"/>
      <c r="J171" s="56"/>
      <c r="K171" s="68"/>
      <c r="L171" s="113">
        <v>171</v>
      </c>
      <c r="M171" s="113"/>
      <c r="N171" s="63">
        <f>COUNTIFS(A:A,Edges[[#This Row],[Vertex 2]])</f>
        <v>1</v>
      </c>
    </row>
    <row r="172" spans="1:14" x14ac:dyDescent="0.3">
      <c r="A172" s="86" t="s">
        <v>192</v>
      </c>
      <c r="B172" t="s">
        <v>378</v>
      </c>
      <c r="C172" s="53"/>
      <c r="D172" s="54"/>
      <c r="E172" s="112"/>
      <c r="F172" s="55"/>
      <c r="G172" s="53"/>
      <c r="H172" s="57"/>
      <c r="I172" s="56"/>
      <c r="J172" s="56"/>
      <c r="K172" s="68"/>
      <c r="L172" s="113">
        <v>172</v>
      </c>
      <c r="M172" s="113"/>
      <c r="N172" s="63">
        <f>COUNTIFS(A:A,Edges[[#This Row],[Vertex 2]])</f>
        <v>1</v>
      </c>
    </row>
    <row r="173" spans="1:14" x14ac:dyDescent="0.3">
      <c r="A173" s="86" t="s">
        <v>192</v>
      </c>
      <c r="B173" t="s">
        <v>379</v>
      </c>
      <c r="C173" s="53"/>
      <c r="D173" s="54"/>
      <c r="E173" s="112"/>
      <c r="F173" s="55"/>
      <c r="G173" s="53"/>
      <c r="H173" s="57"/>
      <c r="I173" s="56"/>
      <c r="J173" s="56"/>
      <c r="K173" s="68"/>
      <c r="L173" s="113">
        <v>173</v>
      </c>
      <c r="M173" s="113"/>
      <c r="N173" s="63">
        <f>COUNTIFS(A:A,Edges[[#This Row],[Vertex 2]])</f>
        <v>0</v>
      </c>
    </row>
    <row r="174" spans="1:14" x14ac:dyDescent="0.3">
      <c r="A174" s="86" t="s">
        <v>192</v>
      </c>
      <c r="B174" t="s">
        <v>380</v>
      </c>
      <c r="C174" s="53"/>
      <c r="D174" s="54"/>
      <c r="E174" s="112"/>
      <c r="F174" s="55"/>
      <c r="G174" s="53"/>
      <c r="H174" s="57"/>
      <c r="I174" s="56"/>
      <c r="J174" s="56"/>
      <c r="K174" s="68"/>
      <c r="L174" s="113">
        <v>174</v>
      </c>
      <c r="M174" s="113"/>
      <c r="N174" s="63">
        <f>COUNTIFS(A:A,Edges[[#This Row],[Vertex 2]])</f>
        <v>0</v>
      </c>
    </row>
    <row r="175" spans="1:14" x14ac:dyDescent="0.3">
      <c r="A175" s="86" t="s">
        <v>192</v>
      </c>
      <c r="B175" t="s">
        <v>381</v>
      </c>
      <c r="C175" s="53"/>
      <c r="D175" s="54"/>
      <c r="E175" s="112"/>
      <c r="F175" s="55"/>
      <c r="G175" s="53"/>
      <c r="H175" s="57"/>
      <c r="I175" s="56"/>
      <c r="J175" s="56"/>
      <c r="K175" s="68"/>
      <c r="L175" s="113">
        <v>175</v>
      </c>
      <c r="M175" s="113"/>
      <c r="N175" s="63">
        <f>COUNTIFS(A:A,Edges[[#This Row],[Vertex 2]])</f>
        <v>1</v>
      </c>
    </row>
    <row r="176" spans="1:14" x14ac:dyDescent="0.3">
      <c r="A176" s="86" t="s">
        <v>192</v>
      </c>
      <c r="B176" t="s">
        <v>382</v>
      </c>
      <c r="C176" s="53"/>
      <c r="D176" s="54"/>
      <c r="E176" s="112"/>
      <c r="F176" s="55"/>
      <c r="G176" s="53"/>
      <c r="H176" s="57"/>
      <c r="I176" s="56"/>
      <c r="J176" s="56"/>
      <c r="K176" s="68"/>
      <c r="L176" s="113">
        <v>176</v>
      </c>
      <c r="M176" s="113"/>
      <c r="N176" s="63">
        <f>COUNTIFS(A:A,Edges[[#This Row],[Vertex 2]])</f>
        <v>1</v>
      </c>
    </row>
    <row r="177" spans="1:14" x14ac:dyDescent="0.3">
      <c r="A177" s="86" t="s">
        <v>192</v>
      </c>
      <c r="B177" t="s">
        <v>383</v>
      </c>
      <c r="C177" s="53"/>
      <c r="D177" s="54"/>
      <c r="E177" s="112"/>
      <c r="F177" s="55"/>
      <c r="G177" s="53"/>
      <c r="H177" s="57"/>
      <c r="I177" s="56"/>
      <c r="J177" s="56"/>
      <c r="K177" s="68"/>
      <c r="L177" s="113">
        <v>177</v>
      </c>
      <c r="M177" s="113"/>
      <c r="N177" s="63">
        <f>COUNTIFS(A:A,Edges[[#This Row],[Vertex 2]])</f>
        <v>1</v>
      </c>
    </row>
    <row r="178" spans="1:14" x14ac:dyDescent="0.3">
      <c r="A178" s="86" t="s">
        <v>192</v>
      </c>
      <c r="B178" t="s">
        <v>384</v>
      </c>
      <c r="C178" s="53"/>
      <c r="D178" s="54"/>
      <c r="E178" s="112"/>
      <c r="F178" s="55"/>
      <c r="G178" s="53"/>
      <c r="H178" s="57"/>
      <c r="I178" s="56"/>
      <c r="J178" s="56"/>
      <c r="K178" s="68"/>
      <c r="L178" s="113">
        <v>178</v>
      </c>
      <c r="M178" s="113"/>
      <c r="N178" s="63">
        <f>COUNTIFS(A:A,Edges[[#This Row],[Vertex 2]])</f>
        <v>1</v>
      </c>
    </row>
    <row r="179" spans="1:14" x14ac:dyDescent="0.3">
      <c r="A179" s="86" t="s">
        <v>192</v>
      </c>
      <c r="B179" t="s">
        <v>385</v>
      </c>
      <c r="C179" s="53"/>
      <c r="D179" s="54"/>
      <c r="E179" s="112"/>
      <c r="F179" s="55"/>
      <c r="G179" s="53"/>
      <c r="H179" s="57"/>
      <c r="I179" s="56"/>
      <c r="J179" s="56"/>
      <c r="K179" s="68"/>
      <c r="L179" s="113">
        <v>179</v>
      </c>
      <c r="M179" s="113"/>
      <c r="N179" s="63">
        <f>COUNTIFS(A:A,Edges[[#This Row],[Vertex 2]])</f>
        <v>1</v>
      </c>
    </row>
    <row r="180" spans="1:14" x14ac:dyDescent="0.3">
      <c r="A180" s="86" t="s">
        <v>192</v>
      </c>
      <c r="B180" t="s">
        <v>386</v>
      </c>
      <c r="C180" s="53"/>
      <c r="D180" s="54"/>
      <c r="E180" s="112"/>
      <c r="F180" s="55"/>
      <c r="G180" s="53"/>
      <c r="H180" s="57"/>
      <c r="I180" s="56"/>
      <c r="J180" s="56"/>
      <c r="K180" s="68"/>
      <c r="L180" s="113">
        <v>180</v>
      </c>
      <c r="M180" s="113"/>
      <c r="N180" s="63">
        <f>COUNTIFS(A:A,Edges[[#This Row],[Vertex 2]])</f>
        <v>1</v>
      </c>
    </row>
    <row r="181" spans="1:14" x14ac:dyDescent="0.3">
      <c r="A181" s="86" t="s">
        <v>192</v>
      </c>
      <c r="B181" t="s">
        <v>387</v>
      </c>
      <c r="C181" s="53"/>
      <c r="D181" s="54"/>
      <c r="E181" s="112"/>
      <c r="F181" s="55"/>
      <c r="G181" s="53"/>
      <c r="H181" s="57"/>
      <c r="I181" s="56"/>
      <c r="J181" s="56"/>
      <c r="K181" s="68"/>
      <c r="L181" s="113">
        <v>181</v>
      </c>
      <c r="M181" s="113"/>
      <c r="N181" s="63">
        <f>COUNTIFS(A:A,Edges[[#This Row],[Vertex 2]])</f>
        <v>1</v>
      </c>
    </row>
    <row r="182" spans="1:14" x14ac:dyDescent="0.3">
      <c r="A182" s="86" t="s">
        <v>192</v>
      </c>
      <c r="B182" t="s">
        <v>388</v>
      </c>
      <c r="C182" s="53"/>
      <c r="D182" s="54"/>
      <c r="E182" s="112"/>
      <c r="F182" s="55"/>
      <c r="G182" s="53"/>
      <c r="H182" s="57"/>
      <c r="I182" s="56"/>
      <c r="J182" s="56"/>
      <c r="K182" s="68"/>
      <c r="L182" s="113">
        <v>182</v>
      </c>
      <c r="M182" s="113"/>
      <c r="N182" s="63">
        <f>COUNTIFS(A:A,Edges[[#This Row],[Vertex 2]])</f>
        <v>0</v>
      </c>
    </row>
    <row r="183" spans="1:14" x14ac:dyDescent="0.3">
      <c r="A183" s="86" t="s">
        <v>192</v>
      </c>
      <c r="B183" t="s">
        <v>389</v>
      </c>
      <c r="C183" s="53"/>
      <c r="D183" s="54"/>
      <c r="E183" s="112"/>
      <c r="F183" s="55"/>
      <c r="G183" s="53"/>
      <c r="H183" s="57"/>
      <c r="I183" s="56"/>
      <c r="J183" s="56"/>
      <c r="K183" s="68"/>
      <c r="L183" s="113">
        <v>183</v>
      </c>
      <c r="M183" s="113"/>
      <c r="N183" s="63">
        <f>COUNTIFS(A:A,Edges[[#This Row],[Vertex 2]])</f>
        <v>1</v>
      </c>
    </row>
    <row r="184" spans="1:14" x14ac:dyDescent="0.3">
      <c r="A184" s="86" t="s">
        <v>192</v>
      </c>
      <c r="B184" t="s">
        <v>390</v>
      </c>
      <c r="C184" s="53"/>
      <c r="D184" s="54"/>
      <c r="E184" s="112"/>
      <c r="F184" s="55"/>
      <c r="G184" s="53"/>
      <c r="H184" s="57"/>
      <c r="I184" s="56"/>
      <c r="J184" s="56"/>
      <c r="K184" s="68"/>
      <c r="L184" s="113">
        <v>184</v>
      </c>
      <c r="M184" s="113"/>
      <c r="N184" s="63">
        <f>COUNTIFS(A:A,Edges[[#This Row],[Vertex 2]])</f>
        <v>0</v>
      </c>
    </row>
    <row r="185" spans="1:14" x14ac:dyDescent="0.3">
      <c r="A185" s="86" t="s">
        <v>192</v>
      </c>
      <c r="B185" t="s">
        <v>391</v>
      </c>
      <c r="C185" s="53"/>
      <c r="D185" s="54"/>
      <c r="E185" s="112"/>
      <c r="F185" s="55"/>
      <c r="G185" s="53"/>
      <c r="H185" s="57"/>
      <c r="I185" s="56"/>
      <c r="J185" s="56"/>
      <c r="K185" s="68"/>
      <c r="L185" s="113">
        <v>185</v>
      </c>
      <c r="M185" s="113"/>
      <c r="N185" s="63">
        <f>COUNTIFS(A:A,Edges[[#This Row],[Vertex 2]])</f>
        <v>0</v>
      </c>
    </row>
    <row r="186" spans="1:14" x14ac:dyDescent="0.3">
      <c r="A186" s="86" t="s">
        <v>192</v>
      </c>
      <c r="B186" t="s">
        <v>392</v>
      </c>
      <c r="C186" s="53"/>
      <c r="D186" s="54"/>
      <c r="E186" s="112"/>
      <c r="F186" s="55"/>
      <c r="G186" s="53"/>
      <c r="H186" s="57"/>
      <c r="I186" s="56"/>
      <c r="J186" s="56"/>
      <c r="K186" s="68"/>
      <c r="L186" s="113">
        <v>186</v>
      </c>
      <c r="M186" s="113"/>
      <c r="N186" s="63">
        <f>COUNTIFS(A:A,Edges[[#This Row],[Vertex 2]])</f>
        <v>1</v>
      </c>
    </row>
    <row r="187" spans="1:14" x14ac:dyDescent="0.3">
      <c r="A187" s="86" t="s">
        <v>192</v>
      </c>
      <c r="B187" t="s">
        <v>393</v>
      </c>
      <c r="C187" s="53"/>
      <c r="D187" s="54"/>
      <c r="E187" s="112"/>
      <c r="F187" s="55"/>
      <c r="G187" s="53"/>
      <c r="H187" s="57"/>
      <c r="I187" s="56"/>
      <c r="J187" s="56"/>
      <c r="K187" s="68"/>
      <c r="L187" s="113">
        <v>187</v>
      </c>
      <c r="M187" s="113"/>
      <c r="N187" s="63">
        <f>COUNTIFS(A:A,Edges[[#This Row],[Vertex 2]])</f>
        <v>0</v>
      </c>
    </row>
    <row r="188" spans="1:14" x14ac:dyDescent="0.3">
      <c r="A188" s="86" t="s">
        <v>192</v>
      </c>
      <c r="B188" t="s">
        <v>394</v>
      </c>
      <c r="C188" s="53"/>
      <c r="D188" s="54"/>
      <c r="E188" s="112"/>
      <c r="F188" s="55"/>
      <c r="G188" s="53"/>
      <c r="H188" s="57"/>
      <c r="I188" s="56"/>
      <c r="J188" s="56"/>
      <c r="K188" s="68"/>
      <c r="L188" s="113">
        <v>188</v>
      </c>
      <c r="M188" s="113"/>
      <c r="N188" s="63">
        <f>COUNTIFS(A:A,Edges[[#This Row],[Vertex 2]])</f>
        <v>1</v>
      </c>
    </row>
    <row r="189" spans="1:14" x14ac:dyDescent="0.3">
      <c r="A189" s="86" t="s">
        <v>192</v>
      </c>
      <c r="B189" t="s">
        <v>395</v>
      </c>
      <c r="C189" s="53"/>
      <c r="D189" s="54"/>
      <c r="E189" s="112"/>
      <c r="F189" s="55"/>
      <c r="G189" s="53"/>
      <c r="H189" s="57"/>
      <c r="I189" s="56"/>
      <c r="J189" s="56"/>
      <c r="K189" s="68"/>
      <c r="L189" s="113">
        <v>189</v>
      </c>
      <c r="M189" s="113"/>
      <c r="N189" s="63">
        <f>COUNTIFS(A:A,Edges[[#This Row],[Vertex 2]])</f>
        <v>1</v>
      </c>
    </row>
    <row r="190" spans="1:14" x14ac:dyDescent="0.3">
      <c r="A190" s="86" t="s">
        <v>192</v>
      </c>
      <c r="B190" t="s">
        <v>396</v>
      </c>
      <c r="C190" s="53"/>
      <c r="D190" s="54"/>
      <c r="E190" s="112"/>
      <c r="F190" s="55"/>
      <c r="G190" s="53"/>
      <c r="H190" s="57"/>
      <c r="I190" s="56"/>
      <c r="J190" s="56"/>
      <c r="K190" s="68"/>
      <c r="L190" s="113">
        <v>190</v>
      </c>
      <c r="M190" s="113"/>
      <c r="N190" s="63">
        <f>COUNTIFS(A:A,Edges[[#This Row],[Vertex 2]])</f>
        <v>1</v>
      </c>
    </row>
    <row r="191" spans="1:14" x14ac:dyDescent="0.3">
      <c r="A191" s="86" t="s">
        <v>192</v>
      </c>
      <c r="B191" t="s">
        <v>397</v>
      </c>
      <c r="C191" s="53"/>
      <c r="D191" s="54"/>
      <c r="E191" s="112"/>
      <c r="F191" s="55"/>
      <c r="G191" s="53"/>
      <c r="H191" s="57"/>
      <c r="I191" s="56"/>
      <c r="J191" s="56"/>
      <c r="K191" s="68"/>
      <c r="L191" s="113">
        <v>191</v>
      </c>
      <c r="M191" s="113"/>
      <c r="N191" s="63">
        <f>COUNTIFS(A:A,Edges[[#This Row],[Vertex 2]])</f>
        <v>1</v>
      </c>
    </row>
    <row r="192" spans="1:14" x14ac:dyDescent="0.3">
      <c r="A192" s="86" t="s">
        <v>192</v>
      </c>
      <c r="B192" t="s">
        <v>398</v>
      </c>
      <c r="C192" s="53"/>
      <c r="D192" s="54"/>
      <c r="E192" s="112"/>
      <c r="F192" s="55"/>
      <c r="G192" s="53"/>
      <c r="H192" s="57"/>
      <c r="I192" s="56"/>
      <c r="J192" s="56"/>
      <c r="K192" s="68"/>
      <c r="L192" s="113">
        <v>192</v>
      </c>
      <c r="M192" s="113"/>
      <c r="N192" s="63">
        <f>COUNTIFS(A:A,Edges[[#This Row],[Vertex 2]])</f>
        <v>0</v>
      </c>
    </row>
    <row r="193" spans="1:14" x14ac:dyDescent="0.3">
      <c r="A193" s="86" t="s">
        <v>192</v>
      </c>
      <c r="B193" t="s">
        <v>399</v>
      </c>
      <c r="C193" s="53"/>
      <c r="D193" s="54"/>
      <c r="E193" s="112"/>
      <c r="F193" s="55"/>
      <c r="G193" s="53"/>
      <c r="H193" s="57"/>
      <c r="I193" s="56"/>
      <c r="J193" s="56"/>
      <c r="K193" s="68"/>
      <c r="L193" s="113">
        <v>193</v>
      </c>
      <c r="M193" s="113"/>
      <c r="N193" s="63">
        <f>COUNTIFS(A:A,Edges[[#This Row],[Vertex 2]])</f>
        <v>0</v>
      </c>
    </row>
    <row r="194" spans="1:14" x14ac:dyDescent="0.3">
      <c r="A194" s="86" t="s">
        <v>192</v>
      </c>
      <c r="B194" t="s">
        <v>400</v>
      </c>
      <c r="C194" s="53"/>
      <c r="D194" s="54"/>
      <c r="E194" s="112"/>
      <c r="F194" s="55"/>
      <c r="G194" s="53"/>
      <c r="H194" s="57"/>
      <c r="I194" s="56"/>
      <c r="J194" s="56"/>
      <c r="K194" s="68"/>
      <c r="L194" s="113">
        <v>194</v>
      </c>
      <c r="M194" s="113"/>
      <c r="N194" s="63">
        <f>COUNTIFS(A:A,Edges[[#This Row],[Vertex 2]])</f>
        <v>1</v>
      </c>
    </row>
    <row r="195" spans="1:14" x14ac:dyDescent="0.3">
      <c r="A195" s="86" t="s">
        <v>192</v>
      </c>
      <c r="B195" t="s">
        <v>204</v>
      </c>
      <c r="C195" s="53"/>
      <c r="D195" s="54"/>
      <c r="E195" s="112"/>
      <c r="F195" s="55"/>
      <c r="G195" s="53"/>
      <c r="H195" s="57"/>
      <c r="I195" s="56"/>
      <c r="J195" s="56"/>
      <c r="K195" s="68"/>
      <c r="L195" s="113">
        <v>195</v>
      </c>
      <c r="M195" s="113"/>
      <c r="N195" s="63">
        <f>COUNTIFS(A:A,Edges[[#This Row],[Vertex 2]])</f>
        <v>0</v>
      </c>
    </row>
    <row r="196" spans="1:14" x14ac:dyDescent="0.3">
      <c r="A196" s="86" t="s">
        <v>192</v>
      </c>
      <c r="B196" t="s">
        <v>183</v>
      </c>
      <c r="C196" s="53"/>
      <c r="D196" s="54"/>
      <c r="E196" s="112"/>
      <c r="F196" s="55"/>
      <c r="G196" s="53"/>
      <c r="H196" s="57"/>
      <c r="I196" s="56"/>
      <c r="J196" s="56"/>
      <c r="K196" s="68"/>
      <c r="L196" s="113">
        <v>196</v>
      </c>
      <c r="M196" s="113"/>
      <c r="N196" s="63">
        <f>COUNTIFS(A:A,Edges[[#This Row],[Vertex 2]])</f>
        <v>0</v>
      </c>
    </row>
    <row r="197" spans="1:14" x14ac:dyDescent="0.3">
      <c r="A197" s="86" t="s">
        <v>192</v>
      </c>
      <c r="B197" t="s">
        <v>401</v>
      </c>
      <c r="C197" s="53"/>
      <c r="D197" s="54"/>
      <c r="E197" s="112"/>
      <c r="F197" s="55"/>
      <c r="G197" s="53"/>
      <c r="H197" s="57"/>
      <c r="I197" s="56"/>
      <c r="J197" s="56"/>
      <c r="K197" s="68"/>
      <c r="L197" s="113">
        <v>197</v>
      </c>
      <c r="M197" s="113"/>
      <c r="N197" s="63">
        <f>COUNTIFS(A:A,Edges[[#This Row],[Vertex 2]])</f>
        <v>1</v>
      </c>
    </row>
    <row r="198" spans="1:14" x14ac:dyDescent="0.3">
      <c r="A198" s="86" t="s">
        <v>192</v>
      </c>
      <c r="B198" t="s">
        <v>402</v>
      </c>
      <c r="C198" s="53"/>
      <c r="D198" s="54"/>
      <c r="E198" s="112"/>
      <c r="F198" s="55"/>
      <c r="G198" s="53"/>
      <c r="H198" s="57"/>
      <c r="I198" s="56"/>
      <c r="J198" s="56"/>
      <c r="K198" s="68"/>
      <c r="L198" s="113">
        <v>198</v>
      </c>
      <c r="M198" s="113"/>
      <c r="N198" s="63">
        <f>COUNTIFS(A:A,Edges[[#This Row],[Vertex 2]])</f>
        <v>1</v>
      </c>
    </row>
    <row r="199" spans="1:14" x14ac:dyDescent="0.3">
      <c r="A199" s="86" t="s">
        <v>192</v>
      </c>
      <c r="B199" t="s">
        <v>403</v>
      </c>
      <c r="C199" s="53"/>
      <c r="D199" s="54"/>
      <c r="E199" s="112"/>
      <c r="F199" s="55"/>
      <c r="G199" s="53"/>
      <c r="H199" s="57"/>
      <c r="I199" s="56"/>
      <c r="J199" s="56"/>
      <c r="K199" s="68"/>
      <c r="L199" s="113">
        <v>199</v>
      </c>
      <c r="M199" s="113"/>
      <c r="N199" s="63">
        <f>COUNTIFS(A:A,Edges[[#This Row],[Vertex 2]])</f>
        <v>1</v>
      </c>
    </row>
    <row r="200" spans="1:14" x14ac:dyDescent="0.3">
      <c r="A200" s="86" t="s">
        <v>192</v>
      </c>
      <c r="B200" t="s">
        <v>404</v>
      </c>
      <c r="C200" s="53"/>
      <c r="D200" s="54"/>
      <c r="E200" s="112"/>
      <c r="F200" s="55"/>
      <c r="G200" s="53"/>
      <c r="H200" s="57"/>
      <c r="I200" s="56"/>
      <c r="J200" s="56"/>
      <c r="K200" s="68"/>
      <c r="L200" s="113">
        <v>200</v>
      </c>
      <c r="M200" s="113"/>
      <c r="N200" s="63">
        <f>COUNTIFS(A:A,Edges[[#This Row],[Vertex 2]])</f>
        <v>0</v>
      </c>
    </row>
    <row r="201" spans="1:14" x14ac:dyDescent="0.3">
      <c r="A201" s="86" t="s">
        <v>192</v>
      </c>
      <c r="B201" t="s">
        <v>405</v>
      </c>
      <c r="C201" s="53"/>
      <c r="D201" s="54"/>
      <c r="E201" s="112"/>
      <c r="F201" s="55"/>
      <c r="G201" s="53"/>
      <c r="H201" s="57"/>
      <c r="I201" s="56"/>
      <c r="J201" s="56"/>
      <c r="K201" s="68"/>
      <c r="L201" s="113">
        <v>201</v>
      </c>
      <c r="M201" s="113"/>
      <c r="N201" s="63">
        <f>COUNTIFS(A:A,Edges[[#This Row],[Vertex 2]])</f>
        <v>1</v>
      </c>
    </row>
    <row r="202" spans="1:14" x14ac:dyDescent="0.3">
      <c r="A202" s="86" t="s">
        <v>192</v>
      </c>
      <c r="B202" t="s">
        <v>406</v>
      </c>
      <c r="C202" s="53"/>
      <c r="D202" s="54"/>
      <c r="E202" s="112"/>
      <c r="F202" s="55"/>
      <c r="G202" s="53"/>
      <c r="H202" s="57"/>
      <c r="I202" s="56"/>
      <c r="J202" s="56"/>
      <c r="K202" s="68"/>
      <c r="L202" s="113">
        <v>202</v>
      </c>
      <c r="M202" s="113"/>
      <c r="N202" s="63">
        <f>COUNTIFS(A:A,Edges[[#This Row],[Vertex 2]])</f>
        <v>0</v>
      </c>
    </row>
    <row r="203" spans="1:14" x14ac:dyDescent="0.3">
      <c r="A203" s="86" t="s">
        <v>192</v>
      </c>
      <c r="B203" t="s">
        <v>407</v>
      </c>
      <c r="C203" s="53"/>
      <c r="D203" s="54"/>
      <c r="E203" s="112"/>
      <c r="F203" s="55"/>
      <c r="G203" s="53"/>
      <c r="H203" s="57"/>
      <c r="I203" s="56"/>
      <c r="J203" s="56"/>
      <c r="K203" s="68"/>
      <c r="L203" s="113">
        <v>203</v>
      </c>
      <c r="M203" s="113"/>
      <c r="N203" s="63">
        <f>COUNTIFS(A:A,Edges[[#This Row],[Vertex 2]])</f>
        <v>0</v>
      </c>
    </row>
    <row r="204" spans="1:14" x14ac:dyDescent="0.3">
      <c r="A204" s="86" t="s">
        <v>192</v>
      </c>
      <c r="B204" t="s">
        <v>408</v>
      </c>
      <c r="C204" s="53"/>
      <c r="D204" s="54"/>
      <c r="E204" s="112"/>
      <c r="F204" s="55"/>
      <c r="G204" s="53"/>
      <c r="H204" s="57"/>
      <c r="I204" s="56"/>
      <c r="J204" s="56"/>
      <c r="K204" s="68"/>
      <c r="L204" s="113">
        <v>204</v>
      </c>
      <c r="M204" s="113"/>
      <c r="N204" s="63">
        <f>COUNTIFS(A:A,Edges[[#This Row],[Vertex 2]])</f>
        <v>0</v>
      </c>
    </row>
    <row r="205" spans="1:14" x14ac:dyDescent="0.3">
      <c r="A205" s="86" t="s">
        <v>192</v>
      </c>
      <c r="B205" t="s">
        <v>409</v>
      </c>
      <c r="C205" s="53"/>
      <c r="D205" s="54"/>
      <c r="E205" s="112"/>
      <c r="F205" s="55"/>
      <c r="G205" s="53"/>
      <c r="H205" s="57"/>
      <c r="I205" s="56"/>
      <c r="J205" s="56"/>
      <c r="K205" s="68"/>
      <c r="L205" s="113">
        <v>205</v>
      </c>
      <c r="M205" s="113"/>
      <c r="N205" s="63">
        <f>COUNTIFS(A:A,Edges[[#This Row],[Vertex 2]])</f>
        <v>1</v>
      </c>
    </row>
    <row r="206" spans="1:14" x14ac:dyDescent="0.3">
      <c r="A206" s="86" t="s">
        <v>192</v>
      </c>
      <c r="B206" t="s">
        <v>410</v>
      </c>
      <c r="C206" s="53"/>
      <c r="D206" s="54"/>
      <c r="E206" s="112"/>
      <c r="F206" s="55"/>
      <c r="G206" s="53"/>
      <c r="H206" s="57"/>
      <c r="I206" s="56"/>
      <c r="J206" s="56"/>
      <c r="K206" s="68"/>
      <c r="L206" s="113">
        <v>206</v>
      </c>
      <c r="M206" s="113"/>
      <c r="N206" s="63">
        <f>COUNTIFS(A:A,Edges[[#This Row],[Vertex 2]])</f>
        <v>0</v>
      </c>
    </row>
    <row r="207" spans="1:14" x14ac:dyDescent="0.3">
      <c r="A207" s="86" t="s">
        <v>192</v>
      </c>
      <c r="B207" t="s">
        <v>411</v>
      </c>
      <c r="C207" s="53"/>
      <c r="D207" s="54"/>
      <c r="E207" s="112"/>
      <c r="F207" s="55"/>
      <c r="G207" s="53"/>
      <c r="H207" s="57"/>
      <c r="I207" s="56"/>
      <c r="J207" s="56"/>
      <c r="K207" s="68"/>
      <c r="L207" s="113">
        <v>207</v>
      </c>
      <c r="M207" s="113"/>
      <c r="N207" s="63">
        <f>COUNTIFS(A:A,Edges[[#This Row],[Vertex 2]])</f>
        <v>0</v>
      </c>
    </row>
    <row r="208" spans="1:14" x14ac:dyDescent="0.3">
      <c r="A208" s="86" t="s">
        <v>192</v>
      </c>
      <c r="B208" t="s">
        <v>214</v>
      </c>
      <c r="C208" s="53"/>
      <c r="D208" s="54"/>
      <c r="E208" s="112"/>
      <c r="F208" s="55"/>
      <c r="G208" s="53"/>
      <c r="H208" s="57"/>
      <c r="I208" s="56"/>
      <c r="J208" s="56"/>
      <c r="K208" s="68"/>
      <c r="L208" s="113">
        <v>208</v>
      </c>
      <c r="M208" s="113"/>
      <c r="N208" s="63">
        <f>COUNTIFS(A:A,Edges[[#This Row],[Vertex 2]])</f>
        <v>0</v>
      </c>
    </row>
    <row r="209" spans="1:14" x14ac:dyDescent="0.3">
      <c r="A209" s="86" t="s">
        <v>192</v>
      </c>
      <c r="B209" t="s">
        <v>211</v>
      </c>
      <c r="C209" s="53"/>
      <c r="D209" s="54"/>
      <c r="E209" s="112"/>
      <c r="F209" s="55"/>
      <c r="G209" s="53"/>
      <c r="H209" s="57"/>
      <c r="I209" s="56"/>
      <c r="J209" s="56"/>
      <c r="K209" s="68"/>
      <c r="L209" s="113">
        <v>209</v>
      </c>
      <c r="M209" s="113"/>
      <c r="N209" s="63">
        <f>COUNTIFS(A:A,Edges[[#This Row],[Vertex 2]])</f>
        <v>0</v>
      </c>
    </row>
    <row r="210" spans="1:14" x14ac:dyDescent="0.3">
      <c r="A210" s="86" t="s">
        <v>192</v>
      </c>
      <c r="B210" t="s">
        <v>412</v>
      </c>
      <c r="C210" s="53"/>
      <c r="D210" s="54"/>
      <c r="E210" s="112"/>
      <c r="F210" s="55"/>
      <c r="G210" s="53"/>
      <c r="H210" s="57"/>
      <c r="I210" s="56"/>
      <c r="J210" s="56"/>
      <c r="K210" s="68"/>
      <c r="L210" s="113">
        <v>210</v>
      </c>
      <c r="M210" s="113"/>
      <c r="N210" s="63">
        <f>COUNTIFS(A:A,Edges[[#This Row],[Vertex 2]])</f>
        <v>0</v>
      </c>
    </row>
    <row r="211" spans="1:14" x14ac:dyDescent="0.3">
      <c r="A211" s="86" t="s">
        <v>192</v>
      </c>
      <c r="B211" t="s">
        <v>413</v>
      </c>
      <c r="C211" s="53"/>
      <c r="D211" s="54"/>
      <c r="E211" s="112"/>
      <c r="F211" s="55"/>
      <c r="G211" s="53"/>
      <c r="H211" s="57"/>
      <c r="I211" s="56"/>
      <c r="J211" s="56"/>
      <c r="K211" s="68"/>
      <c r="L211" s="113">
        <v>211</v>
      </c>
      <c r="M211" s="113"/>
      <c r="N211" s="63">
        <f>COUNTIFS(A:A,Edges[[#This Row],[Vertex 2]])</f>
        <v>0</v>
      </c>
    </row>
    <row r="212" spans="1:14" x14ac:dyDescent="0.3">
      <c r="A212" s="86" t="s">
        <v>192</v>
      </c>
      <c r="B212" t="s">
        <v>414</v>
      </c>
      <c r="C212" s="53"/>
      <c r="D212" s="54"/>
      <c r="E212" s="112"/>
      <c r="F212" s="55"/>
      <c r="G212" s="53"/>
      <c r="H212" s="57"/>
      <c r="I212" s="56"/>
      <c r="J212" s="56"/>
      <c r="K212" s="68"/>
      <c r="L212" s="113">
        <v>212</v>
      </c>
      <c r="M212" s="113"/>
      <c r="N212" s="63">
        <f>COUNTIFS(A:A,Edges[[#This Row],[Vertex 2]])</f>
        <v>0</v>
      </c>
    </row>
    <row r="213" spans="1:14" x14ac:dyDescent="0.3">
      <c r="A213" s="86" t="s">
        <v>192</v>
      </c>
      <c r="B213" t="s">
        <v>415</v>
      </c>
      <c r="C213" s="53"/>
      <c r="D213" s="54"/>
      <c r="E213" s="112"/>
      <c r="F213" s="55"/>
      <c r="G213" s="53"/>
      <c r="H213" s="57"/>
      <c r="I213" s="56"/>
      <c r="J213" s="56"/>
      <c r="K213" s="68"/>
      <c r="L213" s="113">
        <v>213</v>
      </c>
      <c r="M213" s="113"/>
      <c r="N213" s="63">
        <f>COUNTIFS(A:A,Edges[[#This Row],[Vertex 2]])</f>
        <v>0</v>
      </c>
    </row>
    <row r="214" spans="1:14" x14ac:dyDescent="0.3">
      <c r="A214" s="86" t="s">
        <v>192</v>
      </c>
      <c r="B214" t="s">
        <v>416</v>
      </c>
      <c r="C214" s="53"/>
      <c r="D214" s="54"/>
      <c r="E214" s="112"/>
      <c r="F214" s="55"/>
      <c r="G214" s="53"/>
      <c r="H214" s="57"/>
      <c r="I214" s="56"/>
      <c r="J214" s="56"/>
      <c r="K214" s="68"/>
      <c r="L214" s="113">
        <v>214</v>
      </c>
      <c r="M214" s="113"/>
      <c r="N214" s="63">
        <f>COUNTIFS(A:A,Edges[[#This Row],[Vertex 2]])</f>
        <v>1</v>
      </c>
    </row>
    <row r="215" spans="1:14" x14ac:dyDescent="0.3">
      <c r="A215" s="86" t="s">
        <v>192</v>
      </c>
      <c r="B215" t="s">
        <v>417</v>
      </c>
      <c r="C215" s="53"/>
      <c r="D215" s="54"/>
      <c r="E215" s="112"/>
      <c r="F215" s="55"/>
      <c r="G215" s="53"/>
      <c r="H215" s="57"/>
      <c r="I215" s="56"/>
      <c r="J215" s="56"/>
      <c r="K215" s="68"/>
      <c r="L215" s="113">
        <v>215</v>
      </c>
      <c r="M215" s="113"/>
      <c r="N215" s="63">
        <f>COUNTIFS(A:A,Edges[[#This Row],[Vertex 2]])</f>
        <v>1</v>
      </c>
    </row>
    <row r="216" spans="1:14" x14ac:dyDescent="0.3">
      <c r="A216" s="86" t="s">
        <v>192</v>
      </c>
      <c r="B216" t="s">
        <v>418</v>
      </c>
      <c r="C216" s="53"/>
      <c r="D216" s="54"/>
      <c r="E216" s="112"/>
      <c r="F216" s="55"/>
      <c r="G216" s="53"/>
      <c r="H216" s="57"/>
      <c r="I216" s="56"/>
      <c r="J216" s="56"/>
      <c r="K216" s="68"/>
      <c r="L216" s="113">
        <v>216</v>
      </c>
      <c r="M216" s="113"/>
      <c r="N216" s="63">
        <f>COUNTIFS(A:A,Edges[[#This Row],[Vertex 2]])</f>
        <v>0</v>
      </c>
    </row>
    <row r="217" spans="1:14" x14ac:dyDescent="0.3">
      <c r="A217" s="86" t="s">
        <v>192</v>
      </c>
      <c r="B217" t="s">
        <v>419</v>
      </c>
      <c r="C217" s="53"/>
      <c r="D217" s="54"/>
      <c r="E217" s="112"/>
      <c r="F217" s="55"/>
      <c r="G217" s="53"/>
      <c r="H217" s="57"/>
      <c r="I217" s="56"/>
      <c r="J217" s="56"/>
      <c r="K217" s="68"/>
      <c r="L217" s="113">
        <v>217</v>
      </c>
      <c r="M217" s="113"/>
      <c r="N217" s="63">
        <f>COUNTIFS(A:A,Edges[[#This Row],[Vertex 2]])</f>
        <v>0</v>
      </c>
    </row>
    <row r="218" spans="1:14" x14ac:dyDescent="0.3">
      <c r="A218" s="86" t="s">
        <v>192</v>
      </c>
      <c r="B218" t="s">
        <v>420</v>
      </c>
      <c r="C218" s="53"/>
      <c r="D218" s="54"/>
      <c r="E218" s="112"/>
      <c r="F218" s="55"/>
      <c r="G218" s="53"/>
      <c r="H218" s="57"/>
      <c r="I218" s="56"/>
      <c r="J218" s="56"/>
      <c r="K218" s="68"/>
      <c r="L218" s="113">
        <v>218</v>
      </c>
      <c r="M218" s="113"/>
      <c r="N218" s="63">
        <f>COUNTIFS(A:A,Edges[[#This Row],[Vertex 2]])</f>
        <v>0</v>
      </c>
    </row>
    <row r="219" spans="1:14" x14ac:dyDescent="0.3">
      <c r="A219" s="86" t="s">
        <v>192</v>
      </c>
      <c r="B219" t="s">
        <v>421</v>
      </c>
      <c r="C219" s="53"/>
      <c r="D219" s="54"/>
      <c r="E219" s="112"/>
      <c r="F219" s="55"/>
      <c r="G219" s="53"/>
      <c r="H219" s="57"/>
      <c r="I219" s="56"/>
      <c r="J219" s="56"/>
      <c r="K219" s="68"/>
      <c r="L219" s="113">
        <v>219</v>
      </c>
      <c r="M219" s="113"/>
      <c r="N219" s="63">
        <f>COUNTIFS(A:A,Edges[[#This Row],[Vertex 2]])</f>
        <v>0</v>
      </c>
    </row>
    <row r="220" spans="1:14" x14ac:dyDescent="0.3">
      <c r="A220" s="86" t="s">
        <v>192</v>
      </c>
      <c r="B220" t="s">
        <v>422</v>
      </c>
      <c r="C220" s="53"/>
      <c r="D220" s="54"/>
      <c r="E220" s="112"/>
      <c r="F220" s="55"/>
      <c r="G220" s="53"/>
      <c r="H220" s="57"/>
      <c r="I220" s="56"/>
      <c r="J220" s="56"/>
      <c r="K220" s="68"/>
      <c r="L220" s="113">
        <v>220</v>
      </c>
      <c r="M220" s="113"/>
      <c r="N220" s="63">
        <f>COUNTIFS(A:A,Edges[[#This Row],[Vertex 2]])</f>
        <v>0</v>
      </c>
    </row>
    <row r="221" spans="1:14" x14ac:dyDescent="0.3">
      <c r="A221" s="86" t="s">
        <v>192</v>
      </c>
      <c r="B221" t="s">
        <v>423</v>
      </c>
      <c r="C221" s="53"/>
      <c r="D221" s="54"/>
      <c r="E221" s="112"/>
      <c r="F221" s="55"/>
      <c r="G221" s="53"/>
      <c r="H221" s="57"/>
      <c r="I221" s="56"/>
      <c r="J221" s="56"/>
      <c r="K221" s="68"/>
      <c r="L221" s="113">
        <v>221</v>
      </c>
      <c r="M221" s="113"/>
      <c r="N221" s="63">
        <f>COUNTIFS(A:A,Edges[[#This Row],[Vertex 2]])</f>
        <v>1</v>
      </c>
    </row>
    <row r="222" spans="1:14" x14ac:dyDescent="0.3">
      <c r="A222" s="86" t="s">
        <v>192</v>
      </c>
      <c r="B222" t="s">
        <v>424</v>
      </c>
      <c r="C222" s="53"/>
      <c r="D222" s="54"/>
      <c r="E222" s="112"/>
      <c r="F222" s="55"/>
      <c r="G222" s="53"/>
      <c r="H222" s="57"/>
      <c r="I222" s="56"/>
      <c r="J222" s="56"/>
      <c r="K222" s="68"/>
      <c r="L222" s="113">
        <v>222</v>
      </c>
      <c r="M222" s="113"/>
      <c r="N222" s="63">
        <f>COUNTIFS(A:A,Edges[[#This Row],[Vertex 2]])</f>
        <v>0</v>
      </c>
    </row>
    <row r="223" spans="1:14" x14ac:dyDescent="0.3">
      <c r="A223" s="86" t="s">
        <v>192</v>
      </c>
      <c r="B223" t="s">
        <v>425</v>
      </c>
      <c r="C223" s="53"/>
      <c r="D223" s="54"/>
      <c r="E223" s="112"/>
      <c r="F223" s="55"/>
      <c r="G223" s="53"/>
      <c r="H223" s="57"/>
      <c r="I223" s="56"/>
      <c r="J223" s="56"/>
      <c r="K223" s="68"/>
      <c r="L223" s="113">
        <v>223</v>
      </c>
      <c r="M223" s="113"/>
      <c r="N223" s="63">
        <f>COUNTIFS(A:A,Edges[[#This Row],[Vertex 2]])</f>
        <v>0</v>
      </c>
    </row>
    <row r="224" spans="1:14" x14ac:dyDescent="0.3">
      <c r="A224" s="86" t="s">
        <v>192</v>
      </c>
      <c r="B224" t="s">
        <v>426</v>
      </c>
      <c r="C224" s="53"/>
      <c r="D224" s="54"/>
      <c r="E224" s="112"/>
      <c r="F224" s="55"/>
      <c r="G224" s="53"/>
      <c r="H224" s="57"/>
      <c r="I224" s="56"/>
      <c r="J224" s="56"/>
      <c r="K224" s="68"/>
      <c r="L224" s="113">
        <v>224</v>
      </c>
      <c r="M224" s="113"/>
      <c r="N224" s="63">
        <f>COUNTIFS(A:A,Edges[[#This Row],[Vertex 2]])</f>
        <v>0</v>
      </c>
    </row>
    <row r="225" spans="1:14" x14ac:dyDescent="0.3">
      <c r="A225" s="86" t="s">
        <v>192</v>
      </c>
      <c r="B225" t="s">
        <v>427</v>
      </c>
      <c r="C225" s="53"/>
      <c r="D225" s="54"/>
      <c r="E225" s="112"/>
      <c r="F225" s="55"/>
      <c r="G225" s="53"/>
      <c r="H225" s="57"/>
      <c r="I225" s="56"/>
      <c r="J225" s="56"/>
      <c r="K225" s="68"/>
      <c r="L225" s="113">
        <v>225</v>
      </c>
      <c r="M225" s="113"/>
      <c r="N225" s="63">
        <f>COUNTIFS(A:A,Edges[[#This Row],[Vertex 2]])</f>
        <v>0</v>
      </c>
    </row>
    <row r="226" spans="1:14" x14ac:dyDescent="0.3">
      <c r="A226" s="86" t="s">
        <v>192</v>
      </c>
      <c r="B226" t="s">
        <v>428</v>
      </c>
      <c r="C226" s="53"/>
      <c r="D226" s="54"/>
      <c r="E226" s="112"/>
      <c r="F226" s="55"/>
      <c r="G226" s="53"/>
      <c r="H226" s="57"/>
      <c r="I226" s="56"/>
      <c r="J226" s="56"/>
      <c r="K226" s="68"/>
      <c r="L226" s="113">
        <v>226</v>
      </c>
      <c r="M226" s="113"/>
      <c r="N226" s="63">
        <f>COUNTIFS(A:A,Edges[[#This Row],[Vertex 2]])</f>
        <v>0</v>
      </c>
    </row>
    <row r="227" spans="1:14" x14ac:dyDescent="0.3">
      <c r="A227" s="86" t="s">
        <v>192</v>
      </c>
      <c r="B227" t="s">
        <v>198</v>
      </c>
      <c r="C227" s="53"/>
      <c r="D227" s="54"/>
      <c r="E227" s="112"/>
      <c r="F227" s="55"/>
      <c r="G227" s="53"/>
      <c r="H227" s="57"/>
      <c r="I227" s="56"/>
      <c r="J227" s="56"/>
      <c r="K227" s="68"/>
      <c r="L227" s="113">
        <v>227</v>
      </c>
      <c r="M227" s="113"/>
      <c r="N227" s="63">
        <f>COUNTIFS(A:A,Edges[[#This Row],[Vertex 2]])</f>
        <v>1</v>
      </c>
    </row>
    <row r="228" spans="1:14" x14ac:dyDescent="0.3">
      <c r="A228" s="86" t="s">
        <v>192</v>
      </c>
      <c r="B228" t="s">
        <v>197</v>
      </c>
      <c r="C228" s="53"/>
      <c r="D228" s="54"/>
      <c r="E228" s="112"/>
      <c r="F228" s="55"/>
      <c r="G228" s="53"/>
      <c r="H228" s="57"/>
      <c r="I228" s="56"/>
      <c r="J228" s="56"/>
      <c r="K228" s="68"/>
      <c r="L228" s="113">
        <v>228</v>
      </c>
      <c r="M228" s="113"/>
      <c r="N228" s="63">
        <f>COUNTIFS(A:A,Edges[[#This Row],[Vertex 2]])</f>
        <v>0</v>
      </c>
    </row>
    <row r="229" spans="1:14" x14ac:dyDescent="0.3">
      <c r="A229" s="86" t="s">
        <v>192</v>
      </c>
      <c r="B229" t="s">
        <v>429</v>
      </c>
      <c r="C229" s="53"/>
      <c r="D229" s="54"/>
      <c r="E229" s="112"/>
      <c r="F229" s="55"/>
      <c r="G229" s="53"/>
      <c r="H229" s="57"/>
      <c r="I229" s="56"/>
      <c r="J229" s="56"/>
      <c r="K229" s="68"/>
      <c r="L229" s="113">
        <v>229</v>
      </c>
      <c r="M229" s="113"/>
      <c r="N229" s="63">
        <f>COUNTIFS(A:A,Edges[[#This Row],[Vertex 2]])</f>
        <v>0</v>
      </c>
    </row>
    <row r="230" spans="1:14" x14ac:dyDescent="0.3">
      <c r="A230" s="86" t="s">
        <v>192</v>
      </c>
      <c r="B230" t="s">
        <v>430</v>
      </c>
      <c r="C230" s="53"/>
      <c r="D230" s="54"/>
      <c r="E230" s="112"/>
      <c r="F230" s="55"/>
      <c r="G230" s="53"/>
      <c r="H230" s="57"/>
      <c r="I230" s="56"/>
      <c r="J230" s="56"/>
      <c r="K230" s="68"/>
      <c r="L230" s="113">
        <v>230</v>
      </c>
      <c r="M230" s="113"/>
      <c r="N230" s="63">
        <f>COUNTIFS(A:A,Edges[[#This Row],[Vertex 2]])</f>
        <v>0</v>
      </c>
    </row>
    <row r="231" spans="1:14" x14ac:dyDescent="0.3">
      <c r="A231" s="86" t="s">
        <v>192</v>
      </c>
      <c r="B231" t="s">
        <v>431</v>
      </c>
      <c r="C231" s="53"/>
      <c r="D231" s="54"/>
      <c r="E231" s="112"/>
      <c r="F231" s="55"/>
      <c r="G231" s="53"/>
      <c r="H231" s="57"/>
      <c r="I231" s="56"/>
      <c r="J231" s="56"/>
      <c r="K231" s="68"/>
      <c r="L231" s="113">
        <v>231</v>
      </c>
      <c r="M231" s="113"/>
      <c r="N231" s="63">
        <f>COUNTIFS(A:A,Edges[[#This Row],[Vertex 2]])</f>
        <v>0</v>
      </c>
    </row>
    <row r="232" spans="1:14" x14ac:dyDescent="0.3">
      <c r="A232" s="86" t="s">
        <v>192</v>
      </c>
      <c r="B232" t="s">
        <v>432</v>
      </c>
      <c r="C232" s="53"/>
      <c r="D232" s="54"/>
      <c r="E232" s="112"/>
      <c r="F232" s="55"/>
      <c r="G232" s="53"/>
      <c r="H232" s="57"/>
      <c r="I232" s="56"/>
      <c r="J232" s="56"/>
      <c r="K232" s="68"/>
      <c r="L232" s="113">
        <v>232</v>
      </c>
      <c r="M232" s="113"/>
      <c r="N232" s="63">
        <f>COUNTIFS(A:A,Edges[[#This Row],[Vertex 2]])</f>
        <v>1</v>
      </c>
    </row>
    <row r="233" spans="1:14" x14ac:dyDescent="0.3">
      <c r="A233" s="86" t="s">
        <v>192</v>
      </c>
      <c r="B233" t="s">
        <v>433</v>
      </c>
      <c r="C233" s="53"/>
      <c r="D233" s="54"/>
      <c r="E233" s="112"/>
      <c r="F233" s="55"/>
      <c r="G233" s="53"/>
      <c r="H233" s="57"/>
      <c r="I233" s="56"/>
      <c r="J233" s="56"/>
      <c r="K233" s="68"/>
      <c r="L233" s="113">
        <v>233</v>
      </c>
      <c r="M233" s="113"/>
      <c r="N233" s="63">
        <f>COUNTIFS(A:A,Edges[[#This Row],[Vertex 2]])</f>
        <v>0</v>
      </c>
    </row>
    <row r="234" spans="1:14" x14ac:dyDescent="0.3">
      <c r="A234" s="86" t="s">
        <v>192</v>
      </c>
      <c r="B234" t="s">
        <v>434</v>
      </c>
      <c r="C234" s="53"/>
      <c r="D234" s="54"/>
      <c r="E234" s="112"/>
      <c r="F234" s="55"/>
      <c r="G234" s="53"/>
      <c r="H234" s="57"/>
      <c r="I234" s="56"/>
      <c r="J234" s="56"/>
      <c r="K234" s="68"/>
      <c r="L234" s="113">
        <v>234</v>
      </c>
      <c r="M234" s="113"/>
      <c r="N234" s="63">
        <f>COUNTIFS(A:A,Edges[[#This Row],[Vertex 2]])</f>
        <v>1</v>
      </c>
    </row>
    <row r="235" spans="1:14" x14ac:dyDescent="0.3">
      <c r="A235" s="86" t="s">
        <v>192</v>
      </c>
      <c r="B235" t="s">
        <v>435</v>
      </c>
      <c r="C235" s="53"/>
      <c r="D235" s="54"/>
      <c r="E235" s="112"/>
      <c r="F235" s="55"/>
      <c r="G235" s="53"/>
      <c r="H235" s="57"/>
      <c r="I235" s="56"/>
      <c r="J235" s="56"/>
      <c r="K235" s="68"/>
      <c r="L235" s="113">
        <v>235</v>
      </c>
      <c r="M235" s="113"/>
      <c r="N235" s="63">
        <f>COUNTIFS(A:A,Edges[[#This Row],[Vertex 2]])</f>
        <v>0</v>
      </c>
    </row>
    <row r="236" spans="1:14" x14ac:dyDescent="0.3">
      <c r="A236" s="86" t="s">
        <v>192</v>
      </c>
      <c r="B236" t="s">
        <v>436</v>
      </c>
      <c r="C236" s="53"/>
      <c r="D236" s="54"/>
      <c r="E236" s="112"/>
      <c r="F236" s="55"/>
      <c r="G236" s="53"/>
      <c r="H236" s="57"/>
      <c r="I236" s="56"/>
      <c r="J236" s="56"/>
      <c r="K236" s="68"/>
      <c r="L236" s="113">
        <v>236</v>
      </c>
      <c r="M236" s="113"/>
      <c r="N236" s="63">
        <f>COUNTIFS(A:A,Edges[[#This Row],[Vertex 2]])</f>
        <v>0</v>
      </c>
    </row>
    <row r="237" spans="1:14" x14ac:dyDescent="0.3">
      <c r="A237" s="86" t="s">
        <v>192</v>
      </c>
      <c r="B237" t="s">
        <v>437</v>
      </c>
      <c r="C237" s="53"/>
      <c r="D237" s="54"/>
      <c r="E237" s="112"/>
      <c r="F237" s="55"/>
      <c r="G237" s="53"/>
      <c r="H237" s="57"/>
      <c r="I237" s="56"/>
      <c r="J237" s="56"/>
      <c r="K237" s="68"/>
      <c r="L237" s="113">
        <v>237</v>
      </c>
      <c r="M237" s="113"/>
      <c r="N237" s="63">
        <f>COUNTIFS(A:A,Edges[[#This Row],[Vertex 2]])</f>
        <v>1</v>
      </c>
    </row>
    <row r="238" spans="1:14" x14ac:dyDescent="0.3">
      <c r="A238" s="86" t="s">
        <v>192</v>
      </c>
      <c r="B238" t="s">
        <v>438</v>
      </c>
      <c r="C238" s="53"/>
      <c r="D238" s="54"/>
      <c r="E238" s="112"/>
      <c r="F238" s="55"/>
      <c r="G238" s="53"/>
      <c r="H238" s="57"/>
      <c r="I238" s="56"/>
      <c r="J238" s="56"/>
      <c r="K238" s="68"/>
      <c r="L238" s="113">
        <v>238</v>
      </c>
      <c r="M238" s="113"/>
      <c r="N238" s="63">
        <f>COUNTIFS(A:A,Edges[[#This Row],[Vertex 2]])</f>
        <v>0</v>
      </c>
    </row>
    <row r="239" spans="1:14" x14ac:dyDescent="0.3">
      <c r="A239" s="86" t="s">
        <v>192</v>
      </c>
      <c r="B239" t="s">
        <v>439</v>
      </c>
      <c r="C239" s="53"/>
      <c r="D239" s="54"/>
      <c r="E239" s="112"/>
      <c r="F239" s="55"/>
      <c r="G239" s="53"/>
      <c r="H239" s="57"/>
      <c r="I239" s="56"/>
      <c r="J239" s="56"/>
      <c r="K239" s="68"/>
      <c r="L239" s="113">
        <v>239</v>
      </c>
      <c r="M239" s="113"/>
      <c r="N239" s="63">
        <f>COUNTIFS(A:A,Edges[[#This Row],[Vertex 2]])</f>
        <v>1</v>
      </c>
    </row>
    <row r="240" spans="1:14" x14ac:dyDescent="0.3">
      <c r="A240" s="86" t="s">
        <v>192</v>
      </c>
      <c r="B240" t="s">
        <v>440</v>
      </c>
      <c r="C240" s="53"/>
      <c r="D240" s="54"/>
      <c r="E240" s="112"/>
      <c r="F240" s="55"/>
      <c r="G240" s="53"/>
      <c r="H240" s="57"/>
      <c r="I240" s="56"/>
      <c r="J240" s="56"/>
      <c r="K240" s="68"/>
      <c r="L240" s="113">
        <v>240</v>
      </c>
      <c r="M240" s="113"/>
      <c r="N240" s="63">
        <f>COUNTIFS(A:A,Edges[[#This Row],[Vertex 2]])</f>
        <v>0</v>
      </c>
    </row>
    <row r="241" spans="1:14" x14ac:dyDescent="0.3">
      <c r="A241" s="86" t="s">
        <v>192</v>
      </c>
      <c r="B241" t="s">
        <v>441</v>
      </c>
      <c r="C241" s="53"/>
      <c r="D241" s="54"/>
      <c r="E241" s="112"/>
      <c r="F241" s="55"/>
      <c r="G241" s="53"/>
      <c r="H241" s="57"/>
      <c r="I241" s="56"/>
      <c r="J241" s="56"/>
      <c r="K241" s="68"/>
      <c r="L241" s="113">
        <v>241</v>
      </c>
      <c r="M241" s="113"/>
      <c r="N241" s="63">
        <f>COUNTIFS(A:A,Edges[[#This Row],[Vertex 2]])</f>
        <v>0</v>
      </c>
    </row>
    <row r="242" spans="1:14" x14ac:dyDescent="0.3">
      <c r="A242" s="86" t="s">
        <v>192</v>
      </c>
      <c r="B242" t="s">
        <v>442</v>
      </c>
      <c r="C242" s="53"/>
      <c r="D242" s="54"/>
      <c r="E242" s="112"/>
      <c r="F242" s="55"/>
      <c r="G242" s="53"/>
      <c r="H242" s="57"/>
      <c r="I242" s="56"/>
      <c r="J242" s="56"/>
      <c r="K242" s="68"/>
      <c r="L242" s="113">
        <v>242</v>
      </c>
      <c r="M242" s="113"/>
      <c r="N242" s="63">
        <f>COUNTIFS(A:A,Edges[[#This Row],[Vertex 2]])</f>
        <v>0</v>
      </c>
    </row>
    <row r="243" spans="1:14" x14ac:dyDescent="0.3">
      <c r="A243" s="86" t="s">
        <v>192</v>
      </c>
      <c r="B243" t="s">
        <v>443</v>
      </c>
      <c r="C243" s="53"/>
      <c r="D243" s="54"/>
      <c r="E243" s="112"/>
      <c r="F243" s="55"/>
      <c r="G243" s="53"/>
      <c r="H243" s="57"/>
      <c r="I243" s="56"/>
      <c r="J243" s="56"/>
      <c r="K243" s="68"/>
      <c r="L243" s="113">
        <v>243</v>
      </c>
      <c r="M243" s="113"/>
      <c r="N243" s="63">
        <f>COUNTIFS(A:A,Edges[[#This Row],[Vertex 2]])</f>
        <v>0</v>
      </c>
    </row>
    <row r="244" spans="1:14" x14ac:dyDescent="0.3">
      <c r="A244" s="86" t="s">
        <v>192</v>
      </c>
      <c r="B244" t="s">
        <v>444</v>
      </c>
      <c r="C244" s="53"/>
      <c r="D244" s="54"/>
      <c r="E244" s="112"/>
      <c r="F244" s="55"/>
      <c r="G244" s="53"/>
      <c r="H244" s="57"/>
      <c r="I244" s="56"/>
      <c r="J244" s="56"/>
      <c r="K244" s="68"/>
      <c r="L244" s="113">
        <v>244</v>
      </c>
      <c r="M244" s="113"/>
      <c r="N244" s="63">
        <f>COUNTIFS(A:A,Edges[[#This Row],[Vertex 2]])</f>
        <v>0</v>
      </c>
    </row>
    <row r="245" spans="1:14" x14ac:dyDescent="0.3">
      <c r="A245" s="86" t="s">
        <v>192</v>
      </c>
      <c r="B245" t="s">
        <v>445</v>
      </c>
      <c r="C245" s="53"/>
      <c r="D245" s="54"/>
      <c r="E245" s="112"/>
      <c r="F245" s="55"/>
      <c r="G245" s="53"/>
      <c r="H245" s="57"/>
      <c r="I245" s="56"/>
      <c r="J245" s="56"/>
      <c r="K245" s="68"/>
      <c r="L245" s="113">
        <v>245</v>
      </c>
      <c r="M245" s="113"/>
      <c r="N245" s="63">
        <f>COUNTIFS(A:A,Edges[[#This Row],[Vertex 2]])</f>
        <v>1</v>
      </c>
    </row>
    <row r="246" spans="1:14" x14ac:dyDescent="0.3">
      <c r="A246" s="86" t="s">
        <v>192</v>
      </c>
      <c r="B246" t="s">
        <v>446</v>
      </c>
      <c r="C246" s="53"/>
      <c r="D246" s="54"/>
      <c r="E246" s="112"/>
      <c r="F246" s="55"/>
      <c r="G246" s="53"/>
      <c r="H246" s="57"/>
      <c r="I246" s="56"/>
      <c r="J246" s="56"/>
      <c r="K246" s="68"/>
      <c r="L246" s="113">
        <v>246</v>
      </c>
      <c r="M246" s="113"/>
      <c r="N246" s="63">
        <f>COUNTIFS(A:A,Edges[[#This Row],[Vertex 2]])</f>
        <v>0</v>
      </c>
    </row>
    <row r="247" spans="1:14" x14ac:dyDescent="0.3">
      <c r="A247" s="86" t="s">
        <v>192</v>
      </c>
      <c r="B247" t="s">
        <v>447</v>
      </c>
      <c r="C247" s="53"/>
      <c r="D247" s="54"/>
      <c r="E247" s="112"/>
      <c r="F247" s="55"/>
      <c r="G247" s="53"/>
      <c r="H247" s="57"/>
      <c r="I247" s="56"/>
      <c r="J247" s="56"/>
      <c r="K247" s="68"/>
      <c r="L247" s="113">
        <v>247</v>
      </c>
      <c r="M247" s="113"/>
      <c r="N247" s="63">
        <f>COUNTIFS(A:A,Edges[[#This Row],[Vertex 2]])</f>
        <v>0</v>
      </c>
    </row>
    <row r="248" spans="1:14" x14ac:dyDescent="0.3">
      <c r="A248" s="86" t="s">
        <v>192</v>
      </c>
      <c r="B248" t="s">
        <v>448</v>
      </c>
      <c r="C248" s="53"/>
      <c r="D248" s="54"/>
      <c r="E248" s="112"/>
      <c r="F248" s="55"/>
      <c r="G248" s="53"/>
      <c r="H248" s="57"/>
      <c r="I248" s="56"/>
      <c r="J248" s="56"/>
      <c r="K248" s="68"/>
      <c r="L248" s="113">
        <v>248</v>
      </c>
      <c r="M248" s="113"/>
      <c r="N248" s="63">
        <f>COUNTIFS(A:A,Edges[[#This Row],[Vertex 2]])</f>
        <v>0</v>
      </c>
    </row>
    <row r="249" spans="1:14" x14ac:dyDescent="0.3">
      <c r="A249" s="86" t="s">
        <v>192</v>
      </c>
      <c r="B249" t="s">
        <v>449</v>
      </c>
      <c r="C249" s="53"/>
      <c r="D249" s="54"/>
      <c r="E249" s="112"/>
      <c r="F249" s="55"/>
      <c r="G249" s="53"/>
      <c r="H249" s="57"/>
      <c r="I249" s="56"/>
      <c r="J249" s="56"/>
      <c r="K249" s="68"/>
      <c r="L249" s="113">
        <v>249</v>
      </c>
      <c r="M249" s="113"/>
      <c r="N249" s="63">
        <f>COUNTIFS(A:A,Edges[[#This Row],[Vertex 2]])</f>
        <v>0</v>
      </c>
    </row>
    <row r="250" spans="1:14" x14ac:dyDescent="0.3">
      <c r="A250" s="86" t="s">
        <v>192</v>
      </c>
      <c r="B250" t="s">
        <v>450</v>
      </c>
      <c r="C250" s="53"/>
      <c r="D250" s="54"/>
      <c r="E250" s="112"/>
      <c r="F250" s="55"/>
      <c r="G250" s="53"/>
      <c r="H250" s="57"/>
      <c r="I250" s="56"/>
      <c r="J250" s="56"/>
      <c r="K250" s="68"/>
      <c r="L250" s="113">
        <v>250</v>
      </c>
      <c r="M250" s="113"/>
      <c r="N250" s="63">
        <f>COUNTIFS(A:A,Edges[[#This Row],[Vertex 2]])</f>
        <v>0</v>
      </c>
    </row>
    <row r="251" spans="1:14" x14ac:dyDescent="0.3">
      <c r="A251" s="86" t="s">
        <v>192</v>
      </c>
      <c r="B251" t="s">
        <v>451</v>
      </c>
      <c r="C251" s="53"/>
      <c r="D251" s="54"/>
      <c r="E251" s="112"/>
      <c r="F251" s="55"/>
      <c r="G251" s="53"/>
      <c r="H251" s="57"/>
      <c r="I251" s="56"/>
      <c r="J251" s="56"/>
      <c r="K251" s="68"/>
      <c r="L251" s="113">
        <v>251</v>
      </c>
      <c r="M251" s="113"/>
      <c r="N251" s="63">
        <f>COUNTIFS(A:A,Edges[[#This Row],[Vertex 2]])</f>
        <v>1</v>
      </c>
    </row>
    <row r="252" spans="1:14" x14ac:dyDescent="0.3">
      <c r="A252" s="86" t="s">
        <v>192</v>
      </c>
      <c r="B252" t="s">
        <v>452</v>
      </c>
      <c r="C252" s="53"/>
      <c r="D252" s="54"/>
      <c r="E252" s="112"/>
      <c r="F252" s="55"/>
      <c r="G252" s="53"/>
      <c r="H252" s="57"/>
      <c r="I252" s="56"/>
      <c r="J252" s="56"/>
      <c r="K252" s="68"/>
      <c r="L252" s="113">
        <v>252</v>
      </c>
      <c r="M252" s="113"/>
      <c r="N252" s="63">
        <f>COUNTIFS(A:A,Edges[[#This Row],[Vertex 2]])</f>
        <v>0</v>
      </c>
    </row>
    <row r="253" spans="1:14" x14ac:dyDescent="0.3">
      <c r="A253" s="86" t="s">
        <v>192</v>
      </c>
      <c r="B253" t="s">
        <v>453</v>
      </c>
      <c r="C253" s="53"/>
      <c r="D253" s="54"/>
      <c r="E253" s="112"/>
      <c r="F253" s="55"/>
      <c r="G253" s="53"/>
      <c r="H253" s="57"/>
      <c r="I253" s="56"/>
      <c r="J253" s="56"/>
      <c r="K253" s="68"/>
      <c r="L253" s="113">
        <v>253</v>
      </c>
      <c r="M253" s="113"/>
      <c r="N253" s="63">
        <f>COUNTIFS(A:A,Edges[[#This Row],[Vertex 2]])</f>
        <v>0</v>
      </c>
    </row>
    <row r="254" spans="1:14" x14ac:dyDescent="0.3">
      <c r="A254" s="86" t="s">
        <v>192</v>
      </c>
      <c r="B254" t="s">
        <v>454</v>
      </c>
      <c r="C254" s="53"/>
      <c r="D254" s="54"/>
      <c r="E254" s="112"/>
      <c r="F254" s="55"/>
      <c r="G254" s="53"/>
      <c r="H254" s="57"/>
      <c r="I254" s="56"/>
      <c r="J254" s="56"/>
      <c r="K254" s="68"/>
      <c r="L254" s="113">
        <v>254</v>
      </c>
      <c r="M254" s="113"/>
      <c r="N254" s="63">
        <f>COUNTIFS(A:A,Edges[[#This Row],[Vertex 2]])</f>
        <v>0</v>
      </c>
    </row>
    <row r="255" spans="1:14" x14ac:dyDescent="0.3">
      <c r="A255" s="86" t="s">
        <v>192</v>
      </c>
      <c r="B255" t="s">
        <v>455</v>
      </c>
      <c r="C255" s="53"/>
      <c r="D255" s="54"/>
      <c r="E255" s="112"/>
      <c r="F255" s="55"/>
      <c r="G255" s="53"/>
      <c r="H255" s="57"/>
      <c r="I255" s="56"/>
      <c r="J255" s="56"/>
      <c r="K255" s="68"/>
      <c r="L255" s="113">
        <v>255</v>
      </c>
      <c r="M255" s="113"/>
      <c r="N255" s="63">
        <f>COUNTIFS(A:A,Edges[[#This Row],[Vertex 2]])</f>
        <v>1</v>
      </c>
    </row>
    <row r="256" spans="1:14" x14ac:dyDescent="0.3">
      <c r="A256" s="86" t="s">
        <v>192</v>
      </c>
      <c r="B256" t="s">
        <v>456</v>
      </c>
      <c r="C256" s="53"/>
      <c r="D256" s="54"/>
      <c r="E256" s="112"/>
      <c r="F256" s="55"/>
      <c r="G256" s="53"/>
      <c r="H256" s="57"/>
      <c r="I256" s="56"/>
      <c r="J256" s="56"/>
      <c r="K256" s="68"/>
      <c r="L256" s="113">
        <v>256</v>
      </c>
      <c r="M256" s="113"/>
      <c r="N256" s="63">
        <f>COUNTIFS(A:A,Edges[[#This Row],[Vertex 2]])</f>
        <v>0</v>
      </c>
    </row>
    <row r="257" spans="1:14" x14ac:dyDescent="0.3">
      <c r="A257" s="86" t="s">
        <v>192</v>
      </c>
      <c r="B257" t="s">
        <v>457</v>
      </c>
      <c r="C257" s="53"/>
      <c r="D257" s="54"/>
      <c r="E257" s="112"/>
      <c r="F257" s="55"/>
      <c r="G257" s="53"/>
      <c r="H257" s="57"/>
      <c r="I257" s="56"/>
      <c r="J257" s="56"/>
      <c r="K257" s="68"/>
      <c r="L257" s="113">
        <v>257</v>
      </c>
      <c r="M257" s="113"/>
      <c r="N257" s="63">
        <f>COUNTIFS(A:A,Edges[[#This Row],[Vertex 2]])</f>
        <v>0</v>
      </c>
    </row>
    <row r="258" spans="1:14" x14ac:dyDescent="0.3">
      <c r="A258" s="86" t="s">
        <v>192</v>
      </c>
      <c r="B258" t="s">
        <v>458</v>
      </c>
      <c r="C258" s="53"/>
      <c r="D258" s="54"/>
      <c r="E258" s="112"/>
      <c r="F258" s="55"/>
      <c r="G258" s="53"/>
      <c r="H258" s="57"/>
      <c r="I258" s="56"/>
      <c r="J258" s="56"/>
      <c r="K258" s="68"/>
      <c r="L258" s="113">
        <v>258</v>
      </c>
      <c r="M258" s="113"/>
      <c r="N258" s="63">
        <f>COUNTIFS(A:A,Edges[[#This Row],[Vertex 2]])</f>
        <v>0</v>
      </c>
    </row>
    <row r="259" spans="1:14" x14ac:dyDescent="0.3">
      <c r="A259" s="86" t="s">
        <v>192</v>
      </c>
      <c r="B259" t="s">
        <v>210</v>
      </c>
      <c r="C259" s="53"/>
      <c r="D259" s="54"/>
      <c r="E259" s="112"/>
      <c r="F259" s="55"/>
      <c r="G259" s="53"/>
      <c r="H259" s="57"/>
      <c r="I259" s="56"/>
      <c r="J259" s="56"/>
      <c r="K259" s="68"/>
      <c r="L259" s="113">
        <v>259</v>
      </c>
      <c r="M259" s="113"/>
      <c r="N259" s="63">
        <f>COUNTIFS(A:A,Edges[[#This Row],[Vertex 2]])</f>
        <v>0</v>
      </c>
    </row>
    <row r="260" spans="1:14" x14ac:dyDescent="0.3">
      <c r="A260" s="86" t="s">
        <v>192</v>
      </c>
      <c r="B260" t="s">
        <v>459</v>
      </c>
      <c r="C260" s="53"/>
      <c r="D260" s="54"/>
      <c r="E260" s="112"/>
      <c r="F260" s="55"/>
      <c r="G260" s="53"/>
      <c r="H260" s="57"/>
      <c r="I260" s="56"/>
      <c r="J260" s="56"/>
      <c r="K260" s="68"/>
      <c r="L260" s="113">
        <v>260</v>
      </c>
      <c r="M260" s="113"/>
      <c r="N260" s="63">
        <f>COUNTIFS(A:A,Edges[[#This Row],[Vertex 2]])</f>
        <v>0</v>
      </c>
    </row>
    <row r="261" spans="1:14" x14ac:dyDescent="0.3">
      <c r="A261" s="86" t="s">
        <v>192</v>
      </c>
      <c r="B261" t="s">
        <v>460</v>
      </c>
      <c r="C261" s="53"/>
      <c r="D261" s="54"/>
      <c r="E261" s="112"/>
      <c r="F261" s="55"/>
      <c r="G261" s="53"/>
      <c r="H261" s="57"/>
      <c r="I261" s="56"/>
      <c r="J261" s="56"/>
      <c r="K261" s="68"/>
      <c r="L261" s="113">
        <v>261</v>
      </c>
      <c r="M261" s="113"/>
      <c r="N261" s="63">
        <f>COUNTIFS(A:A,Edges[[#This Row],[Vertex 2]])</f>
        <v>0</v>
      </c>
    </row>
    <row r="262" spans="1:14" x14ac:dyDescent="0.3">
      <c r="A262" s="86" t="s">
        <v>192</v>
      </c>
      <c r="B262" t="s">
        <v>205</v>
      </c>
      <c r="C262" s="53"/>
      <c r="D262" s="54"/>
      <c r="E262" s="112"/>
      <c r="F262" s="55"/>
      <c r="G262" s="53"/>
      <c r="H262" s="57"/>
      <c r="I262" s="56"/>
      <c r="J262" s="56"/>
      <c r="K262" s="68"/>
      <c r="L262" s="113">
        <v>262</v>
      </c>
      <c r="M262" s="113"/>
      <c r="N262" s="63">
        <f>COUNTIFS(A:A,Edges[[#This Row],[Vertex 2]])</f>
        <v>0</v>
      </c>
    </row>
    <row r="263" spans="1:14" x14ac:dyDescent="0.3">
      <c r="A263" s="86" t="s">
        <v>192</v>
      </c>
      <c r="B263" t="s">
        <v>461</v>
      </c>
      <c r="C263" s="53"/>
      <c r="D263" s="54"/>
      <c r="E263" s="112"/>
      <c r="F263" s="55"/>
      <c r="G263" s="53"/>
      <c r="H263" s="57"/>
      <c r="I263" s="56"/>
      <c r="J263" s="56"/>
      <c r="K263" s="68"/>
      <c r="L263" s="113">
        <v>263</v>
      </c>
      <c r="M263" s="113"/>
      <c r="N263" s="63">
        <f>COUNTIFS(A:A,Edges[[#This Row],[Vertex 2]])</f>
        <v>0</v>
      </c>
    </row>
    <row r="264" spans="1:14" x14ac:dyDescent="0.3">
      <c r="A264" s="86" t="s">
        <v>192</v>
      </c>
      <c r="B264" t="s">
        <v>462</v>
      </c>
      <c r="C264" s="53"/>
      <c r="D264" s="54"/>
      <c r="E264" s="112"/>
      <c r="F264" s="55"/>
      <c r="G264" s="53"/>
      <c r="H264" s="57"/>
      <c r="I264" s="56"/>
      <c r="J264" s="56"/>
      <c r="K264" s="68"/>
      <c r="L264" s="113">
        <v>264</v>
      </c>
      <c r="M264" s="113"/>
      <c r="N264" s="63">
        <f>COUNTIFS(A:A,Edges[[#This Row],[Vertex 2]])</f>
        <v>0</v>
      </c>
    </row>
    <row r="265" spans="1:14" x14ac:dyDescent="0.3">
      <c r="A265" s="86" t="s">
        <v>192</v>
      </c>
      <c r="B265" t="s">
        <v>463</v>
      </c>
      <c r="C265" s="53"/>
      <c r="D265" s="54"/>
      <c r="E265" s="112"/>
      <c r="F265" s="55"/>
      <c r="G265" s="53"/>
      <c r="H265" s="57"/>
      <c r="I265" s="56"/>
      <c r="J265" s="56"/>
      <c r="K265" s="68"/>
      <c r="L265" s="113">
        <v>265</v>
      </c>
      <c r="M265" s="113"/>
      <c r="N265" s="63">
        <f>COUNTIFS(A:A,Edges[[#This Row],[Vertex 2]])</f>
        <v>0</v>
      </c>
    </row>
    <row r="266" spans="1:14" x14ac:dyDescent="0.3">
      <c r="A266" s="86" t="s">
        <v>192</v>
      </c>
      <c r="B266" t="s">
        <v>464</v>
      </c>
      <c r="C266" s="53"/>
      <c r="D266" s="54"/>
      <c r="E266" s="112"/>
      <c r="F266" s="55"/>
      <c r="G266" s="53"/>
      <c r="H266" s="57"/>
      <c r="I266" s="56"/>
      <c r="J266" s="56"/>
      <c r="K266" s="68"/>
      <c r="L266" s="113">
        <v>266</v>
      </c>
      <c r="M266" s="113"/>
      <c r="N266" s="63">
        <f>COUNTIFS(A:A,Edges[[#This Row],[Vertex 2]])</f>
        <v>0</v>
      </c>
    </row>
    <row r="267" spans="1:14" x14ac:dyDescent="0.3">
      <c r="A267" s="86" t="s">
        <v>192</v>
      </c>
      <c r="B267" t="s">
        <v>465</v>
      </c>
      <c r="C267" s="53"/>
      <c r="D267" s="54"/>
      <c r="E267" s="112"/>
      <c r="F267" s="55"/>
      <c r="G267" s="53"/>
      <c r="H267" s="57"/>
      <c r="I267" s="56"/>
      <c r="J267" s="56"/>
      <c r="K267" s="68"/>
      <c r="L267" s="113">
        <v>267</v>
      </c>
      <c r="M267" s="113"/>
      <c r="N267" s="63">
        <f>COUNTIFS(A:A,Edges[[#This Row],[Vertex 2]])</f>
        <v>1</v>
      </c>
    </row>
    <row r="268" spans="1:14" x14ac:dyDescent="0.3">
      <c r="A268" s="86" t="s">
        <v>192</v>
      </c>
      <c r="B268" t="s">
        <v>466</v>
      </c>
      <c r="C268" s="53"/>
      <c r="D268" s="54"/>
      <c r="E268" s="112"/>
      <c r="F268" s="55"/>
      <c r="G268" s="53"/>
      <c r="H268" s="57"/>
      <c r="I268" s="56"/>
      <c r="J268" s="56"/>
      <c r="K268" s="68"/>
      <c r="L268" s="113">
        <v>268</v>
      </c>
      <c r="M268" s="113"/>
      <c r="N268" s="63">
        <f>COUNTIFS(A:A,Edges[[#This Row],[Vertex 2]])</f>
        <v>0</v>
      </c>
    </row>
    <row r="269" spans="1:14" x14ac:dyDescent="0.3">
      <c r="A269" s="86" t="s">
        <v>192</v>
      </c>
      <c r="B269" t="s">
        <v>467</v>
      </c>
      <c r="C269" s="53"/>
      <c r="D269" s="54"/>
      <c r="E269" s="112"/>
      <c r="F269" s="55"/>
      <c r="G269" s="53"/>
      <c r="H269" s="57"/>
      <c r="I269" s="56"/>
      <c r="J269" s="56"/>
      <c r="K269" s="68"/>
      <c r="L269" s="113">
        <v>269</v>
      </c>
      <c r="M269" s="113"/>
      <c r="N269" s="63">
        <f>COUNTIFS(A:A,Edges[[#This Row],[Vertex 2]])</f>
        <v>1</v>
      </c>
    </row>
    <row r="270" spans="1:14" x14ac:dyDescent="0.3">
      <c r="A270" s="86" t="s">
        <v>192</v>
      </c>
      <c r="B270" t="s">
        <v>468</v>
      </c>
      <c r="C270" s="53"/>
      <c r="D270" s="54"/>
      <c r="E270" s="112"/>
      <c r="F270" s="55"/>
      <c r="G270" s="53"/>
      <c r="H270" s="57"/>
      <c r="I270" s="56"/>
      <c r="J270" s="56"/>
      <c r="K270" s="68"/>
      <c r="L270" s="113">
        <v>270</v>
      </c>
      <c r="M270" s="113"/>
      <c r="N270" s="63">
        <f>COUNTIFS(A:A,Edges[[#This Row],[Vertex 2]])</f>
        <v>1</v>
      </c>
    </row>
    <row r="271" spans="1:14" x14ac:dyDescent="0.3">
      <c r="A271" s="86" t="s">
        <v>192</v>
      </c>
      <c r="B271" t="s">
        <v>469</v>
      </c>
      <c r="C271" s="53"/>
      <c r="D271" s="54"/>
      <c r="E271" s="112"/>
      <c r="F271" s="55"/>
      <c r="G271" s="53"/>
      <c r="H271" s="57"/>
      <c r="I271" s="56"/>
      <c r="J271" s="56"/>
      <c r="K271" s="68"/>
      <c r="L271" s="113">
        <v>271</v>
      </c>
      <c r="M271" s="113"/>
      <c r="N271" s="63">
        <f>COUNTIFS(A:A,Edges[[#This Row],[Vertex 2]])</f>
        <v>0</v>
      </c>
    </row>
    <row r="272" spans="1:14" x14ac:dyDescent="0.3">
      <c r="A272" s="86" t="s">
        <v>192</v>
      </c>
      <c r="B272" t="s">
        <v>470</v>
      </c>
      <c r="C272" s="53"/>
      <c r="D272" s="54"/>
      <c r="E272" s="112"/>
      <c r="F272" s="55"/>
      <c r="G272" s="53"/>
      <c r="H272" s="57"/>
      <c r="I272" s="56"/>
      <c r="J272" s="56"/>
      <c r="K272" s="68"/>
      <c r="L272" s="113">
        <v>272</v>
      </c>
      <c r="M272" s="113"/>
      <c r="N272" s="63">
        <f>COUNTIFS(A:A,Edges[[#This Row],[Vertex 2]])</f>
        <v>0</v>
      </c>
    </row>
    <row r="273" spans="1:14" x14ac:dyDescent="0.3">
      <c r="A273" s="86" t="s">
        <v>192</v>
      </c>
      <c r="B273" t="s">
        <v>187</v>
      </c>
      <c r="C273" s="53"/>
      <c r="D273" s="54"/>
      <c r="E273" s="112"/>
      <c r="F273" s="55"/>
      <c r="G273" s="53"/>
      <c r="H273" s="57"/>
      <c r="I273" s="56"/>
      <c r="J273" s="56"/>
      <c r="K273" s="68"/>
      <c r="L273" s="113">
        <v>273</v>
      </c>
      <c r="M273" s="113"/>
      <c r="N273" s="63">
        <f>COUNTIFS(A:A,Edges[[#This Row],[Vertex 2]])</f>
        <v>1</v>
      </c>
    </row>
    <row r="274" spans="1:14" x14ac:dyDescent="0.3">
      <c r="A274" s="86" t="s">
        <v>192</v>
      </c>
      <c r="B274" t="s">
        <v>471</v>
      </c>
      <c r="C274" s="53"/>
      <c r="D274" s="54"/>
      <c r="E274" s="112"/>
      <c r="F274" s="55"/>
      <c r="G274" s="53"/>
      <c r="H274" s="57"/>
      <c r="I274" s="56"/>
      <c r="J274" s="56"/>
      <c r="K274" s="68"/>
      <c r="L274" s="113">
        <v>274</v>
      </c>
      <c r="M274" s="113"/>
      <c r="N274" s="63">
        <f>COUNTIFS(A:A,Edges[[#This Row],[Vertex 2]])</f>
        <v>0</v>
      </c>
    </row>
    <row r="275" spans="1:14" x14ac:dyDescent="0.3">
      <c r="A275" s="86" t="s">
        <v>192</v>
      </c>
      <c r="B275" t="s">
        <v>472</v>
      </c>
      <c r="C275" s="53"/>
      <c r="D275" s="54"/>
      <c r="E275" s="112"/>
      <c r="F275" s="55"/>
      <c r="G275" s="53"/>
      <c r="H275" s="57"/>
      <c r="I275" s="56"/>
      <c r="J275" s="56"/>
      <c r="K275" s="68"/>
      <c r="L275" s="113">
        <v>275</v>
      </c>
      <c r="M275" s="113"/>
      <c r="N275" s="63">
        <f>COUNTIFS(A:A,Edges[[#This Row],[Vertex 2]])</f>
        <v>0</v>
      </c>
    </row>
    <row r="276" spans="1:14" x14ac:dyDescent="0.3">
      <c r="A276" s="86" t="s">
        <v>192</v>
      </c>
      <c r="B276" t="s">
        <v>473</v>
      </c>
      <c r="C276" s="53"/>
      <c r="D276" s="54"/>
      <c r="E276" s="112"/>
      <c r="F276" s="55"/>
      <c r="G276" s="53"/>
      <c r="H276" s="57"/>
      <c r="I276" s="56"/>
      <c r="J276" s="56"/>
      <c r="K276" s="68"/>
      <c r="L276" s="113">
        <v>276</v>
      </c>
      <c r="M276" s="113"/>
      <c r="N276" s="63">
        <f>COUNTIFS(A:A,Edges[[#This Row],[Vertex 2]])</f>
        <v>0</v>
      </c>
    </row>
    <row r="277" spans="1:14" x14ac:dyDescent="0.3">
      <c r="A277" s="86" t="s">
        <v>192</v>
      </c>
      <c r="B277" t="s">
        <v>474</v>
      </c>
      <c r="C277" s="53"/>
      <c r="D277" s="54"/>
      <c r="E277" s="112"/>
      <c r="F277" s="55"/>
      <c r="G277" s="53"/>
      <c r="H277" s="57"/>
      <c r="I277" s="56"/>
      <c r="J277" s="56"/>
      <c r="K277" s="68"/>
      <c r="L277" s="113">
        <v>277</v>
      </c>
      <c r="M277" s="113"/>
      <c r="N277" s="63">
        <f>COUNTIFS(A:A,Edges[[#This Row],[Vertex 2]])</f>
        <v>0</v>
      </c>
    </row>
    <row r="278" spans="1:14" x14ac:dyDescent="0.3">
      <c r="A278" s="86" t="s">
        <v>192</v>
      </c>
      <c r="B278" t="s">
        <v>475</v>
      </c>
      <c r="C278" s="53"/>
      <c r="D278" s="54"/>
      <c r="E278" s="112"/>
      <c r="F278" s="55"/>
      <c r="G278" s="53"/>
      <c r="H278" s="57"/>
      <c r="I278" s="56"/>
      <c r="J278" s="56"/>
      <c r="K278" s="68"/>
      <c r="L278" s="113">
        <v>278</v>
      </c>
      <c r="M278" s="113"/>
      <c r="N278" s="63">
        <f>COUNTIFS(A:A,Edges[[#This Row],[Vertex 2]])</f>
        <v>1</v>
      </c>
    </row>
    <row r="279" spans="1:14" x14ac:dyDescent="0.3">
      <c r="A279" s="86" t="s">
        <v>192</v>
      </c>
      <c r="B279" t="s">
        <v>476</v>
      </c>
      <c r="C279" s="53"/>
      <c r="D279" s="54"/>
      <c r="E279" s="112"/>
      <c r="F279" s="55"/>
      <c r="G279" s="53"/>
      <c r="H279" s="57"/>
      <c r="I279" s="56"/>
      <c r="J279" s="56"/>
      <c r="K279" s="68"/>
      <c r="L279" s="113">
        <v>279</v>
      </c>
      <c r="M279" s="113"/>
      <c r="N279" s="63">
        <f>COUNTIFS(A:A,Edges[[#This Row],[Vertex 2]])</f>
        <v>1</v>
      </c>
    </row>
    <row r="280" spans="1:14" x14ac:dyDescent="0.3">
      <c r="A280" s="86" t="s">
        <v>192</v>
      </c>
      <c r="B280" t="s">
        <v>207</v>
      </c>
      <c r="C280" s="53"/>
      <c r="D280" s="54"/>
      <c r="E280" s="112"/>
      <c r="F280" s="55"/>
      <c r="G280" s="53"/>
      <c r="H280" s="57"/>
      <c r="I280" s="56"/>
      <c r="J280" s="56"/>
      <c r="K280" s="68"/>
      <c r="L280" s="113">
        <v>280</v>
      </c>
      <c r="M280" s="113"/>
      <c r="N280" s="63">
        <f>COUNTIFS(A:A,Edges[[#This Row],[Vertex 2]])</f>
        <v>0</v>
      </c>
    </row>
    <row r="281" spans="1:14" x14ac:dyDescent="0.3">
      <c r="A281" s="86" t="s">
        <v>192</v>
      </c>
      <c r="B281" t="s">
        <v>477</v>
      </c>
      <c r="C281" s="53"/>
      <c r="D281" s="54"/>
      <c r="E281" s="112"/>
      <c r="F281" s="55"/>
      <c r="G281" s="53"/>
      <c r="H281" s="57"/>
      <c r="I281" s="56"/>
      <c r="J281" s="56"/>
      <c r="K281" s="68"/>
      <c r="L281" s="113">
        <v>281</v>
      </c>
      <c r="M281" s="113"/>
      <c r="N281" s="63">
        <f>COUNTIFS(A:A,Edges[[#This Row],[Vertex 2]])</f>
        <v>1</v>
      </c>
    </row>
    <row r="282" spans="1:14" x14ac:dyDescent="0.3">
      <c r="A282" s="86" t="s">
        <v>192</v>
      </c>
      <c r="B282" t="s">
        <v>478</v>
      </c>
      <c r="C282" s="53"/>
      <c r="D282" s="54"/>
      <c r="E282" s="112"/>
      <c r="F282" s="55"/>
      <c r="G282" s="53"/>
      <c r="H282" s="57"/>
      <c r="I282" s="56"/>
      <c r="J282" s="56"/>
      <c r="K282" s="68"/>
      <c r="L282" s="113">
        <v>282</v>
      </c>
      <c r="M282" s="113"/>
      <c r="N282" s="63">
        <f>COUNTIFS(A:A,Edges[[#This Row],[Vertex 2]])</f>
        <v>1</v>
      </c>
    </row>
    <row r="283" spans="1:14" x14ac:dyDescent="0.3">
      <c r="A283" s="86" t="s">
        <v>192</v>
      </c>
      <c r="B283" t="s">
        <v>479</v>
      </c>
      <c r="C283" s="53"/>
      <c r="D283" s="54"/>
      <c r="E283" s="112"/>
      <c r="F283" s="55"/>
      <c r="G283" s="53"/>
      <c r="H283" s="57"/>
      <c r="I283" s="56"/>
      <c r="J283" s="56"/>
      <c r="K283" s="68"/>
      <c r="L283" s="113">
        <v>283</v>
      </c>
      <c r="M283" s="113"/>
      <c r="N283" s="63">
        <f>COUNTIFS(A:A,Edges[[#This Row],[Vertex 2]])</f>
        <v>1</v>
      </c>
    </row>
    <row r="284" spans="1:14" x14ac:dyDescent="0.3">
      <c r="A284" s="86" t="s">
        <v>192</v>
      </c>
      <c r="B284" t="s">
        <v>480</v>
      </c>
      <c r="C284" s="53"/>
      <c r="D284" s="54"/>
      <c r="E284" s="112"/>
      <c r="F284" s="55"/>
      <c r="G284" s="53"/>
      <c r="H284" s="57"/>
      <c r="I284" s="56"/>
      <c r="J284" s="56"/>
      <c r="K284" s="68"/>
      <c r="L284" s="113">
        <v>284</v>
      </c>
      <c r="M284" s="113"/>
      <c r="N284" s="63">
        <f>COUNTIFS(A:A,Edges[[#This Row],[Vertex 2]])</f>
        <v>0</v>
      </c>
    </row>
    <row r="285" spans="1:14" x14ac:dyDescent="0.3">
      <c r="A285" s="86" t="s">
        <v>192</v>
      </c>
      <c r="B285" t="s">
        <v>213</v>
      </c>
      <c r="C285" s="53"/>
      <c r="D285" s="54"/>
      <c r="E285" s="112"/>
      <c r="F285" s="55"/>
      <c r="G285" s="53"/>
      <c r="H285" s="57"/>
      <c r="I285" s="56"/>
      <c r="J285" s="56"/>
      <c r="K285" s="68"/>
      <c r="L285" s="113">
        <v>285</v>
      </c>
      <c r="M285" s="113"/>
      <c r="N285" s="63">
        <f>COUNTIFS(A:A,Edges[[#This Row],[Vertex 2]])</f>
        <v>0</v>
      </c>
    </row>
    <row r="286" spans="1:14" x14ac:dyDescent="0.3">
      <c r="A286" s="86" t="s">
        <v>192</v>
      </c>
      <c r="B286" t="s">
        <v>481</v>
      </c>
      <c r="C286" s="53"/>
      <c r="D286" s="54"/>
      <c r="E286" s="112"/>
      <c r="F286" s="55"/>
      <c r="G286" s="53"/>
      <c r="H286" s="57"/>
      <c r="I286" s="56"/>
      <c r="J286" s="56"/>
      <c r="K286" s="68"/>
      <c r="L286" s="113">
        <v>286</v>
      </c>
      <c r="M286" s="113"/>
      <c r="N286" s="63">
        <f>COUNTIFS(A:A,Edges[[#This Row],[Vertex 2]])</f>
        <v>0</v>
      </c>
    </row>
    <row r="287" spans="1:14" x14ac:dyDescent="0.3">
      <c r="A287" s="86" t="s">
        <v>192</v>
      </c>
      <c r="B287" t="s">
        <v>203</v>
      </c>
      <c r="C287" s="53"/>
      <c r="D287" s="54"/>
      <c r="E287" s="112"/>
      <c r="F287" s="55"/>
      <c r="G287" s="53"/>
      <c r="H287" s="57"/>
      <c r="I287" s="56"/>
      <c r="J287" s="56"/>
      <c r="K287" s="68"/>
      <c r="L287" s="113">
        <v>287</v>
      </c>
      <c r="M287" s="113"/>
      <c r="N287" s="63">
        <f>COUNTIFS(A:A,Edges[[#This Row],[Vertex 2]])</f>
        <v>0</v>
      </c>
    </row>
    <row r="288" spans="1:14" x14ac:dyDescent="0.3">
      <c r="A288" s="86" t="s">
        <v>192</v>
      </c>
      <c r="B288" t="s">
        <v>482</v>
      </c>
      <c r="C288" s="53"/>
      <c r="D288" s="54"/>
      <c r="E288" s="112"/>
      <c r="F288" s="55"/>
      <c r="G288" s="53"/>
      <c r="H288" s="57"/>
      <c r="I288" s="56"/>
      <c r="J288" s="56"/>
      <c r="K288" s="68"/>
      <c r="L288" s="113">
        <v>288</v>
      </c>
      <c r="M288" s="113"/>
      <c r="N288" s="63">
        <f>COUNTIFS(A:A,Edges[[#This Row],[Vertex 2]])</f>
        <v>1</v>
      </c>
    </row>
    <row r="289" spans="1:14" x14ac:dyDescent="0.3">
      <c r="A289" s="86" t="s">
        <v>192</v>
      </c>
      <c r="B289" t="s">
        <v>483</v>
      </c>
      <c r="C289" s="53"/>
      <c r="D289" s="54"/>
      <c r="E289" s="112"/>
      <c r="F289" s="55"/>
      <c r="G289" s="53"/>
      <c r="H289" s="57"/>
      <c r="I289" s="56"/>
      <c r="J289" s="56"/>
      <c r="K289" s="68"/>
      <c r="L289" s="113">
        <v>289</v>
      </c>
      <c r="M289" s="113"/>
      <c r="N289" s="63">
        <f>COUNTIFS(A:A,Edges[[#This Row],[Vertex 2]])</f>
        <v>1</v>
      </c>
    </row>
    <row r="290" spans="1:14" x14ac:dyDescent="0.3">
      <c r="A290" s="86" t="s">
        <v>192</v>
      </c>
      <c r="B290" t="s">
        <v>484</v>
      </c>
      <c r="C290" s="53"/>
      <c r="D290" s="54"/>
      <c r="E290" s="112"/>
      <c r="F290" s="55"/>
      <c r="G290" s="53"/>
      <c r="H290" s="57"/>
      <c r="I290" s="56"/>
      <c r="J290" s="56"/>
      <c r="K290" s="68"/>
      <c r="L290" s="113">
        <v>290</v>
      </c>
      <c r="M290" s="113"/>
      <c r="N290" s="63">
        <f>COUNTIFS(A:A,Edges[[#This Row],[Vertex 2]])</f>
        <v>0</v>
      </c>
    </row>
    <row r="291" spans="1:14" x14ac:dyDescent="0.3">
      <c r="A291" s="86" t="s">
        <v>192</v>
      </c>
      <c r="B291" t="s">
        <v>485</v>
      </c>
      <c r="C291" s="53"/>
      <c r="D291" s="54"/>
      <c r="E291" s="112"/>
      <c r="F291" s="55"/>
      <c r="G291" s="53"/>
      <c r="H291" s="57"/>
      <c r="I291" s="56"/>
      <c r="J291" s="56"/>
      <c r="K291" s="68"/>
      <c r="L291" s="113">
        <v>291</v>
      </c>
      <c r="M291" s="113"/>
      <c r="N291" s="63">
        <f>COUNTIFS(A:A,Edges[[#This Row],[Vertex 2]])</f>
        <v>0</v>
      </c>
    </row>
    <row r="292" spans="1:14" x14ac:dyDescent="0.3">
      <c r="A292" s="86" t="s">
        <v>192</v>
      </c>
      <c r="B292" t="s">
        <v>486</v>
      </c>
      <c r="C292" s="53"/>
      <c r="D292" s="54"/>
      <c r="E292" s="112"/>
      <c r="F292" s="55"/>
      <c r="G292" s="53"/>
      <c r="H292" s="57"/>
      <c r="I292" s="56"/>
      <c r="J292" s="56"/>
      <c r="K292" s="68"/>
      <c r="L292" s="113">
        <v>292</v>
      </c>
      <c r="M292" s="113"/>
      <c r="N292" s="63">
        <f>COUNTIFS(A:A,Edges[[#This Row],[Vertex 2]])</f>
        <v>1</v>
      </c>
    </row>
    <row r="293" spans="1:14" x14ac:dyDescent="0.3">
      <c r="A293" s="86" t="s">
        <v>192</v>
      </c>
      <c r="B293" t="s">
        <v>487</v>
      </c>
      <c r="C293" s="53"/>
      <c r="D293" s="54"/>
      <c r="E293" s="112"/>
      <c r="F293" s="55"/>
      <c r="G293" s="53"/>
      <c r="H293" s="57"/>
      <c r="I293" s="56"/>
      <c r="J293" s="56"/>
      <c r="K293" s="68"/>
      <c r="L293" s="113">
        <v>293</v>
      </c>
      <c r="M293" s="113"/>
      <c r="N293" s="63">
        <f>COUNTIFS(A:A,Edges[[#This Row],[Vertex 2]])</f>
        <v>1</v>
      </c>
    </row>
    <row r="294" spans="1:14" x14ac:dyDescent="0.3">
      <c r="A294" s="86" t="s">
        <v>192</v>
      </c>
      <c r="B294" t="s">
        <v>488</v>
      </c>
      <c r="C294" s="53"/>
      <c r="D294" s="54"/>
      <c r="E294" s="112"/>
      <c r="F294" s="55"/>
      <c r="G294" s="53"/>
      <c r="H294" s="57"/>
      <c r="I294" s="56"/>
      <c r="J294" s="56"/>
      <c r="K294" s="68"/>
      <c r="L294" s="113">
        <v>294</v>
      </c>
      <c r="M294" s="113"/>
      <c r="N294" s="63">
        <f>COUNTIFS(A:A,Edges[[#This Row],[Vertex 2]])</f>
        <v>1</v>
      </c>
    </row>
    <row r="295" spans="1:14" x14ac:dyDescent="0.3">
      <c r="A295" s="86" t="s">
        <v>192</v>
      </c>
      <c r="B295" t="s">
        <v>489</v>
      </c>
      <c r="C295" s="53"/>
      <c r="D295" s="54"/>
      <c r="E295" s="112"/>
      <c r="F295" s="55"/>
      <c r="G295" s="53"/>
      <c r="H295" s="57"/>
      <c r="I295" s="56"/>
      <c r="J295" s="56"/>
      <c r="K295" s="68"/>
      <c r="L295" s="113">
        <v>295</v>
      </c>
      <c r="M295" s="113"/>
      <c r="N295" s="63">
        <f>COUNTIFS(A:A,Edges[[#This Row],[Vertex 2]])</f>
        <v>1</v>
      </c>
    </row>
    <row r="296" spans="1:14" x14ac:dyDescent="0.3">
      <c r="A296" s="86" t="s">
        <v>192</v>
      </c>
      <c r="B296" t="s">
        <v>490</v>
      </c>
      <c r="C296" s="53"/>
      <c r="D296" s="54"/>
      <c r="E296" s="112"/>
      <c r="F296" s="55"/>
      <c r="G296" s="53"/>
      <c r="H296" s="57"/>
      <c r="I296" s="56"/>
      <c r="J296" s="56"/>
      <c r="K296" s="68"/>
      <c r="L296" s="113">
        <v>296</v>
      </c>
      <c r="M296" s="113"/>
      <c r="N296" s="63">
        <f>COUNTIFS(A:A,Edges[[#This Row],[Vertex 2]])</f>
        <v>1</v>
      </c>
    </row>
    <row r="297" spans="1:14" x14ac:dyDescent="0.3">
      <c r="A297" t="s">
        <v>491</v>
      </c>
      <c r="B297" s="91" t="s">
        <v>192</v>
      </c>
      <c r="C297" s="92"/>
      <c r="D297" s="93"/>
      <c r="E297" s="114"/>
      <c r="F297" s="94"/>
      <c r="G297" s="92"/>
      <c r="H297" s="95"/>
      <c r="I297" s="96"/>
      <c r="J297" s="96"/>
      <c r="K297" s="97"/>
      <c r="L297" s="115">
        <v>297</v>
      </c>
      <c r="M297" s="115"/>
      <c r="N297" s="98">
        <f>COUNTIFS(A:A,Edges[[#This Row],[Vertex 2]])</f>
        <v>294</v>
      </c>
    </row>
    <row r="298" spans="1:14" x14ac:dyDescent="0.3">
      <c r="A298" t="s">
        <v>492</v>
      </c>
      <c r="B298" s="91" t="s">
        <v>192</v>
      </c>
      <c r="C298" s="53"/>
      <c r="D298" s="54"/>
      <c r="E298" s="112"/>
      <c r="F298" s="55"/>
      <c r="G298" s="53"/>
      <c r="H298" s="57"/>
      <c r="I298" s="56"/>
      <c r="J298" s="56"/>
      <c r="K298" s="68"/>
      <c r="L298" s="113">
        <v>298</v>
      </c>
      <c r="M298" s="113"/>
      <c r="N298" s="98">
        <f>COUNTIFS(A:A,Edges[[#This Row],[Vertex 2]])</f>
        <v>294</v>
      </c>
    </row>
    <row r="299" spans="1:14" x14ac:dyDescent="0.3">
      <c r="A299" t="s">
        <v>493</v>
      </c>
      <c r="B299" s="91" t="s">
        <v>192</v>
      </c>
      <c r="C299" s="53"/>
      <c r="D299" s="54"/>
      <c r="E299" s="112"/>
      <c r="F299" s="55"/>
      <c r="G299" s="53"/>
      <c r="H299" s="57"/>
      <c r="I299" s="56"/>
      <c r="J299" s="56"/>
      <c r="K299" s="68"/>
      <c r="L299" s="113">
        <v>299</v>
      </c>
      <c r="M299" s="113"/>
      <c r="N299" s="98">
        <f>COUNTIFS(A:A,Edges[[#This Row],[Vertex 2]])</f>
        <v>294</v>
      </c>
    </row>
    <row r="300" spans="1:14" x14ac:dyDescent="0.3">
      <c r="A300" t="s">
        <v>494</v>
      </c>
      <c r="B300" s="91" t="s">
        <v>192</v>
      </c>
      <c r="C300" s="53"/>
      <c r="D300" s="54"/>
      <c r="E300" s="112"/>
      <c r="F300" s="55"/>
      <c r="G300" s="53"/>
      <c r="H300" s="57"/>
      <c r="I300" s="56"/>
      <c r="J300" s="56"/>
      <c r="K300" s="68"/>
      <c r="L300" s="113">
        <v>300</v>
      </c>
      <c r="M300" s="113"/>
      <c r="N300" s="98">
        <f>COUNTIFS(A:A,Edges[[#This Row],[Vertex 2]])</f>
        <v>294</v>
      </c>
    </row>
    <row r="301" spans="1:14" x14ac:dyDescent="0.3">
      <c r="A301" t="s">
        <v>495</v>
      </c>
      <c r="B301" s="91" t="s">
        <v>192</v>
      </c>
      <c r="C301" s="53"/>
      <c r="D301" s="54"/>
      <c r="E301" s="112"/>
      <c r="F301" s="55"/>
      <c r="G301" s="53"/>
      <c r="H301" s="57"/>
      <c r="I301" s="56"/>
      <c r="J301" s="56"/>
      <c r="K301" s="68"/>
      <c r="L301" s="113">
        <v>301</v>
      </c>
      <c r="M301" s="113"/>
      <c r="N301" s="98">
        <f>COUNTIFS(A:A,Edges[[#This Row],[Vertex 2]])</f>
        <v>294</v>
      </c>
    </row>
    <row r="302" spans="1:14" x14ac:dyDescent="0.3">
      <c r="A302" t="s">
        <v>496</v>
      </c>
      <c r="B302" s="91" t="s">
        <v>192</v>
      </c>
      <c r="C302" s="53"/>
      <c r="D302" s="54"/>
      <c r="E302" s="112"/>
      <c r="F302" s="55"/>
      <c r="G302" s="53"/>
      <c r="H302" s="57"/>
      <c r="I302" s="56"/>
      <c r="J302" s="56"/>
      <c r="K302" s="68"/>
      <c r="L302" s="113">
        <v>302</v>
      </c>
      <c r="M302" s="113"/>
      <c r="N302" s="98">
        <f>COUNTIFS(A:A,Edges[[#This Row],[Vertex 2]])</f>
        <v>294</v>
      </c>
    </row>
    <row r="303" spans="1:14" x14ac:dyDescent="0.3">
      <c r="A303" t="s">
        <v>497</v>
      </c>
      <c r="B303" s="91" t="s">
        <v>192</v>
      </c>
      <c r="C303" s="53"/>
      <c r="D303" s="54"/>
      <c r="E303" s="112"/>
      <c r="F303" s="55"/>
      <c r="G303" s="53"/>
      <c r="H303" s="57"/>
      <c r="I303" s="56"/>
      <c r="J303" s="56"/>
      <c r="K303" s="68"/>
      <c r="L303" s="113">
        <v>303</v>
      </c>
      <c r="M303" s="113"/>
      <c r="N303" s="98">
        <f>COUNTIFS(A:A,Edges[[#This Row],[Vertex 2]])</f>
        <v>294</v>
      </c>
    </row>
    <row r="304" spans="1:14" x14ac:dyDescent="0.3">
      <c r="A304" t="s">
        <v>498</v>
      </c>
      <c r="B304" s="91" t="s">
        <v>192</v>
      </c>
      <c r="C304" s="53"/>
      <c r="D304" s="54"/>
      <c r="E304" s="112"/>
      <c r="F304" s="55"/>
      <c r="G304" s="53"/>
      <c r="H304" s="57"/>
      <c r="I304" s="56"/>
      <c r="J304" s="56"/>
      <c r="K304" s="68"/>
      <c r="L304" s="113">
        <v>304</v>
      </c>
      <c r="M304" s="113"/>
      <c r="N304" s="98">
        <f>COUNTIFS(A:A,Edges[[#This Row],[Vertex 2]])</f>
        <v>294</v>
      </c>
    </row>
    <row r="305" spans="1:14" x14ac:dyDescent="0.3">
      <c r="A305" t="s">
        <v>499</v>
      </c>
      <c r="B305" s="91" t="s">
        <v>192</v>
      </c>
      <c r="C305" s="53"/>
      <c r="D305" s="54"/>
      <c r="E305" s="112"/>
      <c r="F305" s="55"/>
      <c r="G305" s="53"/>
      <c r="H305" s="57"/>
      <c r="I305" s="56"/>
      <c r="J305" s="56"/>
      <c r="K305" s="68"/>
      <c r="L305" s="113">
        <v>305</v>
      </c>
      <c r="M305" s="113"/>
      <c r="N305" s="98">
        <f>COUNTIFS(A:A,Edges[[#This Row],[Vertex 2]])</f>
        <v>294</v>
      </c>
    </row>
    <row r="306" spans="1:14" x14ac:dyDescent="0.3">
      <c r="A306" t="s">
        <v>500</v>
      </c>
      <c r="B306" s="91" t="s">
        <v>192</v>
      </c>
      <c r="C306" s="53"/>
      <c r="D306" s="54"/>
      <c r="E306" s="112"/>
      <c r="F306" s="55"/>
      <c r="G306" s="53"/>
      <c r="H306" s="57"/>
      <c r="I306" s="56"/>
      <c r="J306" s="56"/>
      <c r="K306" s="68"/>
      <c r="L306" s="113">
        <v>306</v>
      </c>
      <c r="M306" s="113"/>
      <c r="N306" s="98">
        <f>COUNTIFS(A:A,Edges[[#This Row],[Vertex 2]])</f>
        <v>294</v>
      </c>
    </row>
    <row r="307" spans="1:14" x14ac:dyDescent="0.3">
      <c r="A307" t="s">
        <v>501</v>
      </c>
      <c r="B307" s="91" t="s">
        <v>192</v>
      </c>
      <c r="C307" s="53"/>
      <c r="D307" s="54"/>
      <c r="E307" s="112"/>
      <c r="F307" s="55"/>
      <c r="G307" s="53"/>
      <c r="H307" s="57"/>
      <c r="I307" s="56"/>
      <c r="J307" s="56"/>
      <c r="K307" s="68"/>
      <c r="L307" s="113">
        <v>307</v>
      </c>
      <c r="M307" s="113"/>
      <c r="N307" s="98">
        <f>COUNTIFS(A:A,Edges[[#This Row],[Vertex 2]])</f>
        <v>294</v>
      </c>
    </row>
    <row r="308" spans="1:14" x14ac:dyDescent="0.3">
      <c r="A308" t="s">
        <v>502</v>
      </c>
      <c r="B308" s="91" t="s">
        <v>192</v>
      </c>
      <c r="C308" s="53"/>
      <c r="D308" s="54"/>
      <c r="E308" s="112"/>
      <c r="F308" s="55"/>
      <c r="G308" s="53"/>
      <c r="H308" s="57"/>
      <c r="I308" s="56"/>
      <c r="J308" s="56"/>
      <c r="K308" s="68"/>
      <c r="L308" s="113">
        <v>308</v>
      </c>
      <c r="M308" s="113"/>
      <c r="N308" s="98">
        <f>COUNTIFS(A:A,Edges[[#This Row],[Vertex 2]])</f>
        <v>294</v>
      </c>
    </row>
    <row r="309" spans="1:14" x14ac:dyDescent="0.3">
      <c r="A309" t="s">
        <v>503</v>
      </c>
      <c r="B309" s="91" t="s">
        <v>192</v>
      </c>
      <c r="C309" s="53"/>
      <c r="D309" s="54"/>
      <c r="E309" s="112"/>
      <c r="F309" s="55"/>
      <c r="G309" s="53"/>
      <c r="H309" s="57"/>
      <c r="I309" s="56"/>
      <c r="J309" s="56"/>
      <c r="K309" s="68"/>
      <c r="L309" s="113">
        <v>309</v>
      </c>
      <c r="M309" s="113"/>
      <c r="N309" s="98">
        <f>COUNTIFS(A:A,Edges[[#This Row],[Vertex 2]])</f>
        <v>294</v>
      </c>
    </row>
    <row r="310" spans="1:14" x14ac:dyDescent="0.3">
      <c r="A310" t="s">
        <v>504</v>
      </c>
      <c r="B310" s="91" t="s">
        <v>192</v>
      </c>
      <c r="C310" s="53"/>
      <c r="D310" s="54"/>
      <c r="E310" s="112"/>
      <c r="F310" s="55"/>
      <c r="G310" s="53"/>
      <c r="H310" s="57"/>
      <c r="I310" s="56"/>
      <c r="J310" s="56"/>
      <c r="K310" s="68"/>
      <c r="L310" s="113">
        <v>310</v>
      </c>
      <c r="M310" s="113"/>
      <c r="N310" s="98">
        <f>COUNTIFS(A:A,Edges[[#This Row],[Vertex 2]])</f>
        <v>294</v>
      </c>
    </row>
    <row r="311" spans="1:14" x14ac:dyDescent="0.3">
      <c r="A311" t="s">
        <v>505</v>
      </c>
      <c r="B311" s="91" t="s">
        <v>192</v>
      </c>
      <c r="C311" s="53"/>
      <c r="D311" s="54"/>
      <c r="E311" s="112"/>
      <c r="F311" s="55"/>
      <c r="G311" s="53"/>
      <c r="H311" s="57"/>
      <c r="I311" s="56"/>
      <c r="J311" s="56"/>
      <c r="K311" s="68"/>
      <c r="L311" s="113">
        <v>311</v>
      </c>
      <c r="M311" s="113"/>
      <c r="N311" s="98">
        <f>COUNTIFS(A:A,Edges[[#This Row],[Vertex 2]])</f>
        <v>294</v>
      </c>
    </row>
    <row r="312" spans="1:14" x14ac:dyDescent="0.3">
      <c r="A312" t="s">
        <v>506</v>
      </c>
      <c r="B312" s="91" t="s">
        <v>192</v>
      </c>
      <c r="C312" s="53"/>
      <c r="D312" s="54"/>
      <c r="E312" s="112"/>
      <c r="F312" s="55"/>
      <c r="G312" s="53"/>
      <c r="H312" s="57"/>
      <c r="I312" s="56"/>
      <c r="J312" s="56"/>
      <c r="K312" s="68"/>
      <c r="L312" s="113">
        <v>312</v>
      </c>
      <c r="M312" s="113"/>
      <c r="N312" s="98">
        <f>COUNTIFS(A:A,Edges[[#This Row],[Vertex 2]])</f>
        <v>294</v>
      </c>
    </row>
    <row r="313" spans="1:14" x14ac:dyDescent="0.3">
      <c r="A313" t="s">
        <v>507</v>
      </c>
      <c r="B313" s="91" t="s">
        <v>192</v>
      </c>
      <c r="C313" s="53"/>
      <c r="D313" s="54"/>
      <c r="E313" s="112"/>
      <c r="F313" s="55"/>
      <c r="G313" s="53"/>
      <c r="H313" s="57"/>
      <c r="I313" s="56"/>
      <c r="J313" s="56"/>
      <c r="K313" s="68"/>
      <c r="L313" s="113">
        <v>313</v>
      </c>
      <c r="M313" s="113"/>
      <c r="N313" s="98">
        <f>COUNTIFS(A:A,Edges[[#This Row],[Vertex 2]])</f>
        <v>294</v>
      </c>
    </row>
    <row r="314" spans="1:14" x14ac:dyDescent="0.3">
      <c r="A314" t="s">
        <v>508</v>
      </c>
      <c r="B314" s="91" t="s">
        <v>192</v>
      </c>
      <c r="C314" s="53"/>
      <c r="D314" s="54"/>
      <c r="E314" s="112"/>
      <c r="F314" s="55"/>
      <c r="G314" s="53"/>
      <c r="H314" s="57"/>
      <c r="I314" s="56"/>
      <c r="J314" s="56"/>
      <c r="K314" s="68"/>
      <c r="L314" s="113">
        <v>314</v>
      </c>
      <c r="M314" s="113"/>
      <c r="N314" s="98">
        <f>COUNTIFS(A:A,Edges[[#This Row],[Vertex 2]])</f>
        <v>294</v>
      </c>
    </row>
    <row r="315" spans="1:14" x14ac:dyDescent="0.3">
      <c r="A315" t="s">
        <v>509</v>
      </c>
      <c r="B315" s="91" t="s">
        <v>192</v>
      </c>
      <c r="C315" s="53"/>
      <c r="D315" s="54"/>
      <c r="E315" s="112"/>
      <c r="F315" s="55"/>
      <c r="G315" s="53"/>
      <c r="H315" s="57"/>
      <c r="I315" s="56"/>
      <c r="J315" s="56"/>
      <c r="K315" s="68"/>
      <c r="L315" s="113">
        <v>315</v>
      </c>
      <c r="M315" s="113"/>
      <c r="N315" s="98">
        <f>COUNTIFS(A:A,Edges[[#This Row],[Vertex 2]])</f>
        <v>294</v>
      </c>
    </row>
    <row r="316" spans="1:14" x14ac:dyDescent="0.3">
      <c r="A316" t="s">
        <v>432</v>
      </c>
      <c r="B316" s="91" t="s">
        <v>192</v>
      </c>
      <c r="C316" s="53"/>
      <c r="D316" s="54"/>
      <c r="E316" s="112"/>
      <c r="F316" s="55"/>
      <c r="G316" s="53"/>
      <c r="H316" s="57"/>
      <c r="I316" s="56"/>
      <c r="J316" s="56"/>
      <c r="K316" s="68"/>
      <c r="L316" s="113">
        <v>316</v>
      </c>
      <c r="M316" s="113"/>
      <c r="N316" s="98">
        <f>COUNTIFS(A:A,Edges[[#This Row],[Vertex 2]])</f>
        <v>294</v>
      </c>
    </row>
    <row r="317" spans="1:14" x14ac:dyDescent="0.3">
      <c r="A317" t="s">
        <v>510</v>
      </c>
      <c r="B317" s="91" t="s">
        <v>192</v>
      </c>
      <c r="C317" s="53"/>
      <c r="D317" s="54"/>
      <c r="E317" s="112"/>
      <c r="F317" s="55"/>
      <c r="G317" s="53"/>
      <c r="H317" s="57"/>
      <c r="I317" s="56"/>
      <c r="J317" s="56"/>
      <c r="K317" s="68"/>
      <c r="L317" s="113">
        <v>317</v>
      </c>
      <c r="M317" s="113"/>
      <c r="N317" s="98">
        <f>COUNTIFS(A:A,Edges[[#This Row],[Vertex 2]])</f>
        <v>294</v>
      </c>
    </row>
    <row r="318" spans="1:14" x14ac:dyDescent="0.3">
      <c r="A318" t="s">
        <v>511</v>
      </c>
      <c r="B318" s="91" t="s">
        <v>192</v>
      </c>
      <c r="C318" s="53"/>
      <c r="D318" s="54"/>
      <c r="E318" s="112"/>
      <c r="F318" s="55"/>
      <c r="G318" s="53"/>
      <c r="H318" s="57"/>
      <c r="I318" s="56"/>
      <c r="J318" s="56"/>
      <c r="K318" s="68"/>
      <c r="L318" s="113">
        <v>318</v>
      </c>
      <c r="M318" s="113"/>
      <c r="N318" s="98">
        <f>COUNTIFS(A:A,Edges[[#This Row],[Vertex 2]])</f>
        <v>294</v>
      </c>
    </row>
    <row r="319" spans="1:14" x14ac:dyDescent="0.3">
      <c r="A319" t="s">
        <v>512</v>
      </c>
      <c r="B319" s="91" t="s">
        <v>192</v>
      </c>
      <c r="C319" s="53"/>
      <c r="D319" s="54"/>
      <c r="E319" s="112"/>
      <c r="F319" s="55"/>
      <c r="G319" s="53"/>
      <c r="H319" s="57"/>
      <c r="I319" s="56"/>
      <c r="J319" s="56"/>
      <c r="K319" s="68"/>
      <c r="L319" s="113">
        <v>319</v>
      </c>
      <c r="M319" s="113"/>
      <c r="N319" s="98">
        <f>COUNTIFS(A:A,Edges[[#This Row],[Vertex 2]])</f>
        <v>294</v>
      </c>
    </row>
    <row r="320" spans="1:14" x14ac:dyDescent="0.3">
      <c r="A320" t="s">
        <v>513</v>
      </c>
      <c r="B320" s="91" t="s">
        <v>192</v>
      </c>
      <c r="C320" s="53"/>
      <c r="D320" s="54"/>
      <c r="E320" s="112"/>
      <c r="F320" s="55"/>
      <c r="G320" s="53"/>
      <c r="H320" s="57"/>
      <c r="I320" s="56"/>
      <c r="J320" s="56"/>
      <c r="K320" s="68"/>
      <c r="L320" s="113">
        <v>320</v>
      </c>
      <c r="M320" s="113"/>
      <c r="N320" s="98">
        <f>COUNTIFS(A:A,Edges[[#This Row],[Vertex 2]])</f>
        <v>294</v>
      </c>
    </row>
    <row r="321" spans="1:14" x14ac:dyDescent="0.3">
      <c r="A321" t="s">
        <v>514</v>
      </c>
      <c r="B321" s="91" t="s">
        <v>192</v>
      </c>
      <c r="C321" s="53"/>
      <c r="D321" s="54"/>
      <c r="E321" s="112"/>
      <c r="F321" s="55"/>
      <c r="G321" s="53"/>
      <c r="H321" s="57"/>
      <c r="I321" s="56"/>
      <c r="J321" s="56"/>
      <c r="K321" s="68"/>
      <c r="L321" s="113">
        <v>321</v>
      </c>
      <c r="M321" s="113"/>
      <c r="N321" s="98">
        <f>COUNTIFS(A:A,Edges[[#This Row],[Vertex 2]])</f>
        <v>294</v>
      </c>
    </row>
    <row r="322" spans="1:14" x14ac:dyDescent="0.3">
      <c r="A322" t="s">
        <v>515</v>
      </c>
      <c r="B322" s="91" t="s">
        <v>192</v>
      </c>
      <c r="C322" s="53"/>
      <c r="D322" s="54"/>
      <c r="E322" s="112"/>
      <c r="F322" s="55"/>
      <c r="G322" s="53"/>
      <c r="H322" s="57"/>
      <c r="I322" s="56"/>
      <c r="J322" s="56"/>
      <c r="K322" s="68"/>
      <c r="L322" s="113">
        <v>322</v>
      </c>
      <c r="M322" s="113"/>
      <c r="N322" s="98">
        <f>COUNTIFS(A:A,Edges[[#This Row],[Vertex 2]])</f>
        <v>294</v>
      </c>
    </row>
    <row r="323" spans="1:14" x14ac:dyDescent="0.3">
      <c r="A323" t="s">
        <v>516</v>
      </c>
      <c r="B323" s="91" t="s">
        <v>192</v>
      </c>
      <c r="C323" s="53"/>
      <c r="D323" s="54"/>
      <c r="E323" s="112"/>
      <c r="F323" s="55"/>
      <c r="G323" s="53"/>
      <c r="H323" s="57"/>
      <c r="I323" s="56"/>
      <c r="J323" s="56"/>
      <c r="K323" s="68"/>
      <c r="L323" s="113">
        <v>323</v>
      </c>
      <c r="M323" s="113"/>
      <c r="N323" s="98">
        <f>COUNTIFS(A:A,Edges[[#This Row],[Vertex 2]])</f>
        <v>294</v>
      </c>
    </row>
    <row r="324" spans="1:14" x14ac:dyDescent="0.3">
      <c r="A324" t="s">
        <v>517</v>
      </c>
      <c r="B324" s="91" t="s">
        <v>192</v>
      </c>
      <c r="C324" s="53"/>
      <c r="D324" s="54"/>
      <c r="E324" s="112"/>
      <c r="F324" s="55"/>
      <c r="G324" s="53"/>
      <c r="H324" s="57"/>
      <c r="I324" s="56"/>
      <c r="J324" s="56"/>
      <c r="K324" s="68"/>
      <c r="L324" s="113">
        <v>324</v>
      </c>
      <c r="M324" s="113"/>
      <c r="N324" s="98">
        <f>COUNTIFS(A:A,Edges[[#This Row],[Vertex 2]])</f>
        <v>294</v>
      </c>
    </row>
    <row r="325" spans="1:14" x14ac:dyDescent="0.3">
      <c r="A325" t="s">
        <v>518</v>
      </c>
      <c r="B325" s="91" t="s">
        <v>192</v>
      </c>
      <c r="C325" s="53"/>
      <c r="D325" s="54"/>
      <c r="E325" s="112"/>
      <c r="F325" s="55"/>
      <c r="G325" s="53"/>
      <c r="H325" s="57"/>
      <c r="I325" s="56"/>
      <c r="J325" s="56"/>
      <c r="K325" s="68"/>
      <c r="L325" s="113">
        <v>325</v>
      </c>
      <c r="M325" s="113"/>
      <c r="N325" s="98">
        <f>COUNTIFS(A:A,Edges[[#This Row],[Vertex 2]])</f>
        <v>294</v>
      </c>
    </row>
    <row r="326" spans="1:14" x14ac:dyDescent="0.3">
      <c r="A326" t="s">
        <v>519</v>
      </c>
      <c r="B326" s="91" t="s">
        <v>192</v>
      </c>
      <c r="C326" s="53"/>
      <c r="D326" s="54"/>
      <c r="E326" s="112"/>
      <c r="F326" s="55"/>
      <c r="G326" s="53"/>
      <c r="H326" s="57"/>
      <c r="I326" s="56"/>
      <c r="J326" s="56"/>
      <c r="K326" s="68"/>
      <c r="L326" s="113">
        <v>326</v>
      </c>
      <c r="M326" s="113"/>
      <c r="N326" s="98">
        <f>COUNTIFS(A:A,Edges[[#This Row],[Vertex 2]])</f>
        <v>294</v>
      </c>
    </row>
    <row r="327" spans="1:14" x14ac:dyDescent="0.3">
      <c r="A327" t="s">
        <v>520</v>
      </c>
      <c r="B327" s="91" t="s">
        <v>192</v>
      </c>
      <c r="C327" s="53"/>
      <c r="D327" s="54"/>
      <c r="E327" s="112"/>
      <c r="F327" s="55"/>
      <c r="G327" s="53"/>
      <c r="H327" s="57"/>
      <c r="I327" s="56"/>
      <c r="J327" s="56"/>
      <c r="K327" s="68"/>
      <c r="L327" s="113">
        <v>327</v>
      </c>
      <c r="M327" s="113"/>
      <c r="N327" s="98">
        <f>COUNTIFS(A:A,Edges[[#This Row],[Vertex 2]])</f>
        <v>294</v>
      </c>
    </row>
    <row r="328" spans="1:14" x14ac:dyDescent="0.3">
      <c r="A328" t="s">
        <v>521</v>
      </c>
      <c r="B328" s="91" t="s">
        <v>192</v>
      </c>
      <c r="C328" s="53"/>
      <c r="D328" s="54"/>
      <c r="E328" s="112"/>
      <c r="F328" s="55"/>
      <c r="G328" s="53"/>
      <c r="H328" s="57"/>
      <c r="I328" s="56"/>
      <c r="J328" s="56"/>
      <c r="K328" s="68"/>
      <c r="L328" s="113">
        <v>328</v>
      </c>
      <c r="M328" s="113"/>
      <c r="N328" s="98">
        <f>COUNTIFS(A:A,Edges[[#This Row],[Vertex 2]])</f>
        <v>294</v>
      </c>
    </row>
    <row r="329" spans="1:14" x14ac:dyDescent="0.3">
      <c r="A329" t="s">
        <v>522</v>
      </c>
      <c r="B329" s="91" t="s">
        <v>192</v>
      </c>
      <c r="C329" s="53"/>
      <c r="D329" s="54"/>
      <c r="E329" s="112"/>
      <c r="F329" s="55"/>
      <c r="G329" s="53"/>
      <c r="H329" s="57"/>
      <c r="I329" s="56"/>
      <c r="J329" s="56"/>
      <c r="K329" s="68"/>
      <c r="L329" s="113">
        <v>329</v>
      </c>
      <c r="M329" s="113"/>
      <c r="N329" s="98">
        <f>COUNTIFS(A:A,Edges[[#This Row],[Vertex 2]])</f>
        <v>294</v>
      </c>
    </row>
    <row r="330" spans="1:14" x14ac:dyDescent="0.3">
      <c r="A330" t="s">
        <v>523</v>
      </c>
      <c r="B330" s="91" t="s">
        <v>192</v>
      </c>
      <c r="C330" s="53"/>
      <c r="D330" s="54"/>
      <c r="E330" s="112"/>
      <c r="F330" s="55"/>
      <c r="G330" s="53"/>
      <c r="H330" s="57"/>
      <c r="I330" s="56"/>
      <c r="J330" s="56"/>
      <c r="K330" s="68"/>
      <c r="L330" s="113">
        <v>330</v>
      </c>
      <c r="M330" s="113"/>
      <c r="N330" s="98">
        <f>COUNTIFS(A:A,Edges[[#This Row],[Vertex 2]])</f>
        <v>294</v>
      </c>
    </row>
    <row r="331" spans="1:14" x14ac:dyDescent="0.3">
      <c r="A331" t="s">
        <v>524</v>
      </c>
      <c r="B331" s="91" t="s">
        <v>192</v>
      </c>
      <c r="C331" s="53"/>
      <c r="D331" s="54"/>
      <c r="E331" s="112"/>
      <c r="F331" s="55"/>
      <c r="G331" s="53"/>
      <c r="H331" s="57"/>
      <c r="I331" s="56"/>
      <c r="J331" s="56"/>
      <c r="K331" s="68"/>
      <c r="L331" s="113">
        <v>331</v>
      </c>
      <c r="M331" s="113"/>
      <c r="N331" s="98">
        <f>COUNTIFS(A:A,Edges[[#This Row],[Vertex 2]])</f>
        <v>294</v>
      </c>
    </row>
    <row r="332" spans="1:14" x14ac:dyDescent="0.3">
      <c r="A332" t="s">
        <v>525</v>
      </c>
      <c r="B332" s="91" t="s">
        <v>192</v>
      </c>
      <c r="C332" s="53"/>
      <c r="D332" s="54"/>
      <c r="E332" s="112"/>
      <c r="F332" s="55"/>
      <c r="G332" s="53"/>
      <c r="H332" s="57"/>
      <c r="I332" s="56"/>
      <c r="J332" s="56"/>
      <c r="K332" s="68"/>
      <c r="L332" s="113">
        <v>332</v>
      </c>
      <c r="M332" s="113"/>
      <c r="N332" s="98">
        <f>COUNTIFS(A:A,Edges[[#This Row],[Vertex 2]])</f>
        <v>294</v>
      </c>
    </row>
    <row r="333" spans="1:14" x14ac:dyDescent="0.3">
      <c r="A333" t="s">
        <v>526</v>
      </c>
      <c r="B333" s="91" t="s">
        <v>192</v>
      </c>
      <c r="C333" s="53"/>
      <c r="D333" s="54"/>
      <c r="E333" s="112"/>
      <c r="F333" s="55"/>
      <c r="G333" s="53"/>
      <c r="H333" s="57"/>
      <c r="I333" s="56"/>
      <c r="J333" s="56"/>
      <c r="K333" s="68"/>
      <c r="L333" s="113">
        <v>333</v>
      </c>
      <c r="M333" s="113"/>
      <c r="N333" s="98">
        <f>COUNTIFS(A:A,Edges[[#This Row],[Vertex 2]])</f>
        <v>294</v>
      </c>
    </row>
    <row r="334" spans="1:14" x14ac:dyDescent="0.3">
      <c r="A334" t="s">
        <v>527</v>
      </c>
      <c r="B334" s="91" t="s">
        <v>192</v>
      </c>
      <c r="C334" s="53"/>
      <c r="D334" s="54"/>
      <c r="E334" s="112"/>
      <c r="F334" s="55"/>
      <c r="G334" s="53"/>
      <c r="H334" s="57"/>
      <c r="I334" s="56"/>
      <c r="J334" s="56"/>
      <c r="K334" s="68"/>
      <c r="L334" s="113">
        <v>334</v>
      </c>
      <c r="M334" s="113"/>
      <c r="N334" s="98">
        <f>COUNTIFS(A:A,Edges[[#This Row],[Vertex 2]])</f>
        <v>294</v>
      </c>
    </row>
    <row r="335" spans="1:14" x14ac:dyDescent="0.3">
      <c r="A335" t="s">
        <v>528</v>
      </c>
      <c r="B335" s="91" t="s">
        <v>192</v>
      </c>
      <c r="C335" s="53"/>
      <c r="D335" s="54"/>
      <c r="E335" s="112"/>
      <c r="F335" s="55"/>
      <c r="G335" s="53"/>
      <c r="H335" s="57"/>
      <c r="I335" s="56"/>
      <c r="J335" s="56"/>
      <c r="K335" s="68"/>
      <c r="L335" s="113">
        <v>335</v>
      </c>
      <c r="M335" s="113"/>
      <c r="N335" s="98">
        <f>COUNTIFS(A:A,Edges[[#This Row],[Vertex 2]])</f>
        <v>294</v>
      </c>
    </row>
    <row r="336" spans="1:14" x14ac:dyDescent="0.3">
      <c r="A336" t="s">
        <v>529</v>
      </c>
      <c r="B336" s="91" t="s">
        <v>192</v>
      </c>
      <c r="C336" s="53"/>
      <c r="D336" s="54"/>
      <c r="E336" s="112"/>
      <c r="F336" s="55"/>
      <c r="G336" s="53"/>
      <c r="H336" s="57"/>
      <c r="I336" s="56"/>
      <c r="J336" s="56"/>
      <c r="K336" s="68"/>
      <c r="L336" s="113">
        <v>336</v>
      </c>
      <c r="M336" s="113"/>
      <c r="N336" s="98">
        <f>COUNTIFS(A:A,Edges[[#This Row],[Vertex 2]])</f>
        <v>294</v>
      </c>
    </row>
    <row r="337" spans="1:14" x14ac:dyDescent="0.3">
      <c r="A337" t="s">
        <v>530</v>
      </c>
      <c r="B337" s="91" t="s">
        <v>192</v>
      </c>
      <c r="C337" s="53"/>
      <c r="D337" s="54"/>
      <c r="E337" s="112"/>
      <c r="F337" s="55"/>
      <c r="G337" s="53"/>
      <c r="H337" s="57"/>
      <c r="I337" s="56"/>
      <c r="J337" s="56"/>
      <c r="K337" s="68"/>
      <c r="L337" s="113">
        <v>337</v>
      </c>
      <c r="M337" s="113"/>
      <c r="N337" s="98">
        <f>COUNTIFS(A:A,Edges[[#This Row],[Vertex 2]])</f>
        <v>294</v>
      </c>
    </row>
    <row r="338" spans="1:14" x14ac:dyDescent="0.3">
      <c r="A338" t="s">
        <v>531</v>
      </c>
      <c r="B338" s="91" t="s">
        <v>192</v>
      </c>
      <c r="C338" s="53"/>
      <c r="D338" s="54"/>
      <c r="E338" s="112"/>
      <c r="F338" s="55"/>
      <c r="G338" s="53"/>
      <c r="H338" s="57"/>
      <c r="I338" s="56"/>
      <c r="J338" s="56"/>
      <c r="K338" s="68"/>
      <c r="L338" s="113">
        <v>338</v>
      </c>
      <c r="M338" s="113"/>
      <c r="N338" s="98">
        <f>COUNTIFS(A:A,Edges[[#This Row],[Vertex 2]])</f>
        <v>294</v>
      </c>
    </row>
    <row r="339" spans="1:14" x14ac:dyDescent="0.3">
      <c r="A339" t="s">
        <v>532</v>
      </c>
      <c r="B339" s="91" t="s">
        <v>192</v>
      </c>
      <c r="C339" s="53"/>
      <c r="D339" s="54"/>
      <c r="E339" s="112"/>
      <c r="F339" s="55"/>
      <c r="G339" s="53"/>
      <c r="H339" s="57"/>
      <c r="I339" s="56"/>
      <c r="J339" s="56"/>
      <c r="K339" s="68"/>
      <c r="L339" s="113">
        <v>339</v>
      </c>
      <c r="M339" s="113"/>
      <c r="N339" s="98">
        <f>COUNTIFS(A:A,Edges[[#This Row],[Vertex 2]])</f>
        <v>294</v>
      </c>
    </row>
    <row r="340" spans="1:14" x14ac:dyDescent="0.3">
      <c r="A340" t="s">
        <v>533</v>
      </c>
      <c r="B340" s="91" t="s">
        <v>192</v>
      </c>
      <c r="C340" s="53"/>
      <c r="D340" s="54"/>
      <c r="E340" s="112"/>
      <c r="F340" s="55"/>
      <c r="G340" s="53"/>
      <c r="H340" s="57"/>
      <c r="I340" s="56"/>
      <c r="J340" s="56"/>
      <c r="K340" s="68"/>
      <c r="L340" s="113">
        <v>340</v>
      </c>
      <c r="M340" s="113"/>
      <c r="N340" s="98">
        <f>COUNTIFS(A:A,Edges[[#This Row],[Vertex 2]])</f>
        <v>294</v>
      </c>
    </row>
    <row r="341" spans="1:14" x14ac:dyDescent="0.3">
      <c r="A341" t="s">
        <v>534</v>
      </c>
      <c r="B341" s="91" t="s">
        <v>192</v>
      </c>
      <c r="C341" s="53"/>
      <c r="D341" s="54"/>
      <c r="E341" s="112"/>
      <c r="F341" s="55"/>
      <c r="G341" s="53"/>
      <c r="H341" s="57"/>
      <c r="I341" s="56"/>
      <c r="J341" s="56"/>
      <c r="K341" s="68"/>
      <c r="L341" s="113">
        <v>341</v>
      </c>
      <c r="M341" s="113"/>
      <c r="N341" s="98">
        <f>COUNTIFS(A:A,Edges[[#This Row],[Vertex 2]])</f>
        <v>294</v>
      </c>
    </row>
    <row r="342" spans="1:14" x14ac:dyDescent="0.3">
      <c r="A342" t="s">
        <v>535</v>
      </c>
      <c r="B342" s="91" t="s">
        <v>192</v>
      </c>
      <c r="C342" s="53"/>
      <c r="D342" s="54"/>
      <c r="E342" s="112"/>
      <c r="F342" s="55"/>
      <c r="G342" s="53"/>
      <c r="H342" s="57"/>
      <c r="I342" s="56"/>
      <c r="J342" s="56"/>
      <c r="K342" s="68"/>
      <c r="L342" s="113">
        <v>342</v>
      </c>
      <c r="M342" s="113"/>
      <c r="N342" s="98">
        <f>COUNTIFS(A:A,Edges[[#This Row],[Vertex 2]])</f>
        <v>294</v>
      </c>
    </row>
    <row r="343" spans="1:14" x14ac:dyDescent="0.3">
      <c r="A343" t="s">
        <v>536</v>
      </c>
      <c r="B343" s="91" t="s">
        <v>192</v>
      </c>
      <c r="C343" s="53"/>
      <c r="D343" s="54"/>
      <c r="E343" s="112"/>
      <c r="F343" s="55"/>
      <c r="G343" s="53"/>
      <c r="H343" s="57"/>
      <c r="I343" s="56"/>
      <c r="J343" s="56"/>
      <c r="K343" s="68"/>
      <c r="L343" s="113">
        <v>343</v>
      </c>
      <c r="M343" s="113"/>
      <c r="N343" s="98">
        <f>COUNTIFS(A:A,Edges[[#This Row],[Vertex 2]])</f>
        <v>294</v>
      </c>
    </row>
    <row r="344" spans="1:14" x14ac:dyDescent="0.3">
      <c r="A344" t="s">
        <v>537</v>
      </c>
      <c r="B344" s="91" t="s">
        <v>192</v>
      </c>
      <c r="C344" s="53"/>
      <c r="D344" s="54"/>
      <c r="E344" s="112"/>
      <c r="F344" s="55"/>
      <c r="G344" s="53"/>
      <c r="H344" s="57"/>
      <c r="I344" s="56"/>
      <c r="J344" s="56"/>
      <c r="K344" s="68"/>
      <c r="L344" s="113">
        <v>344</v>
      </c>
      <c r="M344" s="113"/>
      <c r="N344" s="98">
        <f>COUNTIFS(A:A,Edges[[#This Row],[Vertex 2]])</f>
        <v>294</v>
      </c>
    </row>
    <row r="345" spans="1:14" x14ac:dyDescent="0.3">
      <c r="A345" t="s">
        <v>538</v>
      </c>
      <c r="B345" s="91" t="s">
        <v>192</v>
      </c>
      <c r="C345" s="53"/>
      <c r="D345" s="54"/>
      <c r="E345" s="112"/>
      <c r="F345" s="55"/>
      <c r="G345" s="53"/>
      <c r="H345" s="57"/>
      <c r="I345" s="56"/>
      <c r="J345" s="56"/>
      <c r="K345" s="68"/>
      <c r="L345" s="113">
        <v>345</v>
      </c>
      <c r="M345" s="113"/>
      <c r="N345" s="98">
        <f>COUNTIFS(A:A,Edges[[#This Row],[Vertex 2]])</f>
        <v>294</v>
      </c>
    </row>
    <row r="346" spans="1:14" x14ac:dyDescent="0.3">
      <c r="A346" t="s">
        <v>539</v>
      </c>
      <c r="B346" s="91" t="s">
        <v>192</v>
      </c>
      <c r="C346" s="53"/>
      <c r="D346" s="54"/>
      <c r="E346" s="112"/>
      <c r="F346" s="55"/>
      <c r="G346" s="53"/>
      <c r="H346" s="57"/>
      <c r="I346" s="56"/>
      <c r="J346" s="56"/>
      <c r="K346" s="68"/>
      <c r="L346" s="113">
        <v>346</v>
      </c>
      <c r="M346" s="113"/>
      <c r="N346" s="98">
        <f>COUNTIFS(A:A,Edges[[#This Row],[Vertex 2]])</f>
        <v>294</v>
      </c>
    </row>
    <row r="347" spans="1:14" x14ac:dyDescent="0.3">
      <c r="A347" t="s">
        <v>540</v>
      </c>
      <c r="B347" s="91" t="s">
        <v>192</v>
      </c>
      <c r="C347" s="53"/>
      <c r="D347" s="54"/>
      <c r="E347" s="112"/>
      <c r="F347" s="55"/>
      <c r="G347" s="53"/>
      <c r="H347" s="57"/>
      <c r="I347" s="56"/>
      <c r="J347" s="56"/>
      <c r="K347" s="68"/>
      <c r="L347" s="113">
        <v>347</v>
      </c>
      <c r="M347" s="113"/>
      <c r="N347" s="98">
        <f>COUNTIFS(A:A,Edges[[#This Row],[Vertex 2]])</f>
        <v>294</v>
      </c>
    </row>
    <row r="348" spans="1:14" x14ac:dyDescent="0.3">
      <c r="A348" t="s">
        <v>541</v>
      </c>
      <c r="B348" s="91" t="s">
        <v>192</v>
      </c>
      <c r="C348" s="53"/>
      <c r="D348" s="54"/>
      <c r="E348" s="112"/>
      <c r="F348" s="55"/>
      <c r="G348" s="53"/>
      <c r="H348" s="57"/>
      <c r="I348" s="56"/>
      <c r="J348" s="56"/>
      <c r="K348" s="68"/>
      <c r="L348" s="113">
        <v>348</v>
      </c>
      <c r="M348" s="113"/>
      <c r="N348" s="98">
        <f>COUNTIFS(A:A,Edges[[#This Row],[Vertex 2]])</f>
        <v>294</v>
      </c>
    </row>
    <row r="349" spans="1:14" x14ac:dyDescent="0.3">
      <c r="A349" t="s">
        <v>542</v>
      </c>
      <c r="B349" s="91" t="s">
        <v>192</v>
      </c>
      <c r="C349" s="53"/>
      <c r="D349" s="54"/>
      <c r="E349" s="112"/>
      <c r="F349" s="55"/>
      <c r="G349" s="53"/>
      <c r="H349" s="57"/>
      <c r="I349" s="56"/>
      <c r="J349" s="56"/>
      <c r="K349" s="68"/>
      <c r="L349" s="113">
        <v>349</v>
      </c>
      <c r="M349" s="113"/>
      <c r="N349" s="98">
        <f>COUNTIFS(A:A,Edges[[#This Row],[Vertex 2]])</f>
        <v>294</v>
      </c>
    </row>
    <row r="350" spans="1:14" x14ac:dyDescent="0.3">
      <c r="A350" t="s">
        <v>543</v>
      </c>
      <c r="B350" s="91" t="s">
        <v>192</v>
      </c>
      <c r="C350" s="53"/>
      <c r="D350" s="54"/>
      <c r="E350" s="112"/>
      <c r="F350" s="55"/>
      <c r="G350" s="53"/>
      <c r="H350" s="57"/>
      <c r="I350" s="56"/>
      <c r="J350" s="56"/>
      <c r="K350" s="68"/>
      <c r="L350" s="113">
        <v>350</v>
      </c>
      <c r="M350" s="113"/>
      <c r="N350" s="98">
        <f>COUNTIFS(A:A,Edges[[#This Row],[Vertex 2]])</f>
        <v>294</v>
      </c>
    </row>
    <row r="351" spans="1:14" x14ac:dyDescent="0.3">
      <c r="A351" t="s">
        <v>544</v>
      </c>
      <c r="B351" s="91" t="s">
        <v>192</v>
      </c>
      <c r="C351" s="53"/>
      <c r="D351" s="54"/>
      <c r="E351" s="112"/>
      <c r="F351" s="55"/>
      <c r="G351" s="53"/>
      <c r="H351" s="57"/>
      <c r="I351" s="56"/>
      <c r="J351" s="56"/>
      <c r="K351" s="68"/>
      <c r="L351" s="113">
        <v>351</v>
      </c>
      <c r="M351" s="113"/>
      <c r="N351" s="98">
        <f>COUNTIFS(A:A,Edges[[#This Row],[Vertex 2]])</f>
        <v>294</v>
      </c>
    </row>
    <row r="352" spans="1:14" x14ac:dyDescent="0.3">
      <c r="A352" t="s">
        <v>545</v>
      </c>
      <c r="B352" s="91" t="s">
        <v>192</v>
      </c>
      <c r="C352" s="53"/>
      <c r="D352" s="54"/>
      <c r="E352" s="112"/>
      <c r="F352" s="55"/>
      <c r="G352" s="53"/>
      <c r="H352" s="57"/>
      <c r="I352" s="56"/>
      <c r="J352" s="56"/>
      <c r="K352" s="68"/>
      <c r="L352" s="113">
        <v>352</v>
      </c>
      <c r="M352" s="113"/>
      <c r="N352" s="98">
        <f>COUNTIFS(A:A,Edges[[#This Row],[Vertex 2]])</f>
        <v>294</v>
      </c>
    </row>
    <row r="353" spans="1:14" x14ac:dyDescent="0.3">
      <c r="A353" t="s">
        <v>546</v>
      </c>
      <c r="B353" s="91" t="s">
        <v>192</v>
      </c>
      <c r="C353" s="53"/>
      <c r="D353" s="54"/>
      <c r="E353" s="112"/>
      <c r="F353" s="55"/>
      <c r="G353" s="53"/>
      <c r="H353" s="57"/>
      <c r="I353" s="56"/>
      <c r="J353" s="56"/>
      <c r="K353" s="68"/>
      <c r="L353" s="113">
        <v>353</v>
      </c>
      <c r="M353" s="113"/>
      <c r="N353" s="98">
        <f>COUNTIFS(A:A,Edges[[#This Row],[Vertex 2]])</f>
        <v>294</v>
      </c>
    </row>
    <row r="354" spans="1:14" x14ac:dyDescent="0.3">
      <c r="A354" t="s">
        <v>547</v>
      </c>
      <c r="B354" s="91" t="s">
        <v>192</v>
      </c>
      <c r="C354" s="53"/>
      <c r="D354" s="54"/>
      <c r="E354" s="112"/>
      <c r="F354" s="55"/>
      <c r="G354" s="53"/>
      <c r="H354" s="57"/>
      <c r="I354" s="56"/>
      <c r="J354" s="56"/>
      <c r="K354" s="68"/>
      <c r="L354" s="113">
        <v>354</v>
      </c>
      <c r="M354" s="113"/>
      <c r="N354" s="98">
        <f>COUNTIFS(A:A,Edges[[#This Row],[Vertex 2]])</f>
        <v>294</v>
      </c>
    </row>
    <row r="355" spans="1:14" x14ac:dyDescent="0.3">
      <c r="A355" t="s">
        <v>548</v>
      </c>
      <c r="B355" s="91" t="s">
        <v>192</v>
      </c>
      <c r="C355" s="53"/>
      <c r="D355" s="54"/>
      <c r="E355" s="112"/>
      <c r="F355" s="55"/>
      <c r="G355" s="53"/>
      <c r="H355" s="57"/>
      <c r="I355" s="56"/>
      <c r="J355" s="56"/>
      <c r="K355" s="68"/>
      <c r="L355" s="113">
        <v>355</v>
      </c>
      <c r="M355" s="113"/>
      <c r="N355" s="98">
        <f>COUNTIFS(A:A,Edges[[#This Row],[Vertex 2]])</f>
        <v>294</v>
      </c>
    </row>
    <row r="356" spans="1:14" x14ac:dyDescent="0.3">
      <c r="A356" t="s">
        <v>549</v>
      </c>
      <c r="B356" s="91" t="s">
        <v>192</v>
      </c>
      <c r="C356" s="53"/>
      <c r="D356" s="54"/>
      <c r="E356" s="112"/>
      <c r="F356" s="55"/>
      <c r="G356" s="53"/>
      <c r="H356" s="57"/>
      <c r="I356" s="56"/>
      <c r="J356" s="56"/>
      <c r="K356" s="68"/>
      <c r="L356" s="113">
        <v>356</v>
      </c>
      <c r="M356" s="113"/>
      <c r="N356" s="98">
        <f>COUNTIFS(A:A,Edges[[#This Row],[Vertex 2]])</f>
        <v>294</v>
      </c>
    </row>
    <row r="357" spans="1:14" x14ac:dyDescent="0.3">
      <c r="A357" t="s">
        <v>550</v>
      </c>
      <c r="B357" s="91" t="s">
        <v>192</v>
      </c>
      <c r="C357" s="53"/>
      <c r="D357" s="54"/>
      <c r="E357" s="112"/>
      <c r="F357" s="55"/>
      <c r="G357" s="53"/>
      <c r="H357" s="57"/>
      <c r="I357" s="56"/>
      <c r="J357" s="56"/>
      <c r="K357" s="68"/>
      <c r="L357" s="113">
        <v>357</v>
      </c>
      <c r="M357" s="113"/>
      <c r="N357" s="98">
        <f>COUNTIFS(A:A,Edges[[#This Row],[Vertex 2]])</f>
        <v>294</v>
      </c>
    </row>
    <row r="358" spans="1:14" x14ac:dyDescent="0.3">
      <c r="A358" t="s">
        <v>551</v>
      </c>
      <c r="B358" s="91" t="s">
        <v>192</v>
      </c>
      <c r="C358" s="53"/>
      <c r="D358" s="54"/>
      <c r="E358" s="112"/>
      <c r="F358" s="55"/>
      <c r="G358" s="53"/>
      <c r="H358" s="57"/>
      <c r="I358" s="56"/>
      <c r="J358" s="56"/>
      <c r="K358" s="68"/>
      <c r="L358" s="113">
        <v>358</v>
      </c>
      <c r="M358" s="113"/>
      <c r="N358" s="98">
        <f>COUNTIFS(A:A,Edges[[#This Row],[Vertex 2]])</f>
        <v>294</v>
      </c>
    </row>
    <row r="359" spans="1:14" x14ac:dyDescent="0.3">
      <c r="A359" t="s">
        <v>552</v>
      </c>
      <c r="B359" s="91" t="s">
        <v>192</v>
      </c>
      <c r="C359" s="53"/>
      <c r="D359" s="54"/>
      <c r="E359" s="112"/>
      <c r="F359" s="55"/>
      <c r="G359" s="53"/>
      <c r="H359" s="57"/>
      <c r="I359" s="56"/>
      <c r="J359" s="56"/>
      <c r="K359" s="68"/>
      <c r="L359" s="113">
        <v>359</v>
      </c>
      <c r="M359" s="113"/>
      <c r="N359" s="98">
        <f>COUNTIFS(A:A,Edges[[#This Row],[Vertex 2]])</f>
        <v>294</v>
      </c>
    </row>
    <row r="360" spans="1:14" x14ac:dyDescent="0.3">
      <c r="A360" t="s">
        <v>553</v>
      </c>
      <c r="B360" s="91" t="s">
        <v>192</v>
      </c>
      <c r="C360" s="53"/>
      <c r="D360" s="54"/>
      <c r="E360" s="112"/>
      <c r="F360" s="55"/>
      <c r="G360" s="53"/>
      <c r="H360" s="57"/>
      <c r="I360" s="56"/>
      <c r="J360" s="56"/>
      <c r="K360" s="68"/>
      <c r="L360" s="113">
        <v>360</v>
      </c>
      <c r="M360" s="113"/>
      <c r="N360" s="98">
        <f>COUNTIFS(A:A,Edges[[#This Row],[Vertex 2]])</f>
        <v>294</v>
      </c>
    </row>
    <row r="361" spans="1:14" x14ac:dyDescent="0.3">
      <c r="A361" t="s">
        <v>554</v>
      </c>
      <c r="B361" s="91" t="s">
        <v>192</v>
      </c>
      <c r="C361" s="53"/>
      <c r="D361" s="54"/>
      <c r="E361" s="112"/>
      <c r="F361" s="55"/>
      <c r="G361" s="53"/>
      <c r="H361" s="57"/>
      <c r="I361" s="56"/>
      <c r="J361" s="56"/>
      <c r="K361" s="68"/>
      <c r="L361" s="113">
        <v>361</v>
      </c>
      <c r="M361" s="113"/>
      <c r="N361" s="98">
        <f>COUNTIFS(A:A,Edges[[#This Row],[Vertex 2]])</f>
        <v>294</v>
      </c>
    </row>
    <row r="362" spans="1:14" x14ac:dyDescent="0.3">
      <c r="A362" t="s">
        <v>555</v>
      </c>
      <c r="B362" s="91" t="s">
        <v>192</v>
      </c>
      <c r="C362" s="53"/>
      <c r="D362" s="54"/>
      <c r="E362" s="112"/>
      <c r="F362" s="55"/>
      <c r="G362" s="53"/>
      <c r="H362" s="57"/>
      <c r="I362" s="56"/>
      <c r="J362" s="56"/>
      <c r="K362" s="68"/>
      <c r="L362" s="113">
        <v>362</v>
      </c>
      <c r="M362" s="113"/>
      <c r="N362" s="98">
        <f>COUNTIFS(A:A,Edges[[#This Row],[Vertex 2]])</f>
        <v>294</v>
      </c>
    </row>
    <row r="363" spans="1:14" x14ac:dyDescent="0.3">
      <c r="A363" t="s">
        <v>556</v>
      </c>
      <c r="B363" s="91" t="s">
        <v>192</v>
      </c>
      <c r="C363" s="53"/>
      <c r="D363" s="54"/>
      <c r="E363" s="112"/>
      <c r="F363" s="55"/>
      <c r="G363" s="53"/>
      <c r="H363" s="57"/>
      <c r="I363" s="56"/>
      <c r="J363" s="56"/>
      <c r="K363" s="68"/>
      <c r="L363" s="113">
        <v>363</v>
      </c>
      <c r="M363" s="113"/>
      <c r="N363" s="98">
        <f>COUNTIFS(A:A,Edges[[#This Row],[Vertex 2]])</f>
        <v>294</v>
      </c>
    </row>
    <row r="364" spans="1:14" x14ac:dyDescent="0.3">
      <c r="A364" t="s">
        <v>557</v>
      </c>
      <c r="B364" s="91" t="s">
        <v>192</v>
      </c>
      <c r="C364" s="53"/>
      <c r="D364" s="54"/>
      <c r="E364" s="112"/>
      <c r="F364" s="55"/>
      <c r="G364" s="53"/>
      <c r="H364" s="57"/>
      <c r="I364" s="56"/>
      <c r="J364" s="56"/>
      <c r="K364" s="68"/>
      <c r="L364" s="113">
        <v>364</v>
      </c>
      <c r="M364" s="113"/>
      <c r="N364" s="98">
        <f>COUNTIFS(A:A,Edges[[#This Row],[Vertex 2]])</f>
        <v>294</v>
      </c>
    </row>
    <row r="365" spans="1:14" x14ac:dyDescent="0.3">
      <c r="A365" t="s">
        <v>558</v>
      </c>
      <c r="B365" s="91" t="s">
        <v>192</v>
      </c>
      <c r="C365" s="53"/>
      <c r="D365" s="54"/>
      <c r="E365" s="112"/>
      <c r="F365" s="55"/>
      <c r="G365" s="53"/>
      <c r="H365" s="57"/>
      <c r="I365" s="56"/>
      <c r="J365" s="56"/>
      <c r="K365" s="68"/>
      <c r="L365" s="113">
        <v>365</v>
      </c>
      <c r="M365" s="113"/>
      <c r="N365" s="98">
        <f>COUNTIFS(A:A,Edges[[#This Row],[Vertex 2]])</f>
        <v>294</v>
      </c>
    </row>
    <row r="366" spans="1:14" x14ac:dyDescent="0.3">
      <c r="A366" t="s">
        <v>559</v>
      </c>
      <c r="B366" s="91" t="s">
        <v>192</v>
      </c>
      <c r="C366" s="53"/>
      <c r="D366" s="54"/>
      <c r="E366" s="112"/>
      <c r="F366" s="55"/>
      <c r="G366" s="53"/>
      <c r="H366" s="57"/>
      <c r="I366" s="56"/>
      <c r="J366" s="56"/>
      <c r="K366" s="68"/>
      <c r="L366" s="113">
        <v>366</v>
      </c>
      <c r="M366" s="113"/>
      <c r="N366" s="98">
        <f>COUNTIFS(A:A,Edges[[#This Row],[Vertex 2]])</f>
        <v>294</v>
      </c>
    </row>
    <row r="367" spans="1:14" x14ac:dyDescent="0.3">
      <c r="A367" t="s">
        <v>560</v>
      </c>
      <c r="B367" s="91" t="s">
        <v>192</v>
      </c>
      <c r="C367" s="53"/>
      <c r="D367" s="54"/>
      <c r="E367" s="112"/>
      <c r="F367" s="55"/>
      <c r="G367" s="53"/>
      <c r="H367" s="57"/>
      <c r="I367" s="56"/>
      <c r="J367" s="56"/>
      <c r="K367" s="68"/>
      <c r="L367" s="113">
        <v>367</v>
      </c>
      <c r="M367" s="113"/>
      <c r="N367" s="98">
        <f>COUNTIFS(A:A,Edges[[#This Row],[Vertex 2]])</f>
        <v>294</v>
      </c>
    </row>
    <row r="368" spans="1:14" x14ac:dyDescent="0.3">
      <c r="A368" t="s">
        <v>561</v>
      </c>
      <c r="B368" s="91" t="s">
        <v>192</v>
      </c>
      <c r="C368" s="53"/>
      <c r="D368" s="54"/>
      <c r="E368" s="112"/>
      <c r="F368" s="55"/>
      <c r="G368" s="53"/>
      <c r="H368" s="57"/>
      <c r="I368" s="56"/>
      <c r="J368" s="56"/>
      <c r="K368" s="68"/>
      <c r="L368" s="113">
        <v>368</v>
      </c>
      <c r="M368" s="113"/>
      <c r="N368" s="98">
        <f>COUNTIFS(A:A,Edges[[#This Row],[Vertex 2]])</f>
        <v>294</v>
      </c>
    </row>
    <row r="369" spans="1:14" x14ac:dyDescent="0.3">
      <c r="A369" t="s">
        <v>562</v>
      </c>
      <c r="B369" s="91" t="s">
        <v>192</v>
      </c>
      <c r="C369" s="53"/>
      <c r="D369" s="54"/>
      <c r="E369" s="112"/>
      <c r="F369" s="55"/>
      <c r="G369" s="53"/>
      <c r="H369" s="57"/>
      <c r="I369" s="56"/>
      <c r="J369" s="56"/>
      <c r="K369" s="68"/>
      <c r="L369" s="113">
        <v>369</v>
      </c>
      <c r="M369" s="113"/>
      <c r="N369" s="98">
        <f>COUNTIFS(A:A,Edges[[#This Row],[Vertex 2]])</f>
        <v>294</v>
      </c>
    </row>
    <row r="370" spans="1:14" x14ac:dyDescent="0.3">
      <c r="A370" t="s">
        <v>563</v>
      </c>
      <c r="B370" s="91" t="s">
        <v>192</v>
      </c>
      <c r="C370" s="53"/>
      <c r="D370" s="54"/>
      <c r="E370" s="112"/>
      <c r="F370" s="55"/>
      <c r="G370" s="53"/>
      <c r="H370" s="57"/>
      <c r="I370" s="56"/>
      <c r="J370" s="56"/>
      <c r="K370" s="68"/>
      <c r="L370" s="113">
        <v>370</v>
      </c>
      <c r="M370" s="113"/>
      <c r="N370" s="98">
        <f>COUNTIFS(A:A,Edges[[#This Row],[Vertex 2]])</f>
        <v>294</v>
      </c>
    </row>
    <row r="371" spans="1:14" x14ac:dyDescent="0.3">
      <c r="A371" t="s">
        <v>564</v>
      </c>
      <c r="B371" s="91" t="s">
        <v>192</v>
      </c>
      <c r="C371" s="53"/>
      <c r="D371" s="54"/>
      <c r="E371" s="112"/>
      <c r="F371" s="55"/>
      <c r="G371" s="53"/>
      <c r="H371" s="57"/>
      <c r="I371" s="56"/>
      <c r="J371" s="56"/>
      <c r="K371" s="68"/>
      <c r="L371" s="113">
        <v>371</v>
      </c>
      <c r="M371" s="113"/>
      <c r="N371" s="98">
        <f>COUNTIFS(A:A,Edges[[#This Row],[Vertex 2]])</f>
        <v>294</v>
      </c>
    </row>
    <row r="372" spans="1:14" x14ac:dyDescent="0.3">
      <c r="A372" t="s">
        <v>565</v>
      </c>
      <c r="B372" s="91" t="s">
        <v>192</v>
      </c>
      <c r="C372" s="53"/>
      <c r="D372" s="54"/>
      <c r="E372" s="112"/>
      <c r="F372" s="55"/>
      <c r="G372" s="53"/>
      <c r="H372" s="57"/>
      <c r="I372" s="56"/>
      <c r="J372" s="56"/>
      <c r="K372" s="68"/>
      <c r="L372" s="113">
        <v>372</v>
      </c>
      <c r="M372" s="113"/>
      <c r="N372" s="98">
        <f>COUNTIFS(A:A,Edges[[#This Row],[Vertex 2]])</f>
        <v>294</v>
      </c>
    </row>
    <row r="373" spans="1:14" x14ac:dyDescent="0.3">
      <c r="A373" t="s">
        <v>566</v>
      </c>
      <c r="B373" s="91" t="s">
        <v>192</v>
      </c>
      <c r="C373" s="53"/>
      <c r="D373" s="54"/>
      <c r="E373" s="112"/>
      <c r="F373" s="55"/>
      <c r="G373" s="53"/>
      <c r="H373" s="57"/>
      <c r="I373" s="56"/>
      <c r="J373" s="56"/>
      <c r="K373" s="68"/>
      <c r="L373" s="113">
        <v>373</v>
      </c>
      <c r="M373" s="113"/>
      <c r="N373" s="98">
        <f>COUNTIFS(A:A,Edges[[#This Row],[Vertex 2]])</f>
        <v>294</v>
      </c>
    </row>
    <row r="374" spans="1:14" x14ac:dyDescent="0.3">
      <c r="A374" t="s">
        <v>567</v>
      </c>
      <c r="B374" s="91" t="s">
        <v>192</v>
      </c>
      <c r="C374" s="53"/>
      <c r="D374" s="54"/>
      <c r="E374" s="112"/>
      <c r="F374" s="55"/>
      <c r="G374" s="53"/>
      <c r="H374" s="57"/>
      <c r="I374" s="56"/>
      <c r="J374" s="56"/>
      <c r="K374" s="68"/>
      <c r="L374" s="113">
        <v>374</v>
      </c>
      <c r="M374" s="113"/>
      <c r="N374" s="98">
        <f>COUNTIFS(A:A,Edges[[#This Row],[Vertex 2]])</f>
        <v>294</v>
      </c>
    </row>
    <row r="375" spans="1:14" x14ac:dyDescent="0.3">
      <c r="A375" t="s">
        <v>568</v>
      </c>
      <c r="B375" s="91" t="s">
        <v>192</v>
      </c>
      <c r="C375" s="53"/>
      <c r="D375" s="54"/>
      <c r="E375" s="112"/>
      <c r="F375" s="55"/>
      <c r="G375" s="53"/>
      <c r="H375" s="57"/>
      <c r="I375" s="56"/>
      <c r="J375" s="56"/>
      <c r="K375" s="68"/>
      <c r="L375" s="113">
        <v>375</v>
      </c>
      <c r="M375" s="113"/>
      <c r="N375" s="98">
        <f>COUNTIFS(A:A,Edges[[#This Row],[Vertex 2]])</f>
        <v>294</v>
      </c>
    </row>
    <row r="376" spans="1:14" x14ac:dyDescent="0.3">
      <c r="A376" t="s">
        <v>569</v>
      </c>
      <c r="B376" s="91" t="s">
        <v>192</v>
      </c>
      <c r="C376" s="53"/>
      <c r="D376" s="54"/>
      <c r="E376" s="112"/>
      <c r="F376" s="55"/>
      <c r="G376" s="53"/>
      <c r="H376" s="57"/>
      <c r="I376" s="56"/>
      <c r="J376" s="56"/>
      <c r="K376" s="68"/>
      <c r="L376" s="113">
        <v>376</v>
      </c>
      <c r="M376" s="113"/>
      <c r="N376" s="98">
        <f>COUNTIFS(A:A,Edges[[#This Row],[Vertex 2]])</f>
        <v>294</v>
      </c>
    </row>
    <row r="377" spans="1:14" x14ac:dyDescent="0.3">
      <c r="A377" t="s">
        <v>570</v>
      </c>
      <c r="B377" s="91" t="s">
        <v>192</v>
      </c>
      <c r="C377" s="53"/>
      <c r="D377" s="54"/>
      <c r="E377" s="112"/>
      <c r="F377" s="55"/>
      <c r="G377" s="53"/>
      <c r="H377" s="57"/>
      <c r="I377" s="56"/>
      <c r="J377" s="56"/>
      <c r="K377" s="68"/>
      <c r="L377" s="113">
        <v>377</v>
      </c>
      <c r="M377" s="113"/>
      <c r="N377" s="98">
        <f>COUNTIFS(A:A,Edges[[#This Row],[Vertex 2]])</f>
        <v>294</v>
      </c>
    </row>
    <row r="378" spans="1:14" x14ac:dyDescent="0.3">
      <c r="A378" t="s">
        <v>571</v>
      </c>
      <c r="B378" s="91" t="s">
        <v>192</v>
      </c>
      <c r="C378" s="53"/>
      <c r="D378" s="54"/>
      <c r="E378" s="112"/>
      <c r="F378" s="55"/>
      <c r="G378" s="53"/>
      <c r="H378" s="57"/>
      <c r="I378" s="56"/>
      <c r="J378" s="56"/>
      <c r="K378" s="68"/>
      <c r="L378" s="113">
        <v>378</v>
      </c>
      <c r="M378" s="113"/>
      <c r="N378" s="98">
        <f>COUNTIFS(A:A,Edges[[#This Row],[Vertex 2]])</f>
        <v>294</v>
      </c>
    </row>
    <row r="379" spans="1:14" x14ac:dyDescent="0.3">
      <c r="A379" t="s">
        <v>572</v>
      </c>
      <c r="B379" s="91" t="s">
        <v>192</v>
      </c>
      <c r="C379" s="53"/>
      <c r="D379" s="54"/>
      <c r="E379" s="112"/>
      <c r="F379" s="55"/>
      <c r="G379" s="53"/>
      <c r="H379" s="57"/>
      <c r="I379" s="56"/>
      <c r="J379" s="56"/>
      <c r="K379" s="68"/>
      <c r="L379" s="113">
        <v>379</v>
      </c>
      <c r="M379" s="113"/>
      <c r="N379" s="98">
        <f>COUNTIFS(A:A,Edges[[#This Row],[Vertex 2]])</f>
        <v>294</v>
      </c>
    </row>
    <row r="380" spans="1:14" x14ac:dyDescent="0.3">
      <c r="A380" t="s">
        <v>573</v>
      </c>
      <c r="B380" s="91" t="s">
        <v>192</v>
      </c>
      <c r="C380" s="53"/>
      <c r="D380" s="54"/>
      <c r="E380" s="112"/>
      <c r="F380" s="55"/>
      <c r="G380" s="53"/>
      <c r="H380" s="57"/>
      <c r="I380" s="56"/>
      <c r="J380" s="56"/>
      <c r="K380" s="68"/>
      <c r="L380" s="113">
        <v>380</v>
      </c>
      <c r="M380" s="113"/>
      <c r="N380" s="98">
        <f>COUNTIFS(A:A,Edges[[#This Row],[Vertex 2]])</f>
        <v>294</v>
      </c>
    </row>
    <row r="381" spans="1:14" x14ac:dyDescent="0.3">
      <c r="A381" t="s">
        <v>574</v>
      </c>
      <c r="B381" s="91" t="s">
        <v>192</v>
      </c>
      <c r="C381" s="53"/>
      <c r="D381" s="54"/>
      <c r="E381" s="112"/>
      <c r="F381" s="55"/>
      <c r="G381" s="53"/>
      <c r="H381" s="57"/>
      <c r="I381" s="56"/>
      <c r="J381" s="56"/>
      <c r="K381" s="68"/>
      <c r="L381" s="113">
        <v>381</v>
      </c>
      <c r="M381" s="113"/>
      <c r="N381" s="98">
        <f>COUNTIFS(A:A,Edges[[#This Row],[Vertex 2]])</f>
        <v>294</v>
      </c>
    </row>
    <row r="382" spans="1:14" x14ac:dyDescent="0.3">
      <c r="A382" t="s">
        <v>575</v>
      </c>
      <c r="B382" s="91" t="s">
        <v>192</v>
      </c>
      <c r="C382" s="53"/>
      <c r="D382" s="54"/>
      <c r="E382" s="112"/>
      <c r="F382" s="55"/>
      <c r="G382" s="53"/>
      <c r="H382" s="57"/>
      <c r="I382" s="56"/>
      <c r="J382" s="56"/>
      <c r="K382" s="68"/>
      <c r="L382" s="113">
        <v>382</v>
      </c>
      <c r="M382" s="113"/>
      <c r="N382" s="98">
        <f>COUNTIFS(A:A,Edges[[#This Row],[Vertex 2]])</f>
        <v>294</v>
      </c>
    </row>
    <row r="383" spans="1:14" x14ac:dyDescent="0.3">
      <c r="A383" t="s">
        <v>576</v>
      </c>
      <c r="B383" s="91" t="s">
        <v>192</v>
      </c>
      <c r="C383" s="53"/>
      <c r="D383" s="54"/>
      <c r="E383" s="112"/>
      <c r="F383" s="55"/>
      <c r="G383" s="53"/>
      <c r="H383" s="57"/>
      <c r="I383" s="56"/>
      <c r="J383" s="56"/>
      <c r="K383" s="68"/>
      <c r="L383" s="113">
        <v>383</v>
      </c>
      <c r="M383" s="113"/>
      <c r="N383" s="98">
        <f>COUNTIFS(A:A,Edges[[#This Row],[Vertex 2]])</f>
        <v>294</v>
      </c>
    </row>
    <row r="384" spans="1:14" x14ac:dyDescent="0.3">
      <c r="A384" t="s">
        <v>577</v>
      </c>
      <c r="B384" s="91" t="s">
        <v>192</v>
      </c>
      <c r="C384" s="53"/>
      <c r="D384" s="54"/>
      <c r="E384" s="112"/>
      <c r="F384" s="55"/>
      <c r="G384" s="53"/>
      <c r="H384" s="57"/>
      <c r="I384" s="56"/>
      <c r="J384" s="56"/>
      <c r="K384" s="68"/>
      <c r="L384" s="113">
        <v>384</v>
      </c>
      <c r="M384" s="113"/>
      <c r="N384" s="98">
        <f>COUNTIFS(A:A,Edges[[#This Row],[Vertex 2]])</f>
        <v>294</v>
      </c>
    </row>
    <row r="385" spans="1:14" x14ac:dyDescent="0.3">
      <c r="A385" t="s">
        <v>578</v>
      </c>
      <c r="B385" s="91" t="s">
        <v>192</v>
      </c>
      <c r="C385" s="53"/>
      <c r="D385" s="54"/>
      <c r="E385" s="112"/>
      <c r="F385" s="55"/>
      <c r="G385" s="53"/>
      <c r="H385" s="57"/>
      <c r="I385" s="56"/>
      <c r="J385" s="56"/>
      <c r="K385" s="68"/>
      <c r="L385" s="113">
        <v>385</v>
      </c>
      <c r="M385" s="113"/>
      <c r="N385" s="98">
        <f>COUNTIFS(A:A,Edges[[#This Row],[Vertex 2]])</f>
        <v>294</v>
      </c>
    </row>
    <row r="386" spans="1:14" x14ac:dyDescent="0.3">
      <c r="A386" t="s">
        <v>579</v>
      </c>
      <c r="B386" s="91" t="s">
        <v>192</v>
      </c>
      <c r="C386" s="53"/>
      <c r="D386" s="54"/>
      <c r="E386" s="112"/>
      <c r="F386" s="55"/>
      <c r="G386" s="53"/>
      <c r="H386" s="57"/>
      <c r="I386" s="56"/>
      <c r="J386" s="56"/>
      <c r="K386" s="68"/>
      <c r="L386" s="113">
        <v>386</v>
      </c>
      <c r="M386" s="113"/>
      <c r="N386" s="98">
        <f>COUNTIFS(A:A,Edges[[#This Row],[Vertex 2]])</f>
        <v>294</v>
      </c>
    </row>
    <row r="387" spans="1:14" x14ac:dyDescent="0.3">
      <c r="A387" t="s">
        <v>580</v>
      </c>
      <c r="B387" s="91" t="s">
        <v>192</v>
      </c>
      <c r="C387" s="53"/>
      <c r="D387" s="54"/>
      <c r="E387" s="112"/>
      <c r="F387" s="55"/>
      <c r="G387" s="53"/>
      <c r="H387" s="57"/>
      <c r="I387" s="56"/>
      <c r="J387" s="56"/>
      <c r="K387" s="68"/>
      <c r="L387" s="113">
        <v>387</v>
      </c>
      <c r="M387" s="113"/>
      <c r="N387" s="98">
        <f>COUNTIFS(A:A,Edges[[#This Row],[Vertex 2]])</f>
        <v>294</v>
      </c>
    </row>
    <row r="388" spans="1:14" x14ac:dyDescent="0.3">
      <c r="A388" t="s">
        <v>581</v>
      </c>
      <c r="B388" s="91" t="s">
        <v>192</v>
      </c>
      <c r="C388" s="53"/>
      <c r="D388" s="54"/>
      <c r="E388" s="112"/>
      <c r="F388" s="55"/>
      <c r="G388" s="53"/>
      <c r="H388" s="57"/>
      <c r="I388" s="56"/>
      <c r="J388" s="56"/>
      <c r="K388" s="68"/>
      <c r="L388" s="113">
        <v>388</v>
      </c>
      <c r="M388" s="113"/>
      <c r="N388" s="98">
        <f>COUNTIFS(A:A,Edges[[#This Row],[Vertex 2]])</f>
        <v>294</v>
      </c>
    </row>
    <row r="389" spans="1:14" x14ac:dyDescent="0.3">
      <c r="A389" t="s">
        <v>582</v>
      </c>
      <c r="B389" s="91" t="s">
        <v>192</v>
      </c>
      <c r="C389" s="53"/>
      <c r="D389" s="54"/>
      <c r="E389" s="112"/>
      <c r="F389" s="55"/>
      <c r="G389" s="53"/>
      <c r="H389" s="57"/>
      <c r="I389" s="56"/>
      <c r="J389" s="56"/>
      <c r="K389" s="68"/>
      <c r="L389" s="113">
        <v>389</v>
      </c>
      <c r="M389" s="113"/>
      <c r="N389" s="98">
        <f>COUNTIFS(A:A,Edges[[#This Row],[Vertex 2]])</f>
        <v>294</v>
      </c>
    </row>
    <row r="390" spans="1:14" x14ac:dyDescent="0.3">
      <c r="A390" t="s">
        <v>583</v>
      </c>
      <c r="B390" s="91" t="s">
        <v>192</v>
      </c>
      <c r="C390" s="53"/>
      <c r="D390" s="54"/>
      <c r="E390" s="112"/>
      <c r="F390" s="55"/>
      <c r="G390" s="53"/>
      <c r="H390" s="57"/>
      <c r="I390" s="56"/>
      <c r="J390" s="56"/>
      <c r="K390" s="68"/>
      <c r="L390" s="113">
        <v>390</v>
      </c>
      <c r="M390" s="113"/>
      <c r="N390" s="98">
        <f>COUNTIFS(A:A,Edges[[#This Row],[Vertex 2]])</f>
        <v>294</v>
      </c>
    </row>
    <row r="391" spans="1:14" x14ac:dyDescent="0.3">
      <c r="A391" t="s">
        <v>584</v>
      </c>
      <c r="B391" s="91" t="s">
        <v>192</v>
      </c>
      <c r="C391" s="53"/>
      <c r="D391" s="54"/>
      <c r="E391" s="112"/>
      <c r="F391" s="55"/>
      <c r="G391" s="53"/>
      <c r="H391" s="57"/>
      <c r="I391" s="56"/>
      <c r="J391" s="56"/>
      <c r="K391" s="68"/>
      <c r="L391" s="113">
        <v>391</v>
      </c>
      <c r="M391" s="113"/>
      <c r="N391" s="98">
        <f>COUNTIFS(A:A,Edges[[#This Row],[Vertex 2]])</f>
        <v>294</v>
      </c>
    </row>
    <row r="392" spans="1:14" x14ac:dyDescent="0.3">
      <c r="A392" t="s">
        <v>585</v>
      </c>
      <c r="B392" s="91" t="s">
        <v>192</v>
      </c>
      <c r="C392" s="53"/>
      <c r="D392" s="54"/>
      <c r="E392" s="112"/>
      <c r="F392" s="55"/>
      <c r="G392" s="53"/>
      <c r="H392" s="57"/>
      <c r="I392" s="56"/>
      <c r="J392" s="56"/>
      <c r="K392" s="68"/>
      <c r="L392" s="113">
        <v>392</v>
      </c>
      <c r="M392" s="113"/>
      <c r="N392" s="98">
        <f>COUNTIFS(A:A,Edges[[#This Row],[Vertex 2]])</f>
        <v>294</v>
      </c>
    </row>
    <row r="393" spans="1:14" x14ac:dyDescent="0.3">
      <c r="A393" t="s">
        <v>586</v>
      </c>
      <c r="B393" s="91" t="s">
        <v>192</v>
      </c>
      <c r="C393" s="53"/>
      <c r="D393" s="54"/>
      <c r="E393" s="112"/>
      <c r="F393" s="55"/>
      <c r="G393" s="53"/>
      <c r="H393" s="57"/>
      <c r="I393" s="56"/>
      <c r="J393" s="56"/>
      <c r="K393" s="68"/>
      <c r="L393" s="113">
        <v>393</v>
      </c>
      <c r="M393" s="113"/>
      <c r="N393" s="98">
        <f>COUNTIFS(A:A,Edges[[#This Row],[Vertex 2]])</f>
        <v>294</v>
      </c>
    </row>
    <row r="394" spans="1:14" x14ac:dyDescent="0.3">
      <c r="A394" t="s">
        <v>587</v>
      </c>
      <c r="B394" s="91" t="s">
        <v>192</v>
      </c>
      <c r="C394" s="53"/>
      <c r="D394" s="54"/>
      <c r="E394" s="112"/>
      <c r="F394" s="55"/>
      <c r="G394" s="53"/>
      <c r="H394" s="57"/>
      <c r="I394" s="56"/>
      <c r="J394" s="56"/>
      <c r="K394" s="68"/>
      <c r="L394" s="113">
        <v>394</v>
      </c>
      <c r="M394" s="113"/>
      <c r="N394" s="98">
        <f>COUNTIFS(A:A,Edges[[#This Row],[Vertex 2]])</f>
        <v>294</v>
      </c>
    </row>
    <row r="395" spans="1:14" x14ac:dyDescent="0.3">
      <c r="A395" t="s">
        <v>588</v>
      </c>
      <c r="B395" s="91" t="s">
        <v>192</v>
      </c>
      <c r="C395" s="53"/>
      <c r="D395" s="54"/>
      <c r="E395" s="112"/>
      <c r="F395" s="55"/>
      <c r="G395" s="53"/>
      <c r="H395" s="57"/>
      <c r="I395" s="56"/>
      <c r="J395" s="56"/>
      <c r="K395" s="68"/>
      <c r="L395" s="113">
        <v>395</v>
      </c>
      <c r="M395" s="113"/>
      <c r="N395" s="98">
        <f>COUNTIFS(A:A,Edges[[#This Row],[Vertex 2]])</f>
        <v>294</v>
      </c>
    </row>
    <row r="396" spans="1:14" x14ac:dyDescent="0.3">
      <c r="A396" t="s">
        <v>589</v>
      </c>
      <c r="B396" s="91" t="s">
        <v>192</v>
      </c>
      <c r="C396" s="53"/>
      <c r="D396" s="54"/>
      <c r="E396" s="112"/>
      <c r="F396" s="55"/>
      <c r="G396" s="53"/>
      <c r="H396" s="57"/>
      <c r="I396" s="56"/>
      <c r="J396" s="56"/>
      <c r="K396" s="68"/>
      <c r="L396" s="113">
        <v>396</v>
      </c>
      <c r="M396" s="113"/>
      <c r="N396" s="98">
        <f>COUNTIFS(A:A,Edges[[#This Row],[Vertex 2]])</f>
        <v>294</v>
      </c>
    </row>
    <row r="397" spans="1:14" x14ac:dyDescent="0.3">
      <c r="A397" t="s">
        <v>241</v>
      </c>
      <c r="B397" s="91" t="s">
        <v>192</v>
      </c>
      <c r="C397" s="53"/>
      <c r="D397" s="54"/>
      <c r="E397" s="112"/>
      <c r="F397" s="55"/>
      <c r="G397" s="53"/>
      <c r="H397" s="57"/>
      <c r="I397" s="56"/>
      <c r="J397" s="56"/>
      <c r="K397" s="68"/>
      <c r="L397" s="113">
        <v>397</v>
      </c>
      <c r="M397" s="113"/>
      <c r="N397" s="98">
        <f>COUNTIFS(A:A,Edges[[#This Row],[Vertex 2]])</f>
        <v>294</v>
      </c>
    </row>
    <row r="398" spans="1:14" x14ac:dyDescent="0.3">
      <c r="A398" t="s">
        <v>590</v>
      </c>
      <c r="B398" s="91" t="s">
        <v>192</v>
      </c>
      <c r="C398" s="53"/>
      <c r="D398" s="54"/>
      <c r="E398" s="112"/>
      <c r="F398" s="55"/>
      <c r="G398" s="53"/>
      <c r="H398" s="57"/>
      <c r="I398" s="56"/>
      <c r="J398" s="56"/>
      <c r="K398" s="68"/>
      <c r="L398" s="113">
        <v>398</v>
      </c>
      <c r="M398" s="113"/>
      <c r="N398" s="98">
        <f>COUNTIFS(A:A,Edges[[#This Row],[Vertex 2]])</f>
        <v>294</v>
      </c>
    </row>
    <row r="399" spans="1:14" x14ac:dyDescent="0.3">
      <c r="A399" t="s">
        <v>591</v>
      </c>
      <c r="B399" s="91" t="s">
        <v>192</v>
      </c>
      <c r="C399" s="53"/>
      <c r="D399" s="54"/>
      <c r="E399" s="112"/>
      <c r="F399" s="55"/>
      <c r="G399" s="53"/>
      <c r="H399" s="57"/>
      <c r="I399" s="56"/>
      <c r="J399" s="56"/>
      <c r="K399" s="68"/>
      <c r="L399" s="113">
        <v>399</v>
      </c>
      <c r="M399" s="113"/>
      <c r="N399" s="98">
        <f>COUNTIFS(A:A,Edges[[#This Row],[Vertex 2]])</f>
        <v>294</v>
      </c>
    </row>
    <row r="400" spans="1:14" x14ac:dyDescent="0.3">
      <c r="A400" t="s">
        <v>592</v>
      </c>
      <c r="B400" s="91" t="s">
        <v>192</v>
      </c>
      <c r="C400" s="53"/>
      <c r="D400" s="54"/>
      <c r="E400" s="112"/>
      <c r="F400" s="55"/>
      <c r="G400" s="53"/>
      <c r="H400" s="57"/>
      <c r="I400" s="56"/>
      <c r="J400" s="56"/>
      <c r="K400" s="68"/>
      <c r="L400" s="113">
        <v>400</v>
      </c>
      <c r="M400" s="113"/>
      <c r="N400" s="98">
        <f>COUNTIFS(A:A,Edges[[#This Row],[Vertex 2]])</f>
        <v>294</v>
      </c>
    </row>
    <row r="401" spans="1:14" x14ac:dyDescent="0.3">
      <c r="A401" t="s">
        <v>593</v>
      </c>
      <c r="B401" s="91" t="s">
        <v>192</v>
      </c>
      <c r="C401" s="53"/>
      <c r="D401" s="54"/>
      <c r="E401" s="112"/>
      <c r="F401" s="55"/>
      <c r="G401" s="53"/>
      <c r="H401" s="57"/>
      <c r="I401" s="56"/>
      <c r="J401" s="56"/>
      <c r="K401" s="68"/>
      <c r="L401" s="113">
        <v>401</v>
      </c>
      <c r="M401" s="113"/>
      <c r="N401" s="98">
        <f>COUNTIFS(A:A,Edges[[#This Row],[Vertex 2]])</f>
        <v>294</v>
      </c>
    </row>
    <row r="402" spans="1:14" x14ac:dyDescent="0.3">
      <c r="A402" t="s">
        <v>594</v>
      </c>
      <c r="B402" s="91" t="s">
        <v>192</v>
      </c>
      <c r="C402" s="53"/>
      <c r="D402" s="54"/>
      <c r="E402" s="112"/>
      <c r="F402" s="55"/>
      <c r="G402" s="53"/>
      <c r="H402" s="57"/>
      <c r="I402" s="56"/>
      <c r="J402" s="56"/>
      <c r="K402" s="68"/>
      <c r="L402" s="113">
        <v>402</v>
      </c>
      <c r="M402" s="113"/>
      <c r="N402" s="98">
        <f>COUNTIFS(A:A,Edges[[#This Row],[Vertex 2]])</f>
        <v>294</v>
      </c>
    </row>
    <row r="403" spans="1:14" x14ac:dyDescent="0.3">
      <c r="A403" t="s">
        <v>595</v>
      </c>
      <c r="B403" s="91" t="s">
        <v>192</v>
      </c>
      <c r="C403" s="53"/>
      <c r="D403" s="54"/>
      <c r="E403" s="112"/>
      <c r="F403" s="55"/>
      <c r="G403" s="53"/>
      <c r="H403" s="57"/>
      <c r="I403" s="56"/>
      <c r="J403" s="56"/>
      <c r="K403" s="68"/>
      <c r="L403" s="113">
        <v>403</v>
      </c>
      <c r="M403" s="113"/>
      <c r="N403" s="98">
        <f>COUNTIFS(A:A,Edges[[#This Row],[Vertex 2]])</f>
        <v>294</v>
      </c>
    </row>
    <row r="404" spans="1:14" x14ac:dyDescent="0.3">
      <c r="A404" t="s">
        <v>596</v>
      </c>
      <c r="B404" s="91" t="s">
        <v>192</v>
      </c>
      <c r="C404" s="53"/>
      <c r="D404" s="54"/>
      <c r="E404" s="112"/>
      <c r="F404" s="55"/>
      <c r="G404" s="53"/>
      <c r="H404" s="57"/>
      <c r="I404" s="56"/>
      <c r="J404" s="56"/>
      <c r="K404" s="68"/>
      <c r="L404" s="113">
        <v>404</v>
      </c>
      <c r="M404" s="113"/>
      <c r="N404" s="98">
        <f>COUNTIFS(A:A,Edges[[#This Row],[Vertex 2]])</f>
        <v>294</v>
      </c>
    </row>
    <row r="405" spans="1:14" x14ac:dyDescent="0.3">
      <c r="A405" t="s">
        <v>597</v>
      </c>
      <c r="B405" s="91" t="s">
        <v>192</v>
      </c>
      <c r="C405" s="53"/>
      <c r="D405" s="54"/>
      <c r="E405" s="112"/>
      <c r="F405" s="55"/>
      <c r="G405" s="53"/>
      <c r="H405" s="57"/>
      <c r="I405" s="56"/>
      <c r="J405" s="56"/>
      <c r="K405" s="68"/>
      <c r="L405" s="113">
        <v>405</v>
      </c>
      <c r="M405" s="113"/>
      <c r="N405" s="98">
        <f>COUNTIFS(A:A,Edges[[#This Row],[Vertex 2]])</f>
        <v>294</v>
      </c>
    </row>
    <row r="406" spans="1:14" x14ac:dyDescent="0.3">
      <c r="A406" t="s">
        <v>598</v>
      </c>
      <c r="B406" s="91" t="s">
        <v>192</v>
      </c>
      <c r="C406" s="53"/>
      <c r="D406" s="54"/>
      <c r="E406" s="112"/>
      <c r="F406" s="55"/>
      <c r="G406" s="53"/>
      <c r="H406" s="57"/>
      <c r="I406" s="56"/>
      <c r="J406" s="56"/>
      <c r="K406" s="68"/>
      <c r="L406" s="113">
        <v>406</v>
      </c>
      <c r="M406" s="113"/>
      <c r="N406" s="98">
        <f>COUNTIFS(A:A,Edges[[#This Row],[Vertex 2]])</f>
        <v>294</v>
      </c>
    </row>
    <row r="407" spans="1:14" x14ac:dyDescent="0.3">
      <c r="A407" t="s">
        <v>599</v>
      </c>
      <c r="B407" s="91" t="s">
        <v>192</v>
      </c>
      <c r="C407" s="53"/>
      <c r="D407" s="54"/>
      <c r="E407" s="112"/>
      <c r="F407" s="55"/>
      <c r="G407" s="53"/>
      <c r="H407" s="57"/>
      <c r="I407" s="56"/>
      <c r="J407" s="56"/>
      <c r="K407" s="68"/>
      <c r="L407" s="113">
        <v>407</v>
      </c>
      <c r="M407" s="113"/>
      <c r="N407" s="98">
        <f>COUNTIFS(A:A,Edges[[#This Row],[Vertex 2]])</f>
        <v>294</v>
      </c>
    </row>
    <row r="408" spans="1:14" x14ac:dyDescent="0.3">
      <c r="A408" t="s">
        <v>600</v>
      </c>
      <c r="B408" s="91" t="s">
        <v>192</v>
      </c>
      <c r="C408" s="53"/>
      <c r="D408" s="54"/>
      <c r="E408" s="112"/>
      <c r="F408" s="55"/>
      <c r="G408" s="53"/>
      <c r="H408" s="57"/>
      <c r="I408" s="56"/>
      <c r="J408" s="56"/>
      <c r="K408" s="68"/>
      <c r="L408" s="113">
        <v>408</v>
      </c>
      <c r="M408" s="113"/>
      <c r="N408" s="98">
        <f>COUNTIFS(A:A,Edges[[#This Row],[Vertex 2]])</f>
        <v>294</v>
      </c>
    </row>
    <row r="409" spans="1:14" x14ac:dyDescent="0.3">
      <c r="A409" t="s">
        <v>601</v>
      </c>
      <c r="B409" s="91" t="s">
        <v>192</v>
      </c>
      <c r="C409" s="53"/>
      <c r="D409" s="54"/>
      <c r="E409" s="112"/>
      <c r="F409" s="55"/>
      <c r="G409" s="53"/>
      <c r="H409" s="57"/>
      <c r="I409" s="56"/>
      <c r="J409" s="56"/>
      <c r="K409" s="68"/>
      <c r="L409" s="113">
        <v>409</v>
      </c>
      <c r="M409" s="113"/>
      <c r="N409" s="98">
        <f>COUNTIFS(A:A,Edges[[#This Row],[Vertex 2]])</f>
        <v>294</v>
      </c>
    </row>
    <row r="410" spans="1:14" x14ac:dyDescent="0.3">
      <c r="A410" t="s">
        <v>602</v>
      </c>
      <c r="B410" s="91" t="s">
        <v>192</v>
      </c>
      <c r="C410" s="53"/>
      <c r="D410" s="54"/>
      <c r="E410" s="112"/>
      <c r="F410" s="55"/>
      <c r="G410" s="53"/>
      <c r="H410" s="57"/>
      <c r="I410" s="56"/>
      <c r="J410" s="56"/>
      <c r="K410" s="68"/>
      <c r="L410" s="113">
        <v>410</v>
      </c>
      <c r="M410" s="113"/>
      <c r="N410" s="98">
        <f>COUNTIFS(A:A,Edges[[#This Row],[Vertex 2]])</f>
        <v>294</v>
      </c>
    </row>
    <row r="411" spans="1:14" x14ac:dyDescent="0.3">
      <c r="A411" t="s">
        <v>603</v>
      </c>
      <c r="B411" s="91" t="s">
        <v>192</v>
      </c>
      <c r="C411" s="53"/>
      <c r="D411" s="54"/>
      <c r="E411" s="112"/>
      <c r="F411" s="55"/>
      <c r="G411" s="53"/>
      <c r="H411" s="57"/>
      <c r="I411" s="56"/>
      <c r="J411" s="56"/>
      <c r="K411" s="68"/>
      <c r="L411" s="113">
        <v>411</v>
      </c>
      <c r="M411" s="113"/>
      <c r="N411" s="98">
        <f>COUNTIFS(A:A,Edges[[#This Row],[Vertex 2]])</f>
        <v>294</v>
      </c>
    </row>
    <row r="412" spans="1:14" x14ac:dyDescent="0.3">
      <c r="A412" t="s">
        <v>604</v>
      </c>
      <c r="B412" s="91" t="s">
        <v>192</v>
      </c>
      <c r="C412" s="53"/>
      <c r="D412" s="54"/>
      <c r="E412" s="112"/>
      <c r="F412" s="55"/>
      <c r="G412" s="53"/>
      <c r="H412" s="57"/>
      <c r="I412" s="56"/>
      <c r="J412" s="56"/>
      <c r="K412" s="68"/>
      <c r="L412" s="113">
        <v>412</v>
      </c>
      <c r="M412" s="113"/>
      <c r="N412" s="98">
        <f>COUNTIFS(A:A,Edges[[#This Row],[Vertex 2]])</f>
        <v>294</v>
      </c>
    </row>
    <row r="413" spans="1:14" x14ac:dyDescent="0.3">
      <c r="A413" t="s">
        <v>605</v>
      </c>
      <c r="B413" s="91" t="s">
        <v>192</v>
      </c>
      <c r="C413" s="53"/>
      <c r="D413" s="54"/>
      <c r="E413" s="112"/>
      <c r="F413" s="55"/>
      <c r="G413" s="53"/>
      <c r="H413" s="57"/>
      <c r="I413" s="56"/>
      <c r="J413" s="56"/>
      <c r="K413" s="68"/>
      <c r="L413" s="113">
        <v>413</v>
      </c>
      <c r="M413" s="113"/>
      <c r="N413" s="98">
        <f>COUNTIFS(A:A,Edges[[#This Row],[Vertex 2]])</f>
        <v>294</v>
      </c>
    </row>
    <row r="414" spans="1:14" x14ac:dyDescent="0.3">
      <c r="A414" t="s">
        <v>606</v>
      </c>
      <c r="B414" s="91" t="s">
        <v>192</v>
      </c>
      <c r="C414" s="53"/>
      <c r="D414" s="54"/>
      <c r="E414" s="112"/>
      <c r="F414" s="55"/>
      <c r="G414" s="53"/>
      <c r="H414" s="57"/>
      <c r="I414" s="56"/>
      <c r="J414" s="56"/>
      <c r="K414" s="68"/>
      <c r="L414" s="113">
        <v>414</v>
      </c>
      <c r="M414" s="113"/>
      <c r="N414" s="98">
        <f>COUNTIFS(A:A,Edges[[#This Row],[Vertex 2]])</f>
        <v>294</v>
      </c>
    </row>
    <row r="415" spans="1:14" x14ac:dyDescent="0.3">
      <c r="A415" t="s">
        <v>607</v>
      </c>
      <c r="B415" s="91" t="s">
        <v>192</v>
      </c>
      <c r="C415" s="53"/>
      <c r="D415" s="54"/>
      <c r="E415" s="112"/>
      <c r="F415" s="55"/>
      <c r="G415" s="53"/>
      <c r="H415" s="57"/>
      <c r="I415" s="56"/>
      <c r="J415" s="56"/>
      <c r="K415" s="68"/>
      <c r="L415" s="113">
        <v>415</v>
      </c>
      <c r="M415" s="113"/>
      <c r="N415" s="98">
        <f>COUNTIFS(A:A,Edges[[#This Row],[Vertex 2]])</f>
        <v>294</v>
      </c>
    </row>
    <row r="416" spans="1:14" x14ac:dyDescent="0.3">
      <c r="A416" t="s">
        <v>608</v>
      </c>
      <c r="B416" s="91" t="s">
        <v>192</v>
      </c>
      <c r="C416" s="53"/>
      <c r="D416" s="54"/>
      <c r="E416" s="112"/>
      <c r="F416" s="55"/>
      <c r="G416" s="53"/>
      <c r="H416" s="57"/>
      <c r="I416" s="56"/>
      <c r="J416" s="56"/>
      <c r="K416" s="68"/>
      <c r="L416" s="113">
        <v>416</v>
      </c>
      <c r="M416" s="113"/>
      <c r="N416" s="98">
        <f>COUNTIFS(A:A,Edges[[#This Row],[Vertex 2]])</f>
        <v>294</v>
      </c>
    </row>
    <row r="417" spans="1:14" x14ac:dyDescent="0.3">
      <c r="A417" t="s">
        <v>609</v>
      </c>
      <c r="B417" s="91" t="s">
        <v>192</v>
      </c>
      <c r="C417" s="53"/>
      <c r="D417" s="54"/>
      <c r="E417" s="112"/>
      <c r="F417" s="55"/>
      <c r="G417" s="53"/>
      <c r="H417" s="57"/>
      <c r="I417" s="56"/>
      <c r="J417" s="56"/>
      <c r="K417" s="68"/>
      <c r="L417" s="113">
        <v>417</v>
      </c>
      <c r="M417" s="113"/>
      <c r="N417" s="98">
        <f>COUNTIFS(A:A,Edges[[#This Row],[Vertex 2]])</f>
        <v>294</v>
      </c>
    </row>
    <row r="418" spans="1:14" x14ac:dyDescent="0.3">
      <c r="A418" t="s">
        <v>610</v>
      </c>
      <c r="B418" s="91" t="s">
        <v>192</v>
      </c>
      <c r="C418" s="53"/>
      <c r="D418" s="54"/>
      <c r="E418" s="112"/>
      <c r="F418" s="55"/>
      <c r="G418" s="53"/>
      <c r="H418" s="57"/>
      <c r="I418" s="56"/>
      <c r="J418" s="56"/>
      <c r="K418" s="68"/>
      <c r="L418" s="113">
        <v>418</v>
      </c>
      <c r="M418" s="113"/>
      <c r="N418" s="98">
        <f>COUNTIFS(A:A,Edges[[#This Row],[Vertex 2]])</f>
        <v>294</v>
      </c>
    </row>
    <row r="419" spans="1:14" x14ac:dyDescent="0.3">
      <c r="A419" t="s">
        <v>611</v>
      </c>
      <c r="B419" s="91" t="s">
        <v>192</v>
      </c>
      <c r="C419" s="53"/>
      <c r="D419" s="54"/>
      <c r="E419" s="112"/>
      <c r="F419" s="55"/>
      <c r="G419" s="53"/>
      <c r="H419" s="57"/>
      <c r="I419" s="56"/>
      <c r="J419" s="56"/>
      <c r="K419" s="68"/>
      <c r="L419" s="113">
        <v>419</v>
      </c>
      <c r="M419" s="113"/>
      <c r="N419" s="98">
        <f>COUNTIFS(A:A,Edges[[#This Row],[Vertex 2]])</f>
        <v>294</v>
      </c>
    </row>
    <row r="420" spans="1:14" x14ac:dyDescent="0.3">
      <c r="A420" t="s">
        <v>612</v>
      </c>
      <c r="B420" s="91" t="s">
        <v>192</v>
      </c>
      <c r="C420" s="53"/>
      <c r="D420" s="54"/>
      <c r="E420" s="112"/>
      <c r="F420" s="55"/>
      <c r="G420" s="53"/>
      <c r="H420" s="57"/>
      <c r="I420" s="56"/>
      <c r="J420" s="56"/>
      <c r="K420" s="68"/>
      <c r="L420" s="113">
        <v>420</v>
      </c>
      <c r="M420" s="113"/>
      <c r="N420" s="98">
        <f>COUNTIFS(A:A,Edges[[#This Row],[Vertex 2]])</f>
        <v>294</v>
      </c>
    </row>
    <row r="421" spans="1:14" x14ac:dyDescent="0.3">
      <c r="A421" t="s">
        <v>613</v>
      </c>
      <c r="B421" s="91" t="s">
        <v>192</v>
      </c>
      <c r="C421" s="53"/>
      <c r="D421" s="54"/>
      <c r="E421" s="112"/>
      <c r="F421" s="55"/>
      <c r="G421" s="53"/>
      <c r="H421" s="57"/>
      <c r="I421" s="56"/>
      <c r="J421" s="56"/>
      <c r="K421" s="68"/>
      <c r="L421" s="113">
        <v>421</v>
      </c>
      <c r="M421" s="113"/>
      <c r="N421" s="98">
        <f>COUNTIFS(A:A,Edges[[#This Row],[Vertex 2]])</f>
        <v>294</v>
      </c>
    </row>
    <row r="422" spans="1:14" x14ac:dyDescent="0.3">
      <c r="A422" t="s">
        <v>614</v>
      </c>
      <c r="B422" s="91" t="s">
        <v>192</v>
      </c>
      <c r="C422" s="53"/>
      <c r="D422" s="54"/>
      <c r="E422" s="112"/>
      <c r="F422" s="55"/>
      <c r="G422" s="53"/>
      <c r="H422" s="57"/>
      <c r="I422" s="56"/>
      <c r="J422" s="56"/>
      <c r="K422" s="68"/>
      <c r="L422" s="113">
        <v>422</v>
      </c>
      <c r="M422" s="113"/>
      <c r="N422" s="98">
        <f>COUNTIFS(A:A,Edges[[#This Row],[Vertex 2]])</f>
        <v>294</v>
      </c>
    </row>
    <row r="423" spans="1:14" x14ac:dyDescent="0.3">
      <c r="A423" t="s">
        <v>615</v>
      </c>
      <c r="B423" s="91" t="s">
        <v>192</v>
      </c>
      <c r="C423" s="53"/>
      <c r="D423" s="54"/>
      <c r="E423" s="112"/>
      <c r="F423" s="55"/>
      <c r="G423" s="53"/>
      <c r="H423" s="57"/>
      <c r="I423" s="56"/>
      <c r="J423" s="56"/>
      <c r="K423" s="68"/>
      <c r="L423" s="113">
        <v>423</v>
      </c>
      <c r="M423" s="113"/>
      <c r="N423" s="98">
        <f>COUNTIFS(A:A,Edges[[#This Row],[Vertex 2]])</f>
        <v>294</v>
      </c>
    </row>
    <row r="424" spans="1:14" x14ac:dyDescent="0.3">
      <c r="A424" t="s">
        <v>616</v>
      </c>
      <c r="B424" s="91" t="s">
        <v>192</v>
      </c>
      <c r="C424" s="53"/>
      <c r="D424" s="54"/>
      <c r="E424" s="112"/>
      <c r="F424" s="55"/>
      <c r="G424" s="53"/>
      <c r="H424" s="57"/>
      <c r="I424" s="56"/>
      <c r="J424" s="56"/>
      <c r="K424" s="68"/>
      <c r="L424" s="113">
        <v>424</v>
      </c>
      <c r="M424" s="113"/>
      <c r="N424" s="98">
        <f>COUNTIFS(A:A,Edges[[#This Row],[Vertex 2]])</f>
        <v>294</v>
      </c>
    </row>
    <row r="425" spans="1:14" x14ac:dyDescent="0.3">
      <c r="A425" t="s">
        <v>617</v>
      </c>
      <c r="B425" s="91" t="s">
        <v>192</v>
      </c>
      <c r="C425" s="53"/>
      <c r="D425" s="54"/>
      <c r="E425" s="112"/>
      <c r="F425" s="55"/>
      <c r="G425" s="53"/>
      <c r="H425" s="57"/>
      <c r="I425" s="56"/>
      <c r="J425" s="56"/>
      <c r="K425" s="68"/>
      <c r="L425" s="113">
        <v>425</v>
      </c>
      <c r="M425" s="113"/>
      <c r="N425" s="98">
        <f>COUNTIFS(A:A,Edges[[#This Row],[Vertex 2]])</f>
        <v>294</v>
      </c>
    </row>
    <row r="426" spans="1:14" x14ac:dyDescent="0.3">
      <c r="A426" t="s">
        <v>618</v>
      </c>
      <c r="B426" s="91" t="s">
        <v>192</v>
      </c>
      <c r="C426" s="53"/>
      <c r="D426" s="54"/>
      <c r="E426" s="112"/>
      <c r="F426" s="55"/>
      <c r="G426" s="53"/>
      <c r="H426" s="57"/>
      <c r="I426" s="56"/>
      <c r="J426" s="56"/>
      <c r="K426" s="68"/>
      <c r="L426" s="113">
        <v>426</v>
      </c>
      <c r="M426" s="113"/>
      <c r="N426" s="98">
        <f>COUNTIFS(A:A,Edges[[#This Row],[Vertex 2]])</f>
        <v>294</v>
      </c>
    </row>
    <row r="427" spans="1:14" x14ac:dyDescent="0.3">
      <c r="A427" t="s">
        <v>619</v>
      </c>
      <c r="B427" s="91" t="s">
        <v>192</v>
      </c>
      <c r="C427" s="53"/>
      <c r="D427" s="54"/>
      <c r="E427" s="112"/>
      <c r="F427" s="55"/>
      <c r="G427" s="53"/>
      <c r="H427" s="57"/>
      <c r="I427" s="56"/>
      <c r="J427" s="56"/>
      <c r="K427" s="68"/>
      <c r="L427" s="113">
        <v>427</v>
      </c>
      <c r="M427" s="113"/>
      <c r="N427" s="98">
        <f>COUNTIFS(A:A,Edges[[#This Row],[Vertex 2]])</f>
        <v>294</v>
      </c>
    </row>
    <row r="428" spans="1:14" x14ac:dyDescent="0.3">
      <c r="A428" t="s">
        <v>620</v>
      </c>
      <c r="B428" s="91" t="s">
        <v>192</v>
      </c>
      <c r="C428" s="53"/>
      <c r="D428" s="54"/>
      <c r="E428" s="112"/>
      <c r="F428" s="55"/>
      <c r="G428" s="53"/>
      <c r="H428" s="57"/>
      <c r="I428" s="56"/>
      <c r="J428" s="56"/>
      <c r="K428" s="68"/>
      <c r="L428" s="113">
        <v>428</v>
      </c>
      <c r="M428" s="113"/>
      <c r="N428" s="98">
        <f>COUNTIFS(A:A,Edges[[#This Row],[Vertex 2]])</f>
        <v>294</v>
      </c>
    </row>
    <row r="429" spans="1:14" x14ac:dyDescent="0.3">
      <c r="A429" t="s">
        <v>621</v>
      </c>
      <c r="B429" s="91" t="s">
        <v>192</v>
      </c>
      <c r="C429" s="53"/>
      <c r="D429" s="54"/>
      <c r="E429" s="112"/>
      <c r="F429" s="55"/>
      <c r="G429" s="53"/>
      <c r="H429" s="57"/>
      <c r="I429" s="56"/>
      <c r="J429" s="56"/>
      <c r="K429" s="68"/>
      <c r="L429" s="113">
        <v>429</v>
      </c>
      <c r="M429" s="113"/>
      <c r="N429" s="98">
        <f>COUNTIFS(A:A,Edges[[#This Row],[Vertex 2]])</f>
        <v>294</v>
      </c>
    </row>
    <row r="430" spans="1:14" x14ac:dyDescent="0.3">
      <c r="A430" t="s">
        <v>622</v>
      </c>
      <c r="B430" s="91" t="s">
        <v>192</v>
      </c>
      <c r="C430" s="53"/>
      <c r="D430" s="54"/>
      <c r="E430" s="112"/>
      <c r="F430" s="55"/>
      <c r="G430" s="53"/>
      <c r="H430" s="57"/>
      <c r="I430" s="56"/>
      <c r="J430" s="56"/>
      <c r="K430" s="68"/>
      <c r="L430" s="113">
        <v>430</v>
      </c>
      <c r="M430" s="113"/>
      <c r="N430" s="98">
        <f>COUNTIFS(A:A,Edges[[#This Row],[Vertex 2]])</f>
        <v>294</v>
      </c>
    </row>
    <row r="431" spans="1:14" x14ac:dyDescent="0.3">
      <c r="A431" t="s">
        <v>623</v>
      </c>
      <c r="B431" s="91" t="s">
        <v>192</v>
      </c>
      <c r="C431" s="53"/>
      <c r="D431" s="54"/>
      <c r="E431" s="112"/>
      <c r="F431" s="55"/>
      <c r="G431" s="53"/>
      <c r="H431" s="57"/>
      <c r="I431" s="56"/>
      <c r="J431" s="56"/>
      <c r="K431" s="68"/>
      <c r="L431" s="113">
        <v>431</v>
      </c>
      <c r="M431" s="113"/>
      <c r="N431" s="98">
        <f>COUNTIFS(A:A,Edges[[#This Row],[Vertex 2]])</f>
        <v>294</v>
      </c>
    </row>
    <row r="432" spans="1:14" x14ac:dyDescent="0.3">
      <c r="A432" t="s">
        <v>624</v>
      </c>
      <c r="B432" s="91" t="s">
        <v>192</v>
      </c>
      <c r="C432" s="53"/>
      <c r="D432" s="54"/>
      <c r="E432" s="112"/>
      <c r="F432" s="55"/>
      <c r="G432" s="53"/>
      <c r="H432" s="57"/>
      <c r="I432" s="56"/>
      <c r="J432" s="56"/>
      <c r="K432" s="68"/>
      <c r="L432" s="113">
        <v>432</v>
      </c>
      <c r="M432" s="113"/>
      <c r="N432" s="98">
        <f>COUNTIFS(A:A,Edges[[#This Row],[Vertex 2]])</f>
        <v>294</v>
      </c>
    </row>
    <row r="433" spans="1:14" x14ac:dyDescent="0.3">
      <c r="A433" t="s">
        <v>625</v>
      </c>
      <c r="B433" s="91" t="s">
        <v>192</v>
      </c>
      <c r="C433" s="53"/>
      <c r="D433" s="54"/>
      <c r="E433" s="112"/>
      <c r="F433" s="55"/>
      <c r="G433" s="53"/>
      <c r="H433" s="57"/>
      <c r="I433" s="56"/>
      <c r="J433" s="56"/>
      <c r="K433" s="68"/>
      <c r="L433" s="113">
        <v>433</v>
      </c>
      <c r="M433" s="113"/>
      <c r="N433" s="98">
        <f>COUNTIFS(A:A,Edges[[#This Row],[Vertex 2]])</f>
        <v>294</v>
      </c>
    </row>
    <row r="434" spans="1:14" x14ac:dyDescent="0.3">
      <c r="A434" t="s">
        <v>626</v>
      </c>
      <c r="B434" s="91" t="s">
        <v>192</v>
      </c>
      <c r="C434" s="53"/>
      <c r="D434" s="54"/>
      <c r="E434" s="112"/>
      <c r="F434" s="55"/>
      <c r="G434" s="53"/>
      <c r="H434" s="57"/>
      <c r="I434" s="56"/>
      <c r="J434" s="56"/>
      <c r="K434" s="68"/>
      <c r="L434" s="113">
        <v>434</v>
      </c>
      <c r="M434" s="113"/>
      <c r="N434" s="98">
        <f>COUNTIFS(A:A,Edges[[#This Row],[Vertex 2]])</f>
        <v>294</v>
      </c>
    </row>
    <row r="435" spans="1:14" x14ac:dyDescent="0.3">
      <c r="A435" t="s">
        <v>627</v>
      </c>
      <c r="B435" s="91" t="s">
        <v>192</v>
      </c>
      <c r="C435" s="53"/>
      <c r="D435" s="54"/>
      <c r="E435" s="112"/>
      <c r="F435" s="55"/>
      <c r="G435" s="53"/>
      <c r="H435" s="57"/>
      <c r="I435" s="56"/>
      <c r="J435" s="56"/>
      <c r="K435" s="68"/>
      <c r="L435" s="113">
        <v>435</v>
      </c>
      <c r="M435" s="113"/>
      <c r="N435" s="98">
        <f>COUNTIFS(A:A,Edges[[#This Row],[Vertex 2]])</f>
        <v>294</v>
      </c>
    </row>
    <row r="436" spans="1:14" x14ac:dyDescent="0.3">
      <c r="A436" t="s">
        <v>628</v>
      </c>
      <c r="B436" s="91" t="s">
        <v>192</v>
      </c>
      <c r="C436" s="53"/>
      <c r="D436" s="54"/>
      <c r="E436" s="112"/>
      <c r="F436" s="55"/>
      <c r="G436" s="53"/>
      <c r="H436" s="57"/>
      <c r="I436" s="56"/>
      <c r="J436" s="56"/>
      <c r="K436" s="68"/>
      <c r="L436" s="113">
        <v>436</v>
      </c>
      <c r="M436" s="113"/>
      <c r="N436" s="98">
        <f>COUNTIFS(A:A,Edges[[#This Row],[Vertex 2]])</f>
        <v>294</v>
      </c>
    </row>
    <row r="437" spans="1:14" x14ac:dyDescent="0.3">
      <c r="A437" t="s">
        <v>629</v>
      </c>
      <c r="B437" s="91" t="s">
        <v>192</v>
      </c>
      <c r="C437" s="53"/>
      <c r="D437" s="54"/>
      <c r="E437" s="112"/>
      <c r="F437" s="55"/>
      <c r="G437" s="53"/>
      <c r="H437" s="57"/>
      <c r="I437" s="56"/>
      <c r="J437" s="56"/>
      <c r="K437" s="68"/>
      <c r="L437" s="113">
        <v>437</v>
      </c>
      <c r="M437" s="113"/>
      <c r="N437" s="98">
        <f>COUNTIFS(A:A,Edges[[#This Row],[Vertex 2]])</f>
        <v>294</v>
      </c>
    </row>
    <row r="438" spans="1:14" x14ac:dyDescent="0.3">
      <c r="A438" t="s">
        <v>630</v>
      </c>
      <c r="B438" s="91" t="s">
        <v>192</v>
      </c>
      <c r="C438" s="53"/>
      <c r="D438" s="54"/>
      <c r="E438" s="112"/>
      <c r="F438" s="55"/>
      <c r="G438" s="53"/>
      <c r="H438" s="57"/>
      <c r="I438" s="56"/>
      <c r="J438" s="56"/>
      <c r="K438" s="68"/>
      <c r="L438" s="113">
        <v>438</v>
      </c>
      <c r="M438" s="113"/>
      <c r="N438" s="98">
        <f>COUNTIFS(A:A,Edges[[#This Row],[Vertex 2]])</f>
        <v>294</v>
      </c>
    </row>
    <row r="439" spans="1:14" x14ac:dyDescent="0.3">
      <c r="A439" t="s">
        <v>631</v>
      </c>
      <c r="B439" s="91" t="s">
        <v>192</v>
      </c>
      <c r="C439" s="53"/>
      <c r="D439" s="54"/>
      <c r="E439" s="112"/>
      <c r="F439" s="55"/>
      <c r="G439" s="53"/>
      <c r="H439" s="57"/>
      <c r="I439" s="56"/>
      <c r="J439" s="56"/>
      <c r="K439" s="68"/>
      <c r="L439" s="113">
        <v>439</v>
      </c>
      <c r="M439" s="113"/>
      <c r="N439" s="98">
        <f>COUNTIFS(A:A,Edges[[#This Row],[Vertex 2]])</f>
        <v>294</v>
      </c>
    </row>
    <row r="440" spans="1:14" x14ac:dyDescent="0.3">
      <c r="A440" t="s">
        <v>632</v>
      </c>
      <c r="B440" s="91" t="s">
        <v>192</v>
      </c>
      <c r="C440" s="53"/>
      <c r="D440" s="54"/>
      <c r="E440" s="112"/>
      <c r="F440" s="55"/>
      <c r="G440" s="53"/>
      <c r="H440" s="57"/>
      <c r="I440" s="56"/>
      <c r="J440" s="56"/>
      <c r="K440" s="68"/>
      <c r="L440" s="113">
        <v>440</v>
      </c>
      <c r="M440" s="113"/>
      <c r="N440" s="98">
        <f>COUNTIFS(A:A,Edges[[#This Row],[Vertex 2]])</f>
        <v>294</v>
      </c>
    </row>
    <row r="441" spans="1:14" x14ac:dyDescent="0.3">
      <c r="A441" t="s">
        <v>633</v>
      </c>
      <c r="B441" s="91" t="s">
        <v>192</v>
      </c>
      <c r="C441" s="53"/>
      <c r="D441" s="54"/>
      <c r="E441" s="112"/>
      <c r="F441" s="55"/>
      <c r="G441" s="53"/>
      <c r="H441" s="57"/>
      <c r="I441" s="56"/>
      <c r="J441" s="56"/>
      <c r="K441" s="68"/>
      <c r="L441" s="113">
        <v>441</v>
      </c>
      <c r="M441" s="113"/>
      <c r="N441" s="98">
        <f>COUNTIFS(A:A,Edges[[#This Row],[Vertex 2]])</f>
        <v>294</v>
      </c>
    </row>
    <row r="442" spans="1:14" x14ac:dyDescent="0.3">
      <c r="A442" t="s">
        <v>634</v>
      </c>
      <c r="B442" s="91" t="s">
        <v>192</v>
      </c>
      <c r="C442" s="53"/>
      <c r="D442" s="54"/>
      <c r="E442" s="112"/>
      <c r="F442" s="55"/>
      <c r="G442" s="53"/>
      <c r="H442" s="57"/>
      <c r="I442" s="56"/>
      <c r="J442" s="56"/>
      <c r="K442" s="68"/>
      <c r="L442" s="113">
        <v>442</v>
      </c>
      <c r="M442" s="113"/>
      <c r="N442" s="98">
        <f>COUNTIFS(A:A,Edges[[#This Row],[Vertex 2]])</f>
        <v>294</v>
      </c>
    </row>
    <row r="443" spans="1:14" x14ac:dyDescent="0.3">
      <c r="A443" t="s">
        <v>635</v>
      </c>
      <c r="B443" s="91" t="s">
        <v>192</v>
      </c>
      <c r="C443" s="53"/>
      <c r="D443" s="54"/>
      <c r="E443" s="112"/>
      <c r="F443" s="55"/>
      <c r="G443" s="53"/>
      <c r="H443" s="57"/>
      <c r="I443" s="56"/>
      <c r="J443" s="56"/>
      <c r="K443" s="68"/>
      <c r="L443" s="113">
        <v>443</v>
      </c>
      <c r="M443" s="113"/>
      <c r="N443" s="98">
        <f>COUNTIFS(A:A,Edges[[#This Row],[Vertex 2]])</f>
        <v>294</v>
      </c>
    </row>
    <row r="444" spans="1:14" x14ac:dyDescent="0.3">
      <c r="A444" t="s">
        <v>636</v>
      </c>
      <c r="B444" s="91" t="s">
        <v>192</v>
      </c>
      <c r="C444" s="53"/>
      <c r="D444" s="54"/>
      <c r="E444" s="112"/>
      <c r="F444" s="55"/>
      <c r="G444" s="53"/>
      <c r="H444" s="57"/>
      <c r="I444" s="56"/>
      <c r="J444" s="56"/>
      <c r="K444" s="68"/>
      <c r="L444" s="113">
        <v>444</v>
      </c>
      <c r="M444" s="113"/>
      <c r="N444" s="98">
        <f>COUNTIFS(A:A,Edges[[#This Row],[Vertex 2]])</f>
        <v>294</v>
      </c>
    </row>
    <row r="445" spans="1:14" x14ac:dyDescent="0.3">
      <c r="A445" t="s">
        <v>637</v>
      </c>
      <c r="B445" s="91" t="s">
        <v>192</v>
      </c>
      <c r="C445" s="53"/>
      <c r="D445" s="54"/>
      <c r="E445" s="112"/>
      <c r="F445" s="55"/>
      <c r="G445" s="53"/>
      <c r="H445" s="57"/>
      <c r="I445" s="56"/>
      <c r="J445" s="56"/>
      <c r="K445" s="68"/>
      <c r="L445" s="113">
        <v>445</v>
      </c>
      <c r="M445" s="113"/>
      <c r="N445" s="98">
        <f>COUNTIFS(A:A,Edges[[#This Row],[Vertex 2]])</f>
        <v>294</v>
      </c>
    </row>
    <row r="446" spans="1:14" x14ac:dyDescent="0.3">
      <c r="A446" t="s">
        <v>638</v>
      </c>
      <c r="B446" s="91" t="s">
        <v>192</v>
      </c>
      <c r="C446" s="53"/>
      <c r="D446" s="54"/>
      <c r="E446" s="112"/>
      <c r="F446" s="55"/>
      <c r="G446" s="53"/>
      <c r="H446" s="57"/>
      <c r="I446" s="56"/>
      <c r="J446" s="56"/>
      <c r="K446" s="68"/>
      <c r="L446" s="113">
        <v>446</v>
      </c>
      <c r="M446" s="113"/>
      <c r="N446" s="98">
        <f>COUNTIFS(A:A,Edges[[#This Row],[Vertex 2]])</f>
        <v>294</v>
      </c>
    </row>
    <row r="447" spans="1:14" x14ac:dyDescent="0.3">
      <c r="A447" t="s">
        <v>639</v>
      </c>
      <c r="B447" s="91" t="s">
        <v>192</v>
      </c>
      <c r="C447" s="53"/>
      <c r="D447" s="54"/>
      <c r="E447" s="112"/>
      <c r="F447" s="55"/>
      <c r="G447" s="53"/>
      <c r="H447" s="57"/>
      <c r="I447" s="56"/>
      <c r="J447" s="56"/>
      <c r="K447" s="68"/>
      <c r="L447" s="113">
        <v>447</v>
      </c>
      <c r="M447" s="113"/>
      <c r="N447" s="98">
        <f>COUNTIFS(A:A,Edges[[#This Row],[Vertex 2]])</f>
        <v>294</v>
      </c>
    </row>
    <row r="448" spans="1:14" x14ac:dyDescent="0.3">
      <c r="A448" t="s">
        <v>640</v>
      </c>
      <c r="B448" s="91" t="s">
        <v>192</v>
      </c>
      <c r="C448" s="53"/>
      <c r="D448" s="54"/>
      <c r="E448" s="112"/>
      <c r="F448" s="55"/>
      <c r="G448" s="53"/>
      <c r="H448" s="57"/>
      <c r="I448" s="56"/>
      <c r="J448" s="56"/>
      <c r="K448" s="68"/>
      <c r="L448" s="113">
        <v>448</v>
      </c>
      <c r="M448" s="113"/>
      <c r="N448" s="98">
        <f>COUNTIFS(A:A,Edges[[#This Row],[Vertex 2]])</f>
        <v>294</v>
      </c>
    </row>
    <row r="449" spans="1:14" x14ac:dyDescent="0.3">
      <c r="A449" t="s">
        <v>641</v>
      </c>
      <c r="B449" s="91" t="s">
        <v>192</v>
      </c>
      <c r="C449" s="53"/>
      <c r="D449" s="54"/>
      <c r="E449" s="112"/>
      <c r="F449" s="55"/>
      <c r="G449" s="53"/>
      <c r="H449" s="57"/>
      <c r="I449" s="56"/>
      <c r="J449" s="56"/>
      <c r="K449" s="68"/>
      <c r="L449" s="113">
        <v>449</v>
      </c>
      <c r="M449" s="113"/>
      <c r="N449" s="98">
        <f>COUNTIFS(A:A,Edges[[#This Row],[Vertex 2]])</f>
        <v>294</v>
      </c>
    </row>
    <row r="450" spans="1:14" x14ac:dyDescent="0.3">
      <c r="A450" t="s">
        <v>642</v>
      </c>
      <c r="B450" s="91" t="s">
        <v>192</v>
      </c>
      <c r="C450" s="53"/>
      <c r="D450" s="54"/>
      <c r="E450" s="112"/>
      <c r="F450" s="55"/>
      <c r="G450" s="53"/>
      <c r="H450" s="57"/>
      <c r="I450" s="56"/>
      <c r="J450" s="56"/>
      <c r="K450" s="68"/>
      <c r="L450" s="113">
        <v>450</v>
      </c>
      <c r="M450" s="113"/>
      <c r="N450" s="98">
        <f>COUNTIFS(A:A,Edges[[#This Row],[Vertex 2]])</f>
        <v>294</v>
      </c>
    </row>
    <row r="451" spans="1:14" x14ac:dyDescent="0.3">
      <c r="A451" t="s">
        <v>643</v>
      </c>
      <c r="B451" s="91" t="s">
        <v>192</v>
      </c>
      <c r="C451" s="53"/>
      <c r="D451" s="54"/>
      <c r="E451" s="112"/>
      <c r="F451" s="55"/>
      <c r="G451" s="53"/>
      <c r="H451" s="57"/>
      <c r="I451" s="56"/>
      <c r="J451" s="56"/>
      <c r="K451" s="68"/>
      <c r="L451" s="113">
        <v>451</v>
      </c>
      <c r="M451" s="113"/>
      <c r="N451" s="98">
        <f>COUNTIFS(A:A,Edges[[#This Row],[Vertex 2]])</f>
        <v>294</v>
      </c>
    </row>
    <row r="452" spans="1:14" x14ac:dyDescent="0.3">
      <c r="A452" t="s">
        <v>644</v>
      </c>
      <c r="B452" s="91" t="s">
        <v>192</v>
      </c>
      <c r="C452" s="53"/>
      <c r="D452" s="54"/>
      <c r="E452" s="112"/>
      <c r="F452" s="55"/>
      <c r="G452" s="53"/>
      <c r="H452" s="57"/>
      <c r="I452" s="56"/>
      <c r="J452" s="56"/>
      <c r="K452" s="68"/>
      <c r="L452" s="113">
        <v>452</v>
      </c>
      <c r="M452" s="113"/>
      <c r="N452" s="98">
        <f>COUNTIFS(A:A,Edges[[#This Row],[Vertex 2]])</f>
        <v>294</v>
      </c>
    </row>
    <row r="453" spans="1:14" x14ac:dyDescent="0.3">
      <c r="A453" t="s">
        <v>645</v>
      </c>
      <c r="B453" s="91" t="s">
        <v>192</v>
      </c>
      <c r="C453" s="53"/>
      <c r="D453" s="54"/>
      <c r="E453" s="112"/>
      <c r="F453" s="55"/>
      <c r="G453" s="53"/>
      <c r="H453" s="57"/>
      <c r="I453" s="56"/>
      <c r="J453" s="56"/>
      <c r="K453" s="68"/>
      <c r="L453" s="113">
        <v>453</v>
      </c>
      <c r="M453" s="113"/>
      <c r="N453" s="98">
        <f>COUNTIFS(A:A,Edges[[#This Row],[Vertex 2]])</f>
        <v>294</v>
      </c>
    </row>
    <row r="454" spans="1:14" x14ac:dyDescent="0.3">
      <c r="A454" t="s">
        <v>646</v>
      </c>
      <c r="B454" s="91" t="s">
        <v>192</v>
      </c>
      <c r="C454" s="53"/>
      <c r="D454" s="54"/>
      <c r="E454" s="112"/>
      <c r="F454" s="55"/>
      <c r="G454" s="53"/>
      <c r="H454" s="57"/>
      <c r="I454" s="56"/>
      <c r="J454" s="56"/>
      <c r="K454" s="68"/>
      <c r="L454" s="113">
        <v>454</v>
      </c>
      <c r="M454" s="113"/>
      <c r="N454" s="98">
        <f>COUNTIFS(A:A,Edges[[#This Row],[Vertex 2]])</f>
        <v>294</v>
      </c>
    </row>
    <row r="455" spans="1:14" x14ac:dyDescent="0.3">
      <c r="A455" t="s">
        <v>647</v>
      </c>
      <c r="B455" s="91" t="s">
        <v>192</v>
      </c>
      <c r="C455" s="53"/>
      <c r="D455" s="54"/>
      <c r="E455" s="112"/>
      <c r="F455" s="55"/>
      <c r="G455" s="53"/>
      <c r="H455" s="57"/>
      <c r="I455" s="56"/>
      <c r="J455" s="56"/>
      <c r="K455" s="68"/>
      <c r="L455" s="113">
        <v>455</v>
      </c>
      <c r="M455" s="113"/>
      <c r="N455" s="98">
        <f>COUNTIFS(A:A,Edges[[#This Row],[Vertex 2]])</f>
        <v>294</v>
      </c>
    </row>
    <row r="456" spans="1:14" x14ac:dyDescent="0.3">
      <c r="A456" t="s">
        <v>648</v>
      </c>
      <c r="B456" s="91" t="s">
        <v>192</v>
      </c>
      <c r="C456" s="53"/>
      <c r="D456" s="54"/>
      <c r="E456" s="112"/>
      <c r="F456" s="55"/>
      <c r="G456" s="53"/>
      <c r="H456" s="57"/>
      <c r="I456" s="56"/>
      <c r="J456" s="56"/>
      <c r="K456" s="68"/>
      <c r="L456" s="113">
        <v>456</v>
      </c>
      <c r="M456" s="113"/>
      <c r="N456" s="98">
        <f>COUNTIFS(A:A,Edges[[#This Row],[Vertex 2]])</f>
        <v>294</v>
      </c>
    </row>
    <row r="457" spans="1:14" x14ac:dyDescent="0.3">
      <c r="A457" t="s">
        <v>649</v>
      </c>
      <c r="B457" s="91" t="s">
        <v>192</v>
      </c>
      <c r="C457" s="53"/>
      <c r="D457" s="54"/>
      <c r="E457" s="112"/>
      <c r="F457" s="55"/>
      <c r="G457" s="53"/>
      <c r="H457" s="57"/>
      <c r="I457" s="56"/>
      <c r="J457" s="56"/>
      <c r="K457" s="68"/>
      <c r="L457" s="113">
        <v>457</v>
      </c>
      <c r="M457" s="113"/>
      <c r="N457" s="98">
        <f>COUNTIFS(A:A,Edges[[#This Row],[Vertex 2]])</f>
        <v>294</v>
      </c>
    </row>
    <row r="458" spans="1:14" x14ac:dyDescent="0.3">
      <c r="A458" t="s">
        <v>650</v>
      </c>
      <c r="B458" s="91" t="s">
        <v>192</v>
      </c>
      <c r="C458" s="53"/>
      <c r="D458" s="54"/>
      <c r="E458" s="112"/>
      <c r="F458" s="55"/>
      <c r="G458" s="53"/>
      <c r="H458" s="57"/>
      <c r="I458" s="56"/>
      <c r="J458" s="56"/>
      <c r="K458" s="68"/>
      <c r="L458" s="113">
        <v>458</v>
      </c>
      <c r="M458" s="113"/>
      <c r="N458" s="98">
        <f>COUNTIFS(A:A,Edges[[#This Row],[Vertex 2]])</f>
        <v>294</v>
      </c>
    </row>
    <row r="459" spans="1:14" x14ac:dyDescent="0.3">
      <c r="A459" t="s">
        <v>651</v>
      </c>
      <c r="B459" s="91" t="s">
        <v>192</v>
      </c>
      <c r="C459" s="53"/>
      <c r="D459" s="54"/>
      <c r="E459" s="112"/>
      <c r="F459" s="55"/>
      <c r="G459" s="53"/>
      <c r="H459" s="57"/>
      <c r="I459" s="56"/>
      <c r="J459" s="56"/>
      <c r="K459" s="68"/>
      <c r="L459" s="113">
        <v>459</v>
      </c>
      <c r="M459" s="113"/>
      <c r="N459" s="98">
        <f>COUNTIFS(A:A,Edges[[#This Row],[Vertex 2]])</f>
        <v>294</v>
      </c>
    </row>
    <row r="460" spans="1:14" x14ac:dyDescent="0.3">
      <c r="A460" t="s">
        <v>652</v>
      </c>
      <c r="B460" s="91" t="s">
        <v>192</v>
      </c>
      <c r="C460" s="53"/>
      <c r="D460" s="54"/>
      <c r="E460" s="112"/>
      <c r="F460" s="55"/>
      <c r="G460" s="53"/>
      <c r="H460" s="57"/>
      <c r="I460" s="56"/>
      <c r="J460" s="56"/>
      <c r="K460" s="68"/>
      <c r="L460" s="113">
        <v>460</v>
      </c>
      <c r="M460" s="113"/>
      <c r="N460" s="98">
        <f>COUNTIFS(A:A,Edges[[#This Row],[Vertex 2]])</f>
        <v>294</v>
      </c>
    </row>
    <row r="461" spans="1:14" x14ac:dyDescent="0.3">
      <c r="A461" t="s">
        <v>653</v>
      </c>
      <c r="B461" s="91" t="s">
        <v>192</v>
      </c>
      <c r="C461" s="53"/>
      <c r="D461" s="54"/>
      <c r="E461" s="112"/>
      <c r="F461" s="55"/>
      <c r="G461" s="53"/>
      <c r="H461" s="57"/>
      <c r="I461" s="56"/>
      <c r="J461" s="56"/>
      <c r="K461" s="68"/>
      <c r="L461" s="113">
        <v>461</v>
      </c>
      <c r="M461" s="113"/>
      <c r="N461" s="98">
        <f>COUNTIFS(A:A,Edges[[#This Row],[Vertex 2]])</f>
        <v>294</v>
      </c>
    </row>
    <row r="462" spans="1:14" x14ac:dyDescent="0.3">
      <c r="A462" t="s">
        <v>654</v>
      </c>
      <c r="B462" s="91" t="s">
        <v>192</v>
      </c>
      <c r="C462" s="53"/>
      <c r="D462" s="54"/>
      <c r="E462" s="112"/>
      <c r="F462" s="55"/>
      <c r="G462" s="53"/>
      <c r="H462" s="57"/>
      <c r="I462" s="56"/>
      <c r="J462" s="56"/>
      <c r="K462" s="68"/>
      <c r="L462" s="113">
        <v>462</v>
      </c>
      <c r="M462" s="113"/>
      <c r="N462" s="98">
        <f>COUNTIFS(A:A,Edges[[#This Row],[Vertex 2]])</f>
        <v>294</v>
      </c>
    </row>
    <row r="463" spans="1:14" x14ac:dyDescent="0.3">
      <c r="A463" t="s">
        <v>655</v>
      </c>
      <c r="B463" s="91" t="s">
        <v>192</v>
      </c>
      <c r="C463" s="53"/>
      <c r="D463" s="54"/>
      <c r="E463" s="112"/>
      <c r="F463" s="55"/>
      <c r="G463" s="53"/>
      <c r="H463" s="57"/>
      <c r="I463" s="56"/>
      <c r="J463" s="56"/>
      <c r="K463" s="68"/>
      <c r="L463" s="113">
        <v>463</v>
      </c>
      <c r="M463" s="113"/>
      <c r="N463" s="98">
        <f>COUNTIFS(A:A,Edges[[#This Row],[Vertex 2]])</f>
        <v>294</v>
      </c>
    </row>
    <row r="464" spans="1:14" x14ac:dyDescent="0.3">
      <c r="A464" t="s">
        <v>656</v>
      </c>
      <c r="B464" s="91" t="s">
        <v>192</v>
      </c>
      <c r="C464" s="53"/>
      <c r="D464" s="54"/>
      <c r="E464" s="112"/>
      <c r="F464" s="55"/>
      <c r="G464" s="53"/>
      <c r="H464" s="57"/>
      <c r="I464" s="56"/>
      <c r="J464" s="56"/>
      <c r="K464" s="68"/>
      <c r="L464" s="113">
        <v>464</v>
      </c>
      <c r="M464" s="113"/>
      <c r="N464" s="98">
        <f>COUNTIFS(A:A,Edges[[#This Row],[Vertex 2]])</f>
        <v>294</v>
      </c>
    </row>
    <row r="465" spans="1:14" x14ac:dyDescent="0.3">
      <c r="A465" t="s">
        <v>657</v>
      </c>
      <c r="B465" s="91" t="s">
        <v>192</v>
      </c>
      <c r="C465" s="53"/>
      <c r="D465" s="54"/>
      <c r="E465" s="112"/>
      <c r="F465" s="55"/>
      <c r="G465" s="53"/>
      <c r="H465" s="57"/>
      <c r="I465" s="56"/>
      <c r="J465" s="56"/>
      <c r="K465" s="68"/>
      <c r="L465" s="113">
        <v>465</v>
      </c>
      <c r="M465" s="113"/>
      <c r="N465" s="98">
        <f>COUNTIFS(A:A,Edges[[#This Row],[Vertex 2]])</f>
        <v>294</v>
      </c>
    </row>
    <row r="466" spans="1:14" x14ac:dyDescent="0.3">
      <c r="A466" t="s">
        <v>658</v>
      </c>
      <c r="B466" s="91" t="s">
        <v>192</v>
      </c>
      <c r="C466" s="53"/>
      <c r="D466" s="54"/>
      <c r="E466" s="112"/>
      <c r="F466" s="55"/>
      <c r="G466" s="53"/>
      <c r="H466" s="57"/>
      <c r="I466" s="56"/>
      <c r="J466" s="56"/>
      <c r="K466" s="68"/>
      <c r="L466" s="113">
        <v>466</v>
      </c>
      <c r="M466" s="113"/>
      <c r="N466" s="98">
        <f>COUNTIFS(A:A,Edges[[#This Row],[Vertex 2]])</f>
        <v>294</v>
      </c>
    </row>
    <row r="467" spans="1:14" x14ac:dyDescent="0.3">
      <c r="A467" t="s">
        <v>659</v>
      </c>
      <c r="B467" s="91" t="s">
        <v>192</v>
      </c>
      <c r="C467" s="53"/>
      <c r="D467" s="54"/>
      <c r="E467" s="112"/>
      <c r="F467" s="55"/>
      <c r="G467" s="53"/>
      <c r="H467" s="57"/>
      <c r="I467" s="56"/>
      <c r="J467" s="56"/>
      <c r="K467" s="68"/>
      <c r="L467" s="113">
        <v>467</v>
      </c>
      <c r="M467" s="113"/>
      <c r="N467" s="98">
        <f>COUNTIFS(A:A,Edges[[#This Row],[Vertex 2]])</f>
        <v>294</v>
      </c>
    </row>
    <row r="468" spans="1:14" x14ac:dyDescent="0.3">
      <c r="A468" t="s">
        <v>660</v>
      </c>
      <c r="B468" s="91" t="s">
        <v>192</v>
      </c>
      <c r="C468" s="53"/>
      <c r="D468" s="54"/>
      <c r="E468" s="112"/>
      <c r="F468" s="55"/>
      <c r="G468" s="53"/>
      <c r="H468" s="57"/>
      <c r="I468" s="56"/>
      <c r="J468" s="56"/>
      <c r="K468" s="68"/>
      <c r="L468" s="113">
        <v>468</v>
      </c>
      <c r="M468" s="113"/>
      <c r="N468" s="98">
        <f>COUNTIFS(A:A,Edges[[#This Row],[Vertex 2]])</f>
        <v>294</v>
      </c>
    </row>
    <row r="469" spans="1:14" x14ac:dyDescent="0.3">
      <c r="A469" t="s">
        <v>661</v>
      </c>
      <c r="B469" s="91" t="s">
        <v>192</v>
      </c>
      <c r="C469" s="53"/>
      <c r="D469" s="54"/>
      <c r="E469" s="112"/>
      <c r="F469" s="55"/>
      <c r="G469" s="53"/>
      <c r="H469" s="57"/>
      <c r="I469" s="56"/>
      <c r="J469" s="56"/>
      <c r="K469" s="68"/>
      <c r="L469" s="113">
        <v>469</v>
      </c>
      <c r="M469" s="113"/>
      <c r="N469" s="98">
        <f>COUNTIFS(A:A,Edges[[#This Row],[Vertex 2]])</f>
        <v>294</v>
      </c>
    </row>
    <row r="470" spans="1:14" x14ac:dyDescent="0.3">
      <c r="A470" t="s">
        <v>662</v>
      </c>
      <c r="B470" s="91" t="s">
        <v>192</v>
      </c>
      <c r="C470" s="53"/>
      <c r="D470" s="54"/>
      <c r="E470" s="112"/>
      <c r="F470" s="55"/>
      <c r="G470" s="53"/>
      <c r="H470" s="57"/>
      <c r="I470" s="56"/>
      <c r="J470" s="56"/>
      <c r="K470" s="68"/>
      <c r="L470" s="113">
        <v>470</v>
      </c>
      <c r="M470" s="113"/>
      <c r="N470" s="98">
        <f>COUNTIFS(A:A,Edges[[#This Row],[Vertex 2]])</f>
        <v>294</v>
      </c>
    </row>
    <row r="471" spans="1:14" x14ac:dyDescent="0.3">
      <c r="A471" t="s">
        <v>663</v>
      </c>
      <c r="B471" s="91" t="s">
        <v>192</v>
      </c>
      <c r="C471" s="53"/>
      <c r="D471" s="54"/>
      <c r="E471" s="112"/>
      <c r="F471" s="55"/>
      <c r="G471" s="53"/>
      <c r="H471" s="57"/>
      <c r="I471" s="56"/>
      <c r="J471" s="56"/>
      <c r="K471" s="68"/>
      <c r="L471" s="113">
        <v>471</v>
      </c>
      <c r="M471" s="113"/>
      <c r="N471" s="98">
        <f>COUNTIFS(A:A,Edges[[#This Row],[Vertex 2]])</f>
        <v>294</v>
      </c>
    </row>
    <row r="472" spans="1:14" x14ac:dyDescent="0.3">
      <c r="A472" t="s">
        <v>664</v>
      </c>
      <c r="B472" s="91" t="s">
        <v>192</v>
      </c>
      <c r="C472" s="53"/>
      <c r="D472" s="54"/>
      <c r="E472" s="112"/>
      <c r="F472" s="55"/>
      <c r="G472" s="53"/>
      <c r="H472" s="57"/>
      <c r="I472" s="56"/>
      <c r="J472" s="56"/>
      <c r="K472" s="68"/>
      <c r="L472" s="113">
        <v>472</v>
      </c>
      <c r="M472" s="113"/>
      <c r="N472" s="98">
        <f>COUNTIFS(A:A,Edges[[#This Row],[Vertex 2]])</f>
        <v>294</v>
      </c>
    </row>
    <row r="473" spans="1:14" x14ac:dyDescent="0.3">
      <c r="A473" t="s">
        <v>665</v>
      </c>
      <c r="B473" s="91" t="s">
        <v>192</v>
      </c>
      <c r="C473" s="53"/>
      <c r="D473" s="54"/>
      <c r="E473" s="112"/>
      <c r="F473" s="55"/>
      <c r="G473" s="53"/>
      <c r="H473" s="57"/>
      <c r="I473" s="56"/>
      <c r="J473" s="56"/>
      <c r="K473" s="68"/>
      <c r="L473" s="113">
        <v>473</v>
      </c>
      <c r="M473" s="113"/>
      <c r="N473" s="98">
        <f>COUNTIFS(A:A,Edges[[#This Row],[Vertex 2]])</f>
        <v>294</v>
      </c>
    </row>
    <row r="474" spans="1:14" x14ac:dyDescent="0.3">
      <c r="A474" t="s">
        <v>666</v>
      </c>
      <c r="B474" s="91" t="s">
        <v>192</v>
      </c>
      <c r="C474" s="53"/>
      <c r="D474" s="54"/>
      <c r="E474" s="112"/>
      <c r="F474" s="55"/>
      <c r="G474" s="53"/>
      <c r="H474" s="57"/>
      <c r="I474" s="56"/>
      <c r="J474" s="56"/>
      <c r="K474" s="68"/>
      <c r="L474" s="113">
        <v>474</v>
      </c>
      <c r="M474" s="113"/>
      <c r="N474" s="98">
        <f>COUNTIFS(A:A,Edges[[#This Row],[Vertex 2]])</f>
        <v>294</v>
      </c>
    </row>
    <row r="475" spans="1:14" x14ac:dyDescent="0.3">
      <c r="A475" t="s">
        <v>667</v>
      </c>
      <c r="B475" s="91" t="s">
        <v>192</v>
      </c>
      <c r="C475" s="53"/>
      <c r="D475" s="54"/>
      <c r="E475" s="112"/>
      <c r="F475" s="55"/>
      <c r="G475" s="53"/>
      <c r="H475" s="57"/>
      <c r="I475" s="56"/>
      <c r="J475" s="56"/>
      <c r="K475" s="68"/>
      <c r="L475" s="113">
        <v>475</v>
      </c>
      <c r="M475" s="113"/>
      <c r="N475" s="98">
        <f>COUNTIFS(A:A,Edges[[#This Row],[Vertex 2]])</f>
        <v>294</v>
      </c>
    </row>
    <row r="476" spans="1:14" x14ac:dyDescent="0.3">
      <c r="A476" t="s">
        <v>668</v>
      </c>
      <c r="B476" s="91" t="s">
        <v>192</v>
      </c>
      <c r="C476" s="53"/>
      <c r="D476" s="54"/>
      <c r="E476" s="112"/>
      <c r="F476" s="55"/>
      <c r="G476" s="53"/>
      <c r="H476" s="57"/>
      <c r="I476" s="56"/>
      <c r="J476" s="56"/>
      <c r="K476" s="68"/>
      <c r="L476" s="113">
        <v>476</v>
      </c>
      <c r="M476" s="113"/>
      <c r="N476" s="98">
        <f>COUNTIFS(A:A,Edges[[#This Row],[Vertex 2]])</f>
        <v>294</v>
      </c>
    </row>
    <row r="477" spans="1:14" x14ac:dyDescent="0.3">
      <c r="A477" t="s">
        <v>669</v>
      </c>
      <c r="B477" s="91" t="s">
        <v>192</v>
      </c>
      <c r="C477" s="53"/>
      <c r="D477" s="54"/>
      <c r="E477" s="112"/>
      <c r="F477" s="55"/>
      <c r="G477" s="53"/>
      <c r="H477" s="57"/>
      <c r="I477" s="56"/>
      <c r="J477" s="56"/>
      <c r="K477" s="68"/>
      <c r="L477" s="113">
        <v>477</v>
      </c>
      <c r="M477" s="113"/>
      <c r="N477" s="98">
        <f>COUNTIFS(A:A,Edges[[#This Row],[Vertex 2]])</f>
        <v>294</v>
      </c>
    </row>
    <row r="478" spans="1:14" x14ac:dyDescent="0.3">
      <c r="A478" t="s">
        <v>670</v>
      </c>
      <c r="B478" s="91" t="s">
        <v>192</v>
      </c>
      <c r="C478" s="53"/>
      <c r="D478" s="54"/>
      <c r="E478" s="112"/>
      <c r="F478" s="55"/>
      <c r="G478" s="53"/>
      <c r="H478" s="57"/>
      <c r="I478" s="56"/>
      <c r="J478" s="56"/>
      <c r="K478" s="68"/>
      <c r="L478" s="113">
        <v>478</v>
      </c>
      <c r="M478" s="113"/>
      <c r="N478" s="98">
        <f>COUNTIFS(A:A,Edges[[#This Row],[Vertex 2]])</f>
        <v>294</v>
      </c>
    </row>
    <row r="479" spans="1:14" x14ac:dyDescent="0.3">
      <c r="A479" t="s">
        <v>671</v>
      </c>
      <c r="B479" s="91" t="s">
        <v>192</v>
      </c>
      <c r="C479" s="53"/>
      <c r="D479" s="54"/>
      <c r="E479" s="112"/>
      <c r="F479" s="55"/>
      <c r="G479" s="53"/>
      <c r="H479" s="57"/>
      <c r="I479" s="56"/>
      <c r="J479" s="56"/>
      <c r="K479" s="68"/>
      <c r="L479" s="113">
        <v>479</v>
      </c>
      <c r="M479" s="113"/>
      <c r="N479" s="98">
        <f>COUNTIFS(A:A,Edges[[#This Row],[Vertex 2]])</f>
        <v>294</v>
      </c>
    </row>
    <row r="480" spans="1:14" x14ac:dyDescent="0.3">
      <c r="A480" t="s">
        <v>672</v>
      </c>
      <c r="B480" s="91" t="s">
        <v>192</v>
      </c>
      <c r="C480" s="53"/>
      <c r="D480" s="54"/>
      <c r="E480" s="112"/>
      <c r="F480" s="55"/>
      <c r="G480" s="53"/>
      <c r="H480" s="57"/>
      <c r="I480" s="56"/>
      <c r="J480" s="56"/>
      <c r="K480" s="68"/>
      <c r="L480" s="113">
        <v>480</v>
      </c>
      <c r="M480" s="113"/>
      <c r="N480" s="98">
        <f>COUNTIFS(A:A,Edges[[#This Row],[Vertex 2]])</f>
        <v>294</v>
      </c>
    </row>
    <row r="481" spans="1:14" x14ac:dyDescent="0.3">
      <c r="A481" t="s">
        <v>673</v>
      </c>
      <c r="B481" s="91" t="s">
        <v>192</v>
      </c>
      <c r="C481" s="53"/>
      <c r="D481" s="54"/>
      <c r="E481" s="112"/>
      <c r="F481" s="55"/>
      <c r="G481" s="53"/>
      <c r="H481" s="57"/>
      <c r="I481" s="56"/>
      <c r="J481" s="56"/>
      <c r="K481" s="68"/>
      <c r="L481" s="113">
        <v>481</v>
      </c>
      <c r="M481" s="113"/>
      <c r="N481" s="98">
        <f>COUNTIFS(A:A,Edges[[#This Row],[Vertex 2]])</f>
        <v>294</v>
      </c>
    </row>
    <row r="482" spans="1:14" x14ac:dyDescent="0.3">
      <c r="A482" t="s">
        <v>674</v>
      </c>
      <c r="B482" s="91" t="s">
        <v>192</v>
      </c>
      <c r="C482" s="53"/>
      <c r="D482" s="54"/>
      <c r="E482" s="112"/>
      <c r="F482" s="55"/>
      <c r="G482" s="53"/>
      <c r="H482" s="57"/>
      <c r="I482" s="56"/>
      <c r="J482" s="56"/>
      <c r="K482" s="68"/>
      <c r="L482" s="113">
        <v>482</v>
      </c>
      <c r="M482" s="113"/>
      <c r="N482" s="98">
        <f>COUNTIFS(A:A,Edges[[#This Row],[Vertex 2]])</f>
        <v>294</v>
      </c>
    </row>
    <row r="483" spans="1:14" x14ac:dyDescent="0.3">
      <c r="A483" t="s">
        <v>675</v>
      </c>
      <c r="B483" s="91" t="s">
        <v>192</v>
      </c>
      <c r="C483" s="53"/>
      <c r="D483" s="54"/>
      <c r="E483" s="112"/>
      <c r="F483" s="55"/>
      <c r="G483" s="53"/>
      <c r="H483" s="57"/>
      <c r="I483" s="56"/>
      <c r="J483" s="56"/>
      <c r="K483" s="68"/>
      <c r="L483" s="113">
        <v>483</v>
      </c>
      <c r="M483" s="113"/>
      <c r="N483" s="98">
        <f>COUNTIFS(A:A,Edges[[#This Row],[Vertex 2]])</f>
        <v>294</v>
      </c>
    </row>
    <row r="484" spans="1:14" x14ac:dyDescent="0.3">
      <c r="A484" t="s">
        <v>676</v>
      </c>
      <c r="B484" s="91" t="s">
        <v>192</v>
      </c>
      <c r="C484" s="53"/>
      <c r="D484" s="54"/>
      <c r="E484" s="112"/>
      <c r="F484" s="55"/>
      <c r="G484" s="53"/>
      <c r="H484" s="57"/>
      <c r="I484" s="56"/>
      <c r="J484" s="56"/>
      <c r="K484" s="68"/>
      <c r="L484" s="113">
        <v>484</v>
      </c>
      <c r="M484" s="113"/>
      <c r="N484" s="98">
        <f>COUNTIFS(A:A,Edges[[#This Row],[Vertex 2]])</f>
        <v>294</v>
      </c>
    </row>
    <row r="485" spans="1:14" x14ac:dyDescent="0.3">
      <c r="A485" t="s">
        <v>677</v>
      </c>
      <c r="B485" s="91" t="s">
        <v>192</v>
      </c>
      <c r="C485" s="53"/>
      <c r="D485" s="54"/>
      <c r="E485" s="112"/>
      <c r="F485" s="55"/>
      <c r="G485" s="53"/>
      <c r="H485" s="57"/>
      <c r="I485" s="56"/>
      <c r="J485" s="56"/>
      <c r="K485" s="68"/>
      <c r="L485" s="113">
        <v>485</v>
      </c>
      <c r="M485" s="113"/>
      <c r="N485" s="98">
        <f>COUNTIFS(A:A,Edges[[#This Row],[Vertex 2]])</f>
        <v>294</v>
      </c>
    </row>
    <row r="486" spans="1:14" x14ac:dyDescent="0.3">
      <c r="A486" t="s">
        <v>678</v>
      </c>
      <c r="B486" s="91" t="s">
        <v>192</v>
      </c>
      <c r="C486" s="53"/>
      <c r="D486" s="54"/>
      <c r="E486" s="112"/>
      <c r="F486" s="55"/>
      <c r="G486" s="53"/>
      <c r="H486" s="57"/>
      <c r="I486" s="56"/>
      <c r="J486" s="56"/>
      <c r="K486" s="68"/>
      <c r="L486" s="113">
        <v>486</v>
      </c>
      <c r="M486" s="113"/>
      <c r="N486" s="98">
        <f>COUNTIFS(A:A,Edges[[#This Row],[Vertex 2]])</f>
        <v>294</v>
      </c>
    </row>
    <row r="487" spans="1:14" x14ac:dyDescent="0.3">
      <c r="A487" t="s">
        <v>679</v>
      </c>
      <c r="B487" s="91" t="s">
        <v>192</v>
      </c>
      <c r="C487" s="53"/>
      <c r="D487" s="54"/>
      <c r="E487" s="112"/>
      <c r="F487" s="55"/>
      <c r="G487" s="53"/>
      <c r="H487" s="57"/>
      <c r="I487" s="56"/>
      <c r="J487" s="56"/>
      <c r="K487" s="68"/>
      <c r="L487" s="113">
        <v>487</v>
      </c>
      <c r="M487" s="113"/>
      <c r="N487" s="98">
        <f>COUNTIFS(A:A,Edges[[#This Row],[Vertex 2]])</f>
        <v>294</v>
      </c>
    </row>
    <row r="488" spans="1:14" x14ac:dyDescent="0.3">
      <c r="A488" t="s">
        <v>680</v>
      </c>
      <c r="B488" s="91" t="s">
        <v>192</v>
      </c>
      <c r="C488" s="53"/>
      <c r="D488" s="54"/>
      <c r="E488" s="112"/>
      <c r="F488" s="55"/>
      <c r="G488" s="53"/>
      <c r="H488" s="57"/>
      <c r="I488" s="56"/>
      <c r="J488" s="56"/>
      <c r="K488" s="68"/>
      <c r="L488" s="113">
        <v>488</v>
      </c>
      <c r="M488" s="113"/>
      <c r="N488" s="98">
        <f>COUNTIFS(A:A,Edges[[#This Row],[Vertex 2]])</f>
        <v>294</v>
      </c>
    </row>
    <row r="489" spans="1:14" x14ac:dyDescent="0.3">
      <c r="A489" t="s">
        <v>681</v>
      </c>
      <c r="B489" s="91" t="s">
        <v>192</v>
      </c>
      <c r="C489" s="53"/>
      <c r="D489" s="54"/>
      <c r="E489" s="112"/>
      <c r="F489" s="55"/>
      <c r="G489" s="53"/>
      <c r="H489" s="57"/>
      <c r="I489" s="56"/>
      <c r="J489" s="56"/>
      <c r="K489" s="68"/>
      <c r="L489" s="113">
        <v>489</v>
      </c>
      <c r="M489" s="113"/>
      <c r="N489" s="98">
        <f>COUNTIFS(A:A,Edges[[#This Row],[Vertex 2]])</f>
        <v>294</v>
      </c>
    </row>
    <row r="490" spans="1:14" x14ac:dyDescent="0.3">
      <c r="A490" t="s">
        <v>682</v>
      </c>
      <c r="B490" s="91" t="s">
        <v>192</v>
      </c>
      <c r="C490" s="53"/>
      <c r="D490" s="54"/>
      <c r="E490" s="112"/>
      <c r="F490" s="55"/>
      <c r="G490" s="53"/>
      <c r="H490" s="57"/>
      <c r="I490" s="56"/>
      <c r="J490" s="56"/>
      <c r="K490" s="68"/>
      <c r="L490" s="113">
        <v>490</v>
      </c>
      <c r="M490" s="113"/>
      <c r="N490" s="98">
        <f>COUNTIFS(A:A,Edges[[#This Row],[Vertex 2]])</f>
        <v>294</v>
      </c>
    </row>
    <row r="491" spans="1:14" x14ac:dyDescent="0.3">
      <c r="A491" t="s">
        <v>683</v>
      </c>
      <c r="B491" s="91" t="s">
        <v>192</v>
      </c>
      <c r="C491" s="53"/>
      <c r="D491" s="54"/>
      <c r="E491" s="112"/>
      <c r="F491" s="55"/>
      <c r="G491" s="53"/>
      <c r="H491" s="57"/>
      <c r="I491" s="56"/>
      <c r="J491" s="56"/>
      <c r="K491" s="68"/>
      <c r="L491" s="113">
        <v>491</v>
      </c>
      <c r="M491" s="113"/>
      <c r="N491" s="98">
        <f>COUNTIFS(A:A,Edges[[#This Row],[Vertex 2]])</f>
        <v>294</v>
      </c>
    </row>
    <row r="492" spans="1:14" x14ac:dyDescent="0.3">
      <c r="A492" t="s">
        <v>684</v>
      </c>
      <c r="B492" s="91" t="s">
        <v>192</v>
      </c>
      <c r="C492" s="53"/>
      <c r="D492" s="54"/>
      <c r="E492" s="112"/>
      <c r="F492" s="55"/>
      <c r="G492" s="53"/>
      <c r="H492" s="57"/>
      <c r="I492" s="56"/>
      <c r="J492" s="56"/>
      <c r="K492" s="68"/>
      <c r="L492" s="113">
        <v>492</v>
      </c>
      <c r="M492" s="113"/>
      <c r="N492" s="98">
        <f>COUNTIFS(A:A,Edges[[#This Row],[Vertex 2]])</f>
        <v>294</v>
      </c>
    </row>
    <row r="493" spans="1:14" x14ac:dyDescent="0.3">
      <c r="A493" t="s">
        <v>685</v>
      </c>
      <c r="B493" s="91" t="s">
        <v>192</v>
      </c>
      <c r="C493" s="53"/>
      <c r="D493" s="54"/>
      <c r="E493" s="112"/>
      <c r="F493" s="55"/>
      <c r="G493" s="53"/>
      <c r="H493" s="57"/>
      <c r="I493" s="56"/>
      <c r="J493" s="56"/>
      <c r="K493" s="68"/>
      <c r="L493" s="113">
        <v>493</v>
      </c>
      <c r="M493" s="113"/>
      <c r="N493" s="98">
        <f>COUNTIFS(A:A,Edges[[#This Row],[Vertex 2]])</f>
        <v>294</v>
      </c>
    </row>
    <row r="494" spans="1:14" x14ac:dyDescent="0.3">
      <c r="A494" t="s">
        <v>686</v>
      </c>
      <c r="B494" s="91" t="s">
        <v>192</v>
      </c>
      <c r="C494" s="53"/>
      <c r="D494" s="54"/>
      <c r="E494" s="112"/>
      <c r="F494" s="55"/>
      <c r="G494" s="53"/>
      <c r="H494" s="57"/>
      <c r="I494" s="56"/>
      <c r="J494" s="56"/>
      <c r="K494" s="68"/>
      <c r="L494" s="113">
        <v>494</v>
      </c>
      <c r="M494" s="113"/>
      <c r="N494" s="98">
        <f>COUNTIFS(A:A,Edges[[#This Row],[Vertex 2]])</f>
        <v>294</v>
      </c>
    </row>
    <row r="495" spans="1:14" x14ac:dyDescent="0.3">
      <c r="A495" t="s">
        <v>687</v>
      </c>
      <c r="B495" s="91" t="s">
        <v>192</v>
      </c>
      <c r="C495" s="53"/>
      <c r="D495" s="54"/>
      <c r="E495" s="112"/>
      <c r="F495" s="55"/>
      <c r="G495" s="53"/>
      <c r="H495" s="57"/>
      <c r="I495" s="56"/>
      <c r="J495" s="56"/>
      <c r="K495" s="68"/>
      <c r="L495" s="113">
        <v>495</v>
      </c>
      <c r="M495" s="113"/>
      <c r="N495" s="98">
        <f>COUNTIFS(A:A,Edges[[#This Row],[Vertex 2]])</f>
        <v>294</v>
      </c>
    </row>
    <row r="496" spans="1:14" x14ac:dyDescent="0.3">
      <c r="A496" t="s">
        <v>688</v>
      </c>
      <c r="B496" s="91" t="s">
        <v>192</v>
      </c>
      <c r="C496" s="53"/>
      <c r="D496" s="54"/>
      <c r="E496" s="112"/>
      <c r="F496" s="55"/>
      <c r="G496" s="53"/>
      <c r="H496" s="57"/>
      <c r="I496" s="56"/>
      <c r="J496" s="56"/>
      <c r="K496" s="68"/>
      <c r="L496" s="113">
        <v>496</v>
      </c>
      <c r="M496" s="113"/>
      <c r="N496" s="98">
        <f>COUNTIFS(A:A,Edges[[#This Row],[Vertex 2]])</f>
        <v>294</v>
      </c>
    </row>
    <row r="497" spans="1:14" x14ac:dyDescent="0.3">
      <c r="A497" t="s">
        <v>689</v>
      </c>
      <c r="B497" s="91" t="s">
        <v>192</v>
      </c>
      <c r="C497" s="53"/>
      <c r="D497" s="54"/>
      <c r="E497" s="112"/>
      <c r="F497" s="55"/>
      <c r="G497" s="53"/>
      <c r="H497" s="57"/>
      <c r="I497" s="56"/>
      <c r="J497" s="56"/>
      <c r="K497" s="68"/>
      <c r="L497" s="113">
        <v>497</v>
      </c>
      <c r="M497" s="113"/>
      <c r="N497" s="98">
        <f>COUNTIFS(A:A,Edges[[#This Row],[Vertex 2]])</f>
        <v>294</v>
      </c>
    </row>
    <row r="498" spans="1:14" x14ac:dyDescent="0.3">
      <c r="A498" t="s">
        <v>690</v>
      </c>
      <c r="B498" s="91" t="s">
        <v>192</v>
      </c>
      <c r="C498" s="53"/>
      <c r="D498" s="54"/>
      <c r="E498" s="112"/>
      <c r="F498" s="55"/>
      <c r="G498" s="53"/>
      <c r="H498" s="57"/>
      <c r="I498" s="56"/>
      <c r="J498" s="56"/>
      <c r="K498" s="68"/>
      <c r="L498" s="113">
        <v>498</v>
      </c>
      <c r="M498" s="113"/>
      <c r="N498" s="98">
        <f>COUNTIFS(A:A,Edges[[#This Row],[Vertex 2]])</f>
        <v>294</v>
      </c>
    </row>
    <row r="499" spans="1:14" x14ac:dyDescent="0.3">
      <c r="A499" t="s">
        <v>691</v>
      </c>
      <c r="B499" s="91" t="s">
        <v>192</v>
      </c>
      <c r="C499" s="53"/>
      <c r="D499" s="54"/>
      <c r="E499" s="112"/>
      <c r="F499" s="55"/>
      <c r="G499" s="53"/>
      <c r="H499" s="57"/>
      <c r="I499" s="56"/>
      <c r="J499" s="56"/>
      <c r="K499" s="68"/>
      <c r="L499" s="113">
        <v>499</v>
      </c>
      <c r="M499" s="113"/>
      <c r="N499" s="98">
        <f>COUNTIFS(A:A,Edges[[#This Row],[Vertex 2]])</f>
        <v>294</v>
      </c>
    </row>
    <row r="500" spans="1:14" x14ac:dyDescent="0.3">
      <c r="A500" t="s">
        <v>692</v>
      </c>
      <c r="B500" s="91" t="s">
        <v>192</v>
      </c>
      <c r="C500" s="53"/>
      <c r="D500" s="54"/>
      <c r="E500" s="112"/>
      <c r="F500" s="55"/>
      <c r="G500" s="53"/>
      <c r="H500" s="57"/>
      <c r="I500" s="56"/>
      <c r="J500" s="56"/>
      <c r="K500" s="68"/>
      <c r="L500" s="113">
        <v>500</v>
      </c>
      <c r="M500" s="113"/>
      <c r="N500" s="98">
        <f>COUNTIFS(A:A,Edges[[#This Row],[Vertex 2]])</f>
        <v>294</v>
      </c>
    </row>
    <row r="501" spans="1:14" x14ac:dyDescent="0.3">
      <c r="A501" t="s">
        <v>693</v>
      </c>
      <c r="B501" s="91" t="s">
        <v>192</v>
      </c>
      <c r="C501" s="53"/>
      <c r="D501" s="54"/>
      <c r="E501" s="112"/>
      <c r="F501" s="55"/>
      <c r="G501" s="53"/>
      <c r="H501" s="57"/>
      <c r="I501" s="56"/>
      <c r="J501" s="56"/>
      <c r="K501" s="68"/>
      <c r="L501" s="113">
        <v>501</v>
      </c>
      <c r="M501" s="113"/>
      <c r="N501" s="98">
        <f>COUNTIFS(A:A,Edges[[#This Row],[Vertex 2]])</f>
        <v>294</v>
      </c>
    </row>
    <row r="502" spans="1:14" x14ac:dyDescent="0.3">
      <c r="A502" t="s">
        <v>694</v>
      </c>
      <c r="B502" s="91" t="s">
        <v>192</v>
      </c>
      <c r="C502" s="53"/>
      <c r="D502" s="54"/>
      <c r="E502" s="112"/>
      <c r="F502" s="55"/>
      <c r="G502" s="53"/>
      <c r="H502" s="57"/>
      <c r="I502" s="56"/>
      <c r="J502" s="56"/>
      <c r="K502" s="68"/>
      <c r="L502" s="113">
        <v>502</v>
      </c>
      <c r="M502" s="113"/>
      <c r="N502" s="98">
        <f>COUNTIFS(A:A,Edges[[#This Row],[Vertex 2]])</f>
        <v>294</v>
      </c>
    </row>
    <row r="503" spans="1:14" x14ac:dyDescent="0.3">
      <c r="A503" t="s">
        <v>695</v>
      </c>
      <c r="B503" s="91" t="s">
        <v>192</v>
      </c>
      <c r="C503" s="53"/>
      <c r="D503" s="54"/>
      <c r="E503" s="112"/>
      <c r="F503" s="55"/>
      <c r="G503" s="53"/>
      <c r="H503" s="57"/>
      <c r="I503" s="56"/>
      <c r="J503" s="56"/>
      <c r="K503" s="68"/>
      <c r="L503" s="113">
        <v>503</v>
      </c>
      <c r="M503" s="113"/>
      <c r="N503" s="98">
        <f>COUNTIFS(A:A,Edges[[#This Row],[Vertex 2]])</f>
        <v>294</v>
      </c>
    </row>
    <row r="504" spans="1:14" x14ac:dyDescent="0.3">
      <c r="A504" t="s">
        <v>696</v>
      </c>
      <c r="B504" s="91" t="s">
        <v>192</v>
      </c>
      <c r="C504" s="53"/>
      <c r="D504" s="54"/>
      <c r="E504" s="112"/>
      <c r="F504" s="55"/>
      <c r="G504" s="53"/>
      <c r="H504" s="57"/>
      <c r="I504" s="56"/>
      <c r="J504" s="56"/>
      <c r="K504" s="68"/>
      <c r="L504" s="113">
        <v>504</v>
      </c>
      <c r="M504" s="113"/>
      <c r="N504" s="98">
        <f>COUNTIFS(A:A,Edges[[#This Row],[Vertex 2]])</f>
        <v>294</v>
      </c>
    </row>
    <row r="505" spans="1:14" x14ac:dyDescent="0.3">
      <c r="A505" t="s">
        <v>697</v>
      </c>
      <c r="B505" s="91" t="s">
        <v>192</v>
      </c>
      <c r="C505" s="53"/>
      <c r="D505" s="54"/>
      <c r="E505" s="112"/>
      <c r="F505" s="55"/>
      <c r="G505" s="53"/>
      <c r="H505" s="57"/>
      <c r="I505" s="56"/>
      <c r="J505" s="56"/>
      <c r="K505" s="68"/>
      <c r="L505" s="113">
        <v>505</v>
      </c>
      <c r="M505" s="113"/>
      <c r="N505" s="98">
        <f>COUNTIFS(A:A,Edges[[#This Row],[Vertex 2]])</f>
        <v>294</v>
      </c>
    </row>
    <row r="506" spans="1:14" x14ac:dyDescent="0.3">
      <c r="A506" t="s">
        <v>698</v>
      </c>
      <c r="B506" s="91" t="s">
        <v>192</v>
      </c>
      <c r="C506" s="53"/>
      <c r="D506" s="54"/>
      <c r="E506" s="112"/>
      <c r="F506" s="55"/>
      <c r="G506" s="53"/>
      <c r="H506" s="57"/>
      <c r="I506" s="56"/>
      <c r="J506" s="56"/>
      <c r="K506" s="68"/>
      <c r="L506" s="113">
        <v>506</v>
      </c>
      <c r="M506" s="113"/>
      <c r="N506" s="98">
        <f>COUNTIFS(A:A,Edges[[#This Row],[Vertex 2]])</f>
        <v>294</v>
      </c>
    </row>
    <row r="507" spans="1:14" x14ac:dyDescent="0.3">
      <c r="A507" t="s">
        <v>699</v>
      </c>
      <c r="B507" s="91" t="s">
        <v>192</v>
      </c>
      <c r="C507" s="53"/>
      <c r="D507" s="54"/>
      <c r="E507" s="112"/>
      <c r="F507" s="55"/>
      <c r="G507" s="53"/>
      <c r="H507" s="57"/>
      <c r="I507" s="56"/>
      <c r="J507" s="56"/>
      <c r="K507" s="68"/>
      <c r="L507" s="113">
        <v>507</v>
      </c>
      <c r="M507" s="113"/>
      <c r="N507" s="98">
        <f>COUNTIFS(A:A,Edges[[#This Row],[Vertex 2]])</f>
        <v>294</v>
      </c>
    </row>
    <row r="508" spans="1:14" x14ac:dyDescent="0.3">
      <c r="A508" t="s">
        <v>700</v>
      </c>
      <c r="B508" s="91" t="s">
        <v>192</v>
      </c>
      <c r="C508" s="53"/>
      <c r="D508" s="54"/>
      <c r="E508" s="112"/>
      <c r="F508" s="55"/>
      <c r="G508" s="53"/>
      <c r="H508" s="57"/>
      <c r="I508" s="56"/>
      <c r="J508" s="56"/>
      <c r="K508" s="68"/>
      <c r="L508" s="113">
        <v>508</v>
      </c>
      <c r="M508" s="113"/>
      <c r="N508" s="98">
        <f>COUNTIFS(A:A,Edges[[#This Row],[Vertex 2]])</f>
        <v>294</v>
      </c>
    </row>
    <row r="509" spans="1:14" x14ac:dyDescent="0.3">
      <c r="A509" t="s">
        <v>701</v>
      </c>
      <c r="B509" s="91" t="s">
        <v>192</v>
      </c>
      <c r="C509" s="53"/>
      <c r="D509" s="54"/>
      <c r="E509" s="112"/>
      <c r="F509" s="55"/>
      <c r="G509" s="53"/>
      <c r="H509" s="57"/>
      <c r="I509" s="56"/>
      <c r="J509" s="56"/>
      <c r="K509" s="68"/>
      <c r="L509" s="113">
        <v>509</v>
      </c>
      <c r="M509" s="113"/>
      <c r="N509" s="98">
        <f>COUNTIFS(A:A,Edges[[#This Row],[Vertex 2]])</f>
        <v>294</v>
      </c>
    </row>
    <row r="510" spans="1:14" x14ac:dyDescent="0.3">
      <c r="A510" t="s">
        <v>702</v>
      </c>
      <c r="B510" s="91" t="s">
        <v>192</v>
      </c>
      <c r="C510" s="53"/>
      <c r="D510" s="54"/>
      <c r="E510" s="112"/>
      <c r="F510" s="55"/>
      <c r="G510" s="53"/>
      <c r="H510" s="57"/>
      <c r="I510" s="56"/>
      <c r="J510" s="56"/>
      <c r="K510" s="68"/>
      <c r="L510" s="113">
        <v>510</v>
      </c>
      <c r="M510" s="113"/>
      <c r="N510" s="98">
        <f>COUNTIFS(A:A,Edges[[#This Row],[Vertex 2]])</f>
        <v>294</v>
      </c>
    </row>
    <row r="511" spans="1:14" x14ac:dyDescent="0.3">
      <c r="A511" t="s">
        <v>182</v>
      </c>
      <c r="B511" s="91" t="s">
        <v>192</v>
      </c>
      <c r="C511" s="53"/>
      <c r="D511" s="54"/>
      <c r="E511" s="112"/>
      <c r="F511" s="55"/>
      <c r="G511" s="53"/>
      <c r="H511" s="57"/>
      <c r="I511" s="56"/>
      <c r="J511" s="56"/>
      <c r="K511" s="68"/>
      <c r="L511" s="113">
        <v>511</v>
      </c>
      <c r="M511" s="113"/>
      <c r="N511" s="98">
        <f>COUNTIFS(A:A,Edges[[#This Row],[Vertex 2]])</f>
        <v>294</v>
      </c>
    </row>
    <row r="512" spans="1:14" x14ac:dyDescent="0.3">
      <c r="A512" t="s">
        <v>703</v>
      </c>
      <c r="B512" s="91" t="s">
        <v>192</v>
      </c>
      <c r="C512" s="53"/>
      <c r="D512" s="54"/>
      <c r="E512" s="112"/>
      <c r="F512" s="55"/>
      <c r="G512" s="53"/>
      <c r="H512" s="57"/>
      <c r="I512" s="56"/>
      <c r="J512" s="56"/>
      <c r="K512" s="68"/>
      <c r="L512" s="113">
        <v>512</v>
      </c>
      <c r="M512" s="113"/>
      <c r="N512" s="98">
        <f>COUNTIFS(A:A,Edges[[#This Row],[Vertex 2]])</f>
        <v>294</v>
      </c>
    </row>
    <row r="513" spans="1:14" x14ac:dyDescent="0.3">
      <c r="A513" t="s">
        <v>704</v>
      </c>
      <c r="B513" s="91" t="s">
        <v>192</v>
      </c>
      <c r="C513" s="53"/>
      <c r="D513" s="54"/>
      <c r="E513" s="112"/>
      <c r="F513" s="55"/>
      <c r="G513" s="53"/>
      <c r="H513" s="57"/>
      <c r="I513" s="56"/>
      <c r="J513" s="56"/>
      <c r="K513" s="68"/>
      <c r="L513" s="113">
        <v>513</v>
      </c>
      <c r="M513" s="113"/>
      <c r="N513" s="98">
        <f>COUNTIFS(A:A,Edges[[#This Row],[Vertex 2]])</f>
        <v>294</v>
      </c>
    </row>
    <row r="514" spans="1:14" x14ac:dyDescent="0.3">
      <c r="A514" t="s">
        <v>705</v>
      </c>
      <c r="B514" s="91" t="s">
        <v>192</v>
      </c>
      <c r="C514" s="53"/>
      <c r="D514" s="54"/>
      <c r="E514" s="112"/>
      <c r="F514" s="55"/>
      <c r="G514" s="53"/>
      <c r="H514" s="57"/>
      <c r="I514" s="56"/>
      <c r="J514" s="56"/>
      <c r="K514" s="68"/>
      <c r="L514" s="113">
        <v>514</v>
      </c>
      <c r="M514" s="113"/>
      <c r="N514" s="98">
        <f>COUNTIFS(A:A,Edges[[#This Row],[Vertex 2]])</f>
        <v>294</v>
      </c>
    </row>
    <row r="515" spans="1:14" x14ac:dyDescent="0.3">
      <c r="A515" t="s">
        <v>706</v>
      </c>
      <c r="B515" s="91" t="s">
        <v>192</v>
      </c>
      <c r="C515" s="53"/>
      <c r="D515" s="54"/>
      <c r="E515" s="112"/>
      <c r="F515" s="55"/>
      <c r="G515" s="53"/>
      <c r="H515" s="57"/>
      <c r="I515" s="56"/>
      <c r="J515" s="56"/>
      <c r="K515" s="68"/>
      <c r="L515" s="113">
        <v>515</v>
      </c>
      <c r="M515" s="113"/>
      <c r="N515" s="98">
        <f>COUNTIFS(A:A,Edges[[#This Row],[Vertex 2]])</f>
        <v>294</v>
      </c>
    </row>
    <row r="516" spans="1:14" x14ac:dyDescent="0.3">
      <c r="A516" t="s">
        <v>176</v>
      </c>
      <c r="B516" s="91" t="s">
        <v>192</v>
      </c>
      <c r="C516" s="53"/>
      <c r="D516" s="54"/>
      <c r="E516" s="112"/>
      <c r="F516" s="55"/>
      <c r="G516" s="53"/>
      <c r="H516" s="57"/>
      <c r="I516" s="56"/>
      <c r="J516" s="56"/>
      <c r="K516" s="68"/>
      <c r="L516" s="113">
        <v>516</v>
      </c>
      <c r="M516" s="113"/>
      <c r="N516" s="98">
        <f>COUNTIFS(A:A,Edges[[#This Row],[Vertex 2]])</f>
        <v>294</v>
      </c>
    </row>
    <row r="517" spans="1:14" x14ac:dyDescent="0.3">
      <c r="A517" t="s">
        <v>707</v>
      </c>
      <c r="B517" s="91" t="s">
        <v>192</v>
      </c>
      <c r="C517" s="53"/>
      <c r="D517" s="54"/>
      <c r="E517" s="112"/>
      <c r="F517" s="55"/>
      <c r="G517" s="53"/>
      <c r="H517" s="57"/>
      <c r="I517" s="56"/>
      <c r="J517" s="56"/>
      <c r="K517" s="68"/>
      <c r="L517" s="113">
        <v>517</v>
      </c>
      <c r="M517" s="113"/>
      <c r="N517" s="98">
        <f>COUNTIFS(A:A,Edges[[#This Row],[Vertex 2]])</f>
        <v>294</v>
      </c>
    </row>
    <row r="518" spans="1:14" x14ac:dyDescent="0.3">
      <c r="A518" t="s">
        <v>708</v>
      </c>
      <c r="B518" s="91" t="s">
        <v>192</v>
      </c>
      <c r="C518" s="53"/>
      <c r="D518" s="54"/>
      <c r="E518" s="112"/>
      <c r="F518" s="55"/>
      <c r="G518" s="53"/>
      <c r="H518" s="57"/>
      <c r="I518" s="56"/>
      <c r="J518" s="56"/>
      <c r="K518" s="68"/>
      <c r="L518" s="113">
        <v>518</v>
      </c>
      <c r="M518" s="113"/>
      <c r="N518" s="98">
        <f>COUNTIFS(A:A,Edges[[#This Row],[Vertex 2]])</f>
        <v>294</v>
      </c>
    </row>
    <row r="519" spans="1:14" x14ac:dyDescent="0.3">
      <c r="A519" t="s">
        <v>709</v>
      </c>
      <c r="B519" s="91" t="s">
        <v>192</v>
      </c>
      <c r="C519" s="53"/>
      <c r="D519" s="54"/>
      <c r="E519" s="112"/>
      <c r="F519" s="55"/>
      <c r="G519" s="53"/>
      <c r="H519" s="57"/>
      <c r="I519" s="56"/>
      <c r="J519" s="56"/>
      <c r="K519" s="68"/>
      <c r="L519" s="113">
        <v>519</v>
      </c>
      <c r="M519" s="113"/>
      <c r="N519" s="98">
        <f>COUNTIFS(A:A,Edges[[#This Row],[Vertex 2]])</f>
        <v>294</v>
      </c>
    </row>
    <row r="520" spans="1:14" x14ac:dyDescent="0.3">
      <c r="A520" t="s">
        <v>710</v>
      </c>
      <c r="B520" s="91" t="s">
        <v>192</v>
      </c>
      <c r="C520" s="53"/>
      <c r="D520" s="54"/>
      <c r="E520" s="112"/>
      <c r="F520" s="55"/>
      <c r="G520" s="53"/>
      <c r="H520" s="57"/>
      <c r="I520" s="56"/>
      <c r="J520" s="56"/>
      <c r="K520" s="68"/>
      <c r="L520" s="113">
        <v>520</v>
      </c>
      <c r="M520" s="113"/>
      <c r="N520" s="98">
        <f>COUNTIFS(A:A,Edges[[#This Row],[Vertex 2]])</f>
        <v>294</v>
      </c>
    </row>
    <row r="521" spans="1:14" x14ac:dyDescent="0.3">
      <c r="A521" t="s">
        <v>711</v>
      </c>
      <c r="B521" s="91" t="s">
        <v>192</v>
      </c>
      <c r="C521" s="53"/>
      <c r="D521" s="54"/>
      <c r="E521" s="112"/>
      <c r="F521" s="55"/>
      <c r="G521" s="53"/>
      <c r="H521" s="57"/>
      <c r="I521" s="56"/>
      <c r="J521" s="56"/>
      <c r="K521" s="68"/>
      <c r="L521" s="113">
        <v>521</v>
      </c>
      <c r="M521" s="113"/>
      <c r="N521" s="98">
        <f>COUNTIFS(A:A,Edges[[#This Row],[Vertex 2]])</f>
        <v>294</v>
      </c>
    </row>
    <row r="522" spans="1:14" x14ac:dyDescent="0.3">
      <c r="A522" t="s">
        <v>712</v>
      </c>
      <c r="B522" s="91" t="s">
        <v>192</v>
      </c>
      <c r="C522" s="53"/>
      <c r="D522" s="54"/>
      <c r="E522" s="112"/>
      <c r="F522" s="55"/>
      <c r="G522" s="53"/>
      <c r="H522" s="57"/>
      <c r="I522" s="56"/>
      <c r="J522" s="56"/>
      <c r="K522" s="68"/>
      <c r="L522" s="113">
        <v>522</v>
      </c>
      <c r="M522" s="113"/>
      <c r="N522" s="98">
        <f>COUNTIFS(A:A,Edges[[#This Row],[Vertex 2]])</f>
        <v>294</v>
      </c>
    </row>
    <row r="523" spans="1:14" x14ac:dyDescent="0.3">
      <c r="A523" t="s">
        <v>713</v>
      </c>
      <c r="B523" s="91" t="s">
        <v>192</v>
      </c>
      <c r="C523" s="53"/>
      <c r="D523" s="54"/>
      <c r="E523" s="112"/>
      <c r="F523" s="55"/>
      <c r="G523" s="53"/>
      <c r="H523" s="57"/>
      <c r="I523" s="56"/>
      <c r="J523" s="56"/>
      <c r="K523" s="68"/>
      <c r="L523" s="113">
        <v>523</v>
      </c>
      <c r="M523" s="113"/>
      <c r="N523" s="98">
        <f>COUNTIFS(A:A,Edges[[#This Row],[Vertex 2]])</f>
        <v>294</v>
      </c>
    </row>
    <row r="524" spans="1:14" x14ac:dyDescent="0.3">
      <c r="A524" t="s">
        <v>714</v>
      </c>
      <c r="B524" s="91" t="s">
        <v>192</v>
      </c>
      <c r="C524" s="53"/>
      <c r="D524" s="54"/>
      <c r="E524" s="112"/>
      <c r="F524" s="55"/>
      <c r="G524" s="53"/>
      <c r="H524" s="57"/>
      <c r="I524" s="56"/>
      <c r="J524" s="56"/>
      <c r="K524" s="68"/>
      <c r="L524" s="113">
        <v>524</v>
      </c>
      <c r="M524" s="113"/>
      <c r="N524" s="98">
        <f>COUNTIFS(A:A,Edges[[#This Row],[Vertex 2]])</f>
        <v>294</v>
      </c>
    </row>
    <row r="525" spans="1:14" x14ac:dyDescent="0.3">
      <c r="A525" t="s">
        <v>715</v>
      </c>
      <c r="B525" s="91" t="s">
        <v>192</v>
      </c>
      <c r="C525" s="53"/>
      <c r="D525" s="54"/>
      <c r="E525" s="112"/>
      <c r="F525" s="55"/>
      <c r="G525" s="53"/>
      <c r="H525" s="57"/>
      <c r="I525" s="56"/>
      <c r="J525" s="56"/>
      <c r="K525" s="68"/>
      <c r="L525" s="113">
        <v>525</v>
      </c>
      <c r="M525" s="113"/>
      <c r="N525" s="98">
        <f>COUNTIFS(A:A,Edges[[#This Row],[Vertex 2]])</f>
        <v>294</v>
      </c>
    </row>
    <row r="526" spans="1:14" x14ac:dyDescent="0.3">
      <c r="A526" t="s">
        <v>716</v>
      </c>
      <c r="B526" s="91" t="s">
        <v>192</v>
      </c>
      <c r="C526" s="53"/>
      <c r="D526" s="54"/>
      <c r="E526" s="112"/>
      <c r="F526" s="55"/>
      <c r="G526" s="53"/>
      <c r="H526" s="57"/>
      <c r="I526" s="56"/>
      <c r="J526" s="56"/>
      <c r="K526" s="68"/>
      <c r="L526" s="113">
        <v>526</v>
      </c>
      <c r="M526" s="113"/>
      <c r="N526" s="98">
        <f>COUNTIFS(A:A,Edges[[#This Row],[Vertex 2]])</f>
        <v>294</v>
      </c>
    </row>
    <row r="527" spans="1:14" x14ac:dyDescent="0.3">
      <c r="A527" t="s">
        <v>717</v>
      </c>
      <c r="B527" s="91" t="s">
        <v>192</v>
      </c>
      <c r="C527" s="53"/>
      <c r="D527" s="54"/>
      <c r="E527" s="112"/>
      <c r="F527" s="55"/>
      <c r="G527" s="53"/>
      <c r="H527" s="57"/>
      <c r="I527" s="56"/>
      <c r="J527" s="56"/>
      <c r="K527" s="68"/>
      <c r="L527" s="113">
        <v>527</v>
      </c>
      <c r="M527" s="113"/>
      <c r="N527" s="98">
        <f>COUNTIFS(A:A,Edges[[#This Row],[Vertex 2]])</f>
        <v>294</v>
      </c>
    </row>
    <row r="528" spans="1:14" x14ac:dyDescent="0.3">
      <c r="A528" t="s">
        <v>718</v>
      </c>
      <c r="B528" s="91" t="s">
        <v>192</v>
      </c>
      <c r="C528" s="53"/>
      <c r="D528" s="54"/>
      <c r="E528" s="112"/>
      <c r="F528" s="55"/>
      <c r="G528" s="53"/>
      <c r="H528" s="57"/>
      <c r="I528" s="56"/>
      <c r="J528" s="56"/>
      <c r="K528" s="68"/>
      <c r="L528" s="113">
        <v>528</v>
      </c>
      <c r="M528" s="113"/>
      <c r="N528" s="98">
        <f>COUNTIFS(A:A,Edges[[#This Row],[Vertex 2]])</f>
        <v>294</v>
      </c>
    </row>
    <row r="529" spans="1:14" x14ac:dyDescent="0.3">
      <c r="A529" t="s">
        <v>719</v>
      </c>
      <c r="B529" s="91" t="s">
        <v>192</v>
      </c>
      <c r="C529" s="53"/>
      <c r="D529" s="54"/>
      <c r="E529" s="112"/>
      <c r="F529" s="55"/>
      <c r="G529" s="53"/>
      <c r="H529" s="57"/>
      <c r="I529" s="56"/>
      <c r="J529" s="56"/>
      <c r="K529" s="68"/>
      <c r="L529" s="113">
        <v>529</v>
      </c>
      <c r="M529" s="113"/>
      <c r="N529" s="98">
        <f>COUNTIFS(A:A,Edges[[#This Row],[Vertex 2]])</f>
        <v>294</v>
      </c>
    </row>
    <row r="530" spans="1:14" x14ac:dyDescent="0.3">
      <c r="A530" t="s">
        <v>720</v>
      </c>
      <c r="B530" s="91" t="s">
        <v>192</v>
      </c>
      <c r="C530" s="53"/>
      <c r="D530" s="54"/>
      <c r="E530" s="112"/>
      <c r="F530" s="55"/>
      <c r="G530" s="53"/>
      <c r="H530" s="57"/>
      <c r="I530" s="56"/>
      <c r="J530" s="56"/>
      <c r="K530" s="68"/>
      <c r="L530" s="113">
        <v>530</v>
      </c>
      <c r="M530" s="113"/>
      <c r="N530" s="98">
        <f>COUNTIFS(A:A,Edges[[#This Row],[Vertex 2]])</f>
        <v>294</v>
      </c>
    </row>
    <row r="531" spans="1:14" x14ac:dyDescent="0.3">
      <c r="A531" t="s">
        <v>721</v>
      </c>
      <c r="B531" s="91" t="s">
        <v>192</v>
      </c>
      <c r="C531" s="53"/>
      <c r="D531" s="54"/>
      <c r="E531" s="112"/>
      <c r="F531" s="55"/>
      <c r="G531" s="53"/>
      <c r="H531" s="57"/>
      <c r="I531" s="56"/>
      <c r="J531" s="56"/>
      <c r="K531" s="68"/>
      <c r="L531" s="113">
        <v>531</v>
      </c>
      <c r="M531" s="113"/>
      <c r="N531" s="98">
        <f>COUNTIFS(A:A,Edges[[#This Row],[Vertex 2]])</f>
        <v>294</v>
      </c>
    </row>
    <row r="532" spans="1:14" x14ac:dyDescent="0.3">
      <c r="A532" t="s">
        <v>722</v>
      </c>
      <c r="B532" s="91" t="s">
        <v>192</v>
      </c>
      <c r="C532" s="53"/>
      <c r="D532" s="54"/>
      <c r="E532" s="112"/>
      <c r="F532" s="55"/>
      <c r="G532" s="53"/>
      <c r="H532" s="57"/>
      <c r="I532" s="56"/>
      <c r="J532" s="56"/>
      <c r="K532" s="68"/>
      <c r="L532" s="113">
        <v>532</v>
      </c>
      <c r="M532" s="113"/>
      <c r="N532" s="98">
        <f>COUNTIFS(A:A,Edges[[#This Row],[Vertex 2]])</f>
        <v>294</v>
      </c>
    </row>
    <row r="533" spans="1:14" x14ac:dyDescent="0.3">
      <c r="A533" t="s">
        <v>723</v>
      </c>
      <c r="B533" s="91" t="s">
        <v>192</v>
      </c>
      <c r="C533" s="53"/>
      <c r="D533" s="54"/>
      <c r="E533" s="112"/>
      <c r="F533" s="55"/>
      <c r="G533" s="53"/>
      <c r="H533" s="57"/>
      <c r="I533" s="56"/>
      <c r="J533" s="56"/>
      <c r="K533" s="68"/>
      <c r="L533" s="113">
        <v>533</v>
      </c>
      <c r="M533" s="113"/>
      <c r="N533" s="98">
        <f>COUNTIFS(A:A,Edges[[#This Row],[Vertex 2]])</f>
        <v>294</v>
      </c>
    </row>
    <row r="534" spans="1:14" x14ac:dyDescent="0.3">
      <c r="A534" t="s">
        <v>724</v>
      </c>
      <c r="B534" s="91" t="s">
        <v>192</v>
      </c>
      <c r="C534" s="53"/>
      <c r="D534" s="54"/>
      <c r="E534" s="112"/>
      <c r="F534" s="55"/>
      <c r="G534" s="53"/>
      <c r="H534" s="57"/>
      <c r="I534" s="56"/>
      <c r="J534" s="56"/>
      <c r="K534" s="68"/>
      <c r="L534" s="113">
        <v>534</v>
      </c>
      <c r="M534" s="113"/>
      <c r="N534" s="98">
        <f>COUNTIFS(A:A,Edges[[#This Row],[Vertex 2]])</f>
        <v>294</v>
      </c>
    </row>
    <row r="535" spans="1:14" x14ac:dyDescent="0.3">
      <c r="A535" t="s">
        <v>725</v>
      </c>
      <c r="B535" s="91" t="s">
        <v>192</v>
      </c>
      <c r="C535" s="53"/>
      <c r="D535" s="54"/>
      <c r="E535" s="112"/>
      <c r="F535" s="55"/>
      <c r="G535" s="53"/>
      <c r="H535" s="57"/>
      <c r="I535" s="56"/>
      <c r="J535" s="56"/>
      <c r="K535" s="68"/>
      <c r="L535" s="113">
        <v>535</v>
      </c>
      <c r="M535" s="113"/>
      <c r="N535" s="98">
        <f>COUNTIFS(A:A,Edges[[#This Row],[Vertex 2]])</f>
        <v>294</v>
      </c>
    </row>
    <row r="536" spans="1:14" x14ac:dyDescent="0.3">
      <c r="A536" t="s">
        <v>726</v>
      </c>
      <c r="B536" s="91" t="s">
        <v>192</v>
      </c>
      <c r="C536" s="53"/>
      <c r="D536" s="54"/>
      <c r="E536" s="112"/>
      <c r="F536" s="55"/>
      <c r="G536" s="53"/>
      <c r="H536" s="57"/>
      <c r="I536" s="56"/>
      <c r="J536" s="56"/>
      <c r="K536" s="68"/>
      <c r="L536" s="113">
        <v>536</v>
      </c>
      <c r="M536" s="113"/>
      <c r="N536" s="98">
        <f>COUNTIFS(A:A,Edges[[#This Row],[Vertex 2]])</f>
        <v>294</v>
      </c>
    </row>
    <row r="537" spans="1:14" x14ac:dyDescent="0.3">
      <c r="A537" t="s">
        <v>727</v>
      </c>
      <c r="B537" s="91" t="s">
        <v>192</v>
      </c>
      <c r="C537" s="53"/>
      <c r="D537" s="54"/>
      <c r="E537" s="112"/>
      <c r="F537" s="55"/>
      <c r="G537" s="53"/>
      <c r="H537" s="57"/>
      <c r="I537" s="56"/>
      <c r="J537" s="56"/>
      <c r="K537" s="68"/>
      <c r="L537" s="113">
        <v>537</v>
      </c>
      <c r="M537" s="113"/>
      <c r="N537" s="98">
        <f>COUNTIFS(A:A,Edges[[#This Row],[Vertex 2]])</f>
        <v>294</v>
      </c>
    </row>
    <row r="538" spans="1:14" x14ac:dyDescent="0.3">
      <c r="A538" t="s">
        <v>728</v>
      </c>
      <c r="B538" s="91" t="s">
        <v>192</v>
      </c>
      <c r="C538" s="53"/>
      <c r="D538" s="54"/>
      <c r="E538" s="112"/>
      <c r="F538" s="55"/>
      <c r="G538" s="53"/>
      <c r="H538" s="57"/>
      <c r="I538" s="56"/>
      <c r="J538" s="56"/>
      <c r="K538" s="68"/>
      <c r="L538" s="113">
        <v>538</v>
      </c>
      <c r="M538" s="113"/>
      <c r="N538" s="98">
        <f>COUNTIFS(A:A,Edges[[#This Row],[Vertex 2]])</f>
        <v>294</v>
      </c>
    </row>
    <row r="539" spans="1:14" x14ac:dyDescent="0.3">
      <c r="A539" t="s">
        <v>729</v>
      </c>
      <c r="B539" s="91" t="s">
        <v>192</v>
      </c>
      <c r="C539" s="53"/>
      <c r="D539" s="54"/>
      <c r="E539" s="112"/>
      <c r="F539" s="55"/>
      <c r="G539" s="53"/>
      <c r="H539" s="57"/>
      <c r="I539" s="56"/>
      <c r="J539" s="56"/>
      <c r="K539" s="68"/>
      <c r="L539" s="113">
        <v>539</v>
      </c>
      <c r="M539" s="113"/>
      <c r="N539" s="98">
        <f>COUNTIFS(A:A,Edges[[#This Row],[Vertex 2]])</f>
        <v>294</v>
      </c>
    </row>
    <row r="540" spans="1:14" x14ac:dyDescent="0.3">
      <c r="A540" t="s">
        <v>730</v>
      </c>
      <c r="B540" s="91" t="s">
        <v>192</v>
      </c>
      <c r="C540" s="53"/>
      <c r="D540" s="54"/>
      <c r="E540" s="112"/>
      <c r="F540" s="55"/>
      <c r="G540" s="53"/>
      <c r="H540" s="57"/>
      <c r="I540" s="56"/>
      <c r="J540" s="56"/>
      <c r="K540" s="68"/>
      <c r="L540" s="113">
        <v>540</v>
      </c>
      <c r="M540" s="113"/>
      <c r="N540" s="98">
        <f>COUNTIFS(A:A,Edges[[#This Row],[Vertex 2]])</f>
        <v>294</v>
      </c>
    </row>
    <row r="541" spans="1:14" x14ac:dyDescent="0.3">
      <c r="A541" t="s">
        <v>731</v>
      </c>
      <c r="B541" s="91" t="s">
        <v>192</v>
      </c>
      <c r="C541" s="53"/>
      <c r="D541" s="54"/>
      <c r="E541" s="112"/>
      <c r="F541" s="55"/>
      <c r="G541" s="53"/>
      <c r="H541" s="57"/>
      <c r="I541" s="56"/>
      <c r="J541" s="56"/>
      <c r="K541" s="68"/>
      <c r="L541" s="113">
        <v>541</v>
      </c>
      <c r="M541" s="113"/>
      <c r="N541" s="98">
        <f>COUNTIFS(A:A,Edges[[#This Row],[Vertex 2]])</f>
        <v>294</v>
      </c>
    </row>
    <row r="542" spans="1:14" x14ac:dyDescent="0.3">
      <c r="A542" t="s">
        <v>732</v>
      </c>
      <c r="B542" s="91" t="s">
        <v>192</v>
      </c>
      <c r="C542" s="53"/>
      <c r="D542" s="54"/>
      <c r="E542" s="112"/>
      <c r="F542" s="55"/>
      <c r="G542" s="53"/>
      <c r="H542" s="57"/>
      <c r="I542" s="56"/>
      <c r="J542" s="56"/>
      <c r="K542" s="68"/>
      <c r="L542" s="113">
        <v>542</v>
      </c>
      <c r="M542" s="113"/>
      <c r="N542" s="98">
        <f>COUNTIFS(A:A,Edges[[#This Row],[Vertex 2]])</f>
        <v>294</v>
      </c>
    </row>
    <row r="543" spans="1:14" x14ac:dyDescent="0.3">
      <c r="A543" t="s">
        <v>733</v>
      </c>
      <c r="B543" s="91" t="s">
        <v>192</v>
      </c>
      <c r="C543" s="53"/>
      <c r="D543" s="54"/>
      <c r="E543" s="112"/>
      <c r="F543" s="55"/>
      <c r="G543" s="53"/>
      <c r="H543" s="57"/>
      <c r="I543" s="56"/>
      <c r="J543" s="56"/>
      <c r="K543" s="68"/>
      <c r="L543" s="113">
        <v>543</v>
      </c>
      <c r="M543" s="113"/>
      <c r="N543" s="98">
        <f>COUNTIFS(A:A,Edges[[#This Row],[Vertex 2]])</f>
        <v>294</v>
      </c>
    </row>
    <row r="544" spans="1:14" x14ac:dyDescent="0.3">
      <c r="A544" t="s">
        <v>734</v>
      </c>
      <c r="B544" s="91" t="s">
        <v>192</v>
      </c>
      <c r="C544" s="53"/>
      <c r="D544" s="54"/>
      <c r="E544" s="112"/>
      <c r="F544" s="55"/>
      <c r="G544" s="53"/>
      <c r="H544" s="57"/>
      <c r="I544" s="56"/>
      <c r="J544" s="56"/>
      <c r="K544" s="68"/>
      <c r="L544" s="113">
        <v>544</v>
      </c>
      <c r="M544" s="113"/>
      <c r="N544" s="98">
        <f>COUNTIFS(A:A,Edges[[#This Row],[Vertex 2]])</f>
        <v>294</v>
      </c>
    </row>
    <row r="545" spans="1:14" x14ac:dyDescent="0.3">
      <c r="A545" t="s">
        <v>735</v>
      </c>
      <c r="B545" s="91" t="s">
        <v>192</v>
      </c>
      <c r="C545" s="53"/>
      <c r="D545" s="54"/>
      <c r="E545" s="112"/>
      <c r="F545" s="55"/>
      <c r="G545" s="53"/>
      <c r="H545" s="57"/>
      <c r="I545" s="56"/>
      <c r="J545" s="56"/>
      <c r="K545" s="68"/>
      <c r="L545" s="113">
        <v>545</v>
      </c>
      <c r="M545" s="113"/>
      <c r="N545" s="98">
        <f>COUNTIFS(A:A,Edges[[#This Row],[Vertex 2]])</f>
        <v>294</v>
      </c>
    </row>
    <row r="546" spans="1:14" x14ac:dyDescent="0.3">
      <c r="A546" t="s">
        <v>736</v>
      </c>
      <c r="B546" s="91" t="s">
        <v>192</v>
      </c>
      <c r="C546" s="53"/>
      <c r="D546" s="54"/>
      <c r="E546" s="112"/>
      <c r="F546" s="55"/>
      <c r="G546" s="53"/>
      <c r="H546" s="57"/>
      <c r="I546" s="56"/>
      <c r="J546" s="56"/>
      <c r="K546" s="68"/>
      <c r="L546" s="113">
        <v>546</v>
      </c>
      <c r="M546" s="113"/>
      <c r="N546" s="98">
        <f>COUNTIFS(A:A,Edges[[#This Row],[Vertex 2]])</f>
        <v>294</v>
      </c>
    </row>
    <row r="547" spans="1:14" x14ac:dyDescent="0.3">
      <c r="A547" t="s">
        <v>737</v>
      </c>
      <c r="B547" s="91" t="s">
        <v>192</v>
      </c>
      <c r="C547" s="53"/>
      <c r="D547" s="54"/>
      <c r="E547" s="112"/>
      <c r="F547" s="55"/>
      <c r="G547" s="53"/>
      <c r="H547" s="57"/>
      <c r="I547" s="56"/>
      <c r="J547" s="56"/>
      <c r="K547" s="68"/>
      <c r="L547" s="113">
        <v>547</v>
      </c>
      <c r="M547" s="113"/>
      <c r="N547" s="98">
        <f>COUNTIFS(A:A,Edges[[#This Row],[Vertex 2]])</f>
        <v>294</v>
      </c>
    </row>
    <row r="548" spans="1:14" x14ac:dyDescent="0.3">
      <c r="A548" t="s">
        <v>738</v>
      </c>
      <c r="B548" s="91" t="s">
        <v>192</v>
      </c>
      <c r="C548" s="53"/>
      <c r="D548" s="54"/>
      <c r="E548" s="112"/>
      <c r="F548" s="55"/>
      <c r="G548" s="53"/>
      <c r="H548" s="57"/>
      <c r="I548" s="56"/>
      <c r="J548" s="56"/>
      <c r="K548" s="68"/>
      <c r="L548" s="113">
        <v>548</v>
      </c>
      <c r="M548" s="113"/>
      <c r="N548" s="98">
        <f>COUNTIFS(A:A,Edges[[#This Row],[Vertex 2]])</f>
        <v>294</v>
      </c>
    </row>
    <row r="549" spans="1:14" x14ac:dyDescent="0.3">
      <c r="A549" t="s">
        <v>739</v>
      </c>
      <c r="B549" s="91" t="s">
        <v>192</v>
      </c>
      <c r="C549" s="53"/>
      <c r="D549" s="54"/>
      <c r="E549" s="112"/>
      <c r="F549" s="55"/>
      <c r="G549" s="53"/>
      <c r="H549" s="57"/>
      <c r="I549" s="56"/>
      <c r="J549" s="56"/>
      <c r="K549" s="68"/>
      <c r="L549" s="113">
        <v>549</v>
      </c>
      <c r="M549" s="113"/>
      <c r="N549" s="98">
        <f>COUNTIFS(A:A,Edges[[#This Row],[Vertex 2]])</f>
        <v>294</v>
      </c>
    </row>
    <row r="550" spans="1:14" x14ac:dyDescent="0.3">
      <c r="A550" t="s">
        <v>740</v>
      </c>
      <c r="B550" s="91" t="s">
        <v>192</v>
      </c>
      <c r="C550" s="53"/>
      <c r="D550" s="54"/>
      <c r="E550" s="112"/>
      <c r="F550" s="55"/>
      <c r="G550" s="53"/>
      <c r="H550" s="57"/>
      <c r="I550" s="56"/>
      <c r="J550" s="56"/>
      <c r="K550" s="68"/>
      <c r="L550" s="113">
        <v>550</v>
      </c>
      <c r="M550" s="113"/>
      <c r="N550" s="98">
        <f>COUNTIFS(A:A,Edges[[#This Row],[Vertex 2]])</f>
        <v>294</v>
      </c>
    </row>
    <row r="551" spans="1:14" x14ac:dyDescent="0.3">
      <c r="A551" t="s">
        <v>741</v>
      </c>
      <c r="B551" s="91" t="s">
        <v>192</v>
      </c>
      <c r="C551" s="53"/>
      <c r="D551" s="54"/>
      <c r="E551" s="112"/>
      <c r="F551" s="55"/>
      <c r="G551" s="53"/>
      <c r="H551" s="57"/>
      <c r="I551" s="56"/>
      <c r="J551" s="56"/>
      <c r="K551" s="68"/>
      <c r="L551" s="113">
        <v>551</v>
      </c>
      <c r="M551" s="113"/>
      <c r="N551" s="98">
        <f>COUNTIFS(A:A,Edges[[#This Row],[Vertex 2]])</f>
        <v>294</v>
      </c>
    </row>
    <row r="552" spans="1:14" x14ac:dyDescent="0.3">
      <c r="A552" t="s">
        <v>742</v>
      </c>
      <c r="B552" s="91" t="s">
        <v>192</v>
      </c>
      <c r="C552" s="53"/>
      <c r="D552" s="54"/>
      <c r="E552" s="112"/>
      <c r="F552" s="55"/>
      <c r="G552" s="53"/>
      <c r="H552" s="57"/>
      <c r="I552" s="56"/>
      <c r="J552" s="56"/>
      <c r="K552" s="68"/>
      <c r="L552" s="113">
        <v>552</v>
      </c>
      <c r="M552" s="113"/>
      <c r="N552" s="98">
        <f>COUNTIFS(A:A,Edges[[#This Row],[Vertex 2]])</f>
        <v>294</v>
      </c>
    </row>
    <row r="553" spans="1:14" x14ac:dyDescent="0.3">
      <c r="A553" t="s">
        <v>743</v>
      </c>
      <c r="B553" s="91" t="s">
        <v>192</v>
      </c>
      <c r="C553" s="53"/>
      <c r="D553" s="54"/>
      <c r="E553" s="112"/>
      <c r="F553" s="55"/>
      <c r="G553" s="53"/>
      <c r="H553" s="57"/>
      <c r="I553" s="56"/>
      <c r="J553" s="56"/>
      <c r="K553" s="68"/>
      <c r="L553" s="113">
        <v>553</v>
      </c>
      <c r="M553" s="113"/>
      <c r="N553" s="98">
        <f>COUNTIFS(A:A,Edges[[#This Row],[Vertex 2]])</f>
        <v>294</v>
      </c>
    </row>
    <row r="554" spans="1:14" x14ac:dyDescent="0.3">
      <c r="A554" t="s">
        <v>219</v>
      </c>
      <c r="B554" s="91" t="s">
        <v>192</v>
      </c>
      <c r="C554" s="53"/>
      <c r="D554" s="54"/>
      <c r="E554" s="112"/>
      <c r="F554" s="55"/>
      <c r="G554" s="53"/>
      <c r="H554" s="57"/>
      <c r="I554" s="56"/>
      <c r="J554" s="56"/>
      <c r="K554" s="68"/>
      <c r="L554" s="113">
        <v>554</v>
      </c>
      <c r="M554" s="113"/>
      <c r="N554" s="98">
        <f>COUNTIFS(A:A,Edges[[#This Row],[Vertex 2]])</f>
        <v>294</v>
      </c>
    </row>
    <row r="555" spans="1:14" x14ac:dyDescent="0.3">
      <c r="A555" t="s">
        <v>744</v>
      </c>
      <c r="B555" s="91" t="s">
        <v>192</v>
      </c>
      <c r="C555" s="53"/>
      <c r="D555" s="54"/>
      <c r="E555" s="112"/>
      <c r="F555" s="55"/>
      <c r="G555" s="53"/>
      <c r="H555" s="57"/>
      <c r="I555" s="56"/>
      <c r="J555" s="56"/>
      <c r="K555" s="68"/>
      <c r="L555" s="113">
        <v>555</v>
      </c>
      <c r="M555" s="113"/>
      <c r="N555" s="98">
        <f>COUNTIFS(A:A,Edges[[#This Row],[Vertex 2]])</f>
        <v>294</v>
      </c>
    </row>
    <row r="556" spans="1:14" x14ac:dyDescent="0.3">
      <c r="A556" t="s">
        <v>745</v>
      </c>
      <c r="B556" s="91" t="s">
        <v>192</v>
      </c>
      <c r="C556" s="53"/>
      <c r="D556" s="54"/>
      <c r="E556" s="112"/>
      <c r="F556" s="55"/>
      <c r="G556" s="53"/>
      <c r="H556" s="57"/>
      <c r="I556" s="56"/>
      <c r="J556" s="56"/>
      <c r="K556" s="68"/>
      <c r="L556" s="113">
        <v>556</v>
      </c>
      <c r="M556" s="113"/>
      <c r="N556" s="98">
        <f>COUNTIFS(A:A,Edges[[#This Row],[Vertex 2]])</f>
        <v>294</v>
      </c>
    </row>
    <row r="557" spans="1:14" x14ac:dyDescent="0.3">
      <c r="A557" t="s">
        <v>746</v>
      </c>
      <c r="B557" s="91" t="s">
        <v>192</v>
      </c>
      <c r="C557" s="53"/>
      <c r="D557" s="54"/>
      <c r="E557" s="112"/>
      <c r="F557" s="55"/>
      <c r="G557" s="53"/>
      <c r="H557" s="57"/>
      <c r="I557" s="56"/>
      <c r="J557" s="56"/>
      <c r="K557" s="68"/>
      <c r="L557" s="113">
        <v>557</v>
      </c>
      <c r="M557" s="113"/>
      <c r="N557" s="98">
        <f>COUNTIFS(A:A,Edges[[#This Row],[Vertex 2]])</f>
        <v>294</v>
      </c>
    </row>
    <row r="558" spans="1:14" x14ac:dyDescent="0.3">
      <c r="A558" t="s">
        <v>747</v>
      </c>
      <c r="B558" s="91" t="s">
        <v>192</v>
      </c>
      <c r="C558" s="53"/>
      <c r="D558" s="54"/>
      <c r="E558" s="112"/>
      <c r="F558" s="55"/>
      <c r="G558" s="53"/>
      <c r="H558" s="57"/>
      <c r="I558" s="56"/>
      <c r="J558" s="56"/>
      <c r="K558" s="68"/>
      <c r="L558" s="113">
        <v>558</v>
      </c>
      <c r="M558" s="113"/>
      <c r="N558" s="98">
        <f>COUNTIFS(A:A,Edges[[#This Row],[Vertex 2]])</f>
        <v>294</v>
      </c>
    </row>
    <row r="559" spans="1:14" x14ac:dyDescent="0.3">
      <c r="A559" t="s">
        <v>748</v>
      </c>
      <c r="B559" s="91" t="s">
        <v>192</v>
      </c>
      <c r="C559" s="53"/>
      <c r="D559" s="54"/>
      <c r="E559" s="112"/>
      <c r="F559" s="55"/>
      <c r="G559" s="53"/>
      <c r="H559" s="57"/>
      <c r="I559" s="56"/>
      <c r="J559" s="56"/>
      <c r="K559" s="68"/>
      <c r="L559" s="113">
        <v>559</v>
      </c>
      <c r="M559" s="113"/>
      <c r="N559" s="98">
        <f>COUNTIFS(A:A,Edges[[#This Row],[Vertex 2]])</f>
        <v>294</v>
      </c>
    </row>
    <row r="560" spans="1:14" x14ac:dyDescent="0.3">
      <c r="A560" t="s">
        <v>749</v>
      </c>
      <c r="B560" s="91" t="s">
        <v>192</v>
      </c>
      <c r="C560" s="53"/>
      <c r="D560" s="54"/>
      <c r="E560" s="112"/>
      <c r="F560" s="55"/>
      <c r="G560" s="53"/>
      <c r="H560" s="57"/>
      <c r="I560" s="56"/>
      <c r="J560" s="56"/>
      <c r="K560" s="68"/>
      <c r="L560" s="113">
        <v>560</v>
      </c>
      <c r="M560" s="113"/>
      <c r="N560" s="98">
        <f>COUNTIFS(A:A,Edges[[#This Row],[Vertex 2]])</f>
        <v>294</v>
      </c>
    </row>
    <row r="561" spans="1:14" x14ac:dyDescent="0.3">
      <c r="A561" t="s">
        <v>750</v>
      </c>
      <c r="B561" s="91" t="s">
        <v>192</v>
      </c>
      <c r="C561" s="53"/>
      <c r="D561" s="54"/>
      <c r="E561" s="112"/>
      <c r="F561" s="55"/>
      <c r="G561" s="53"/>
      <c r="H561" s="57"/>
      <c r="I561" s="56"/>
      <c r="J561" s="56"/>
      <c r="K561" s="68"/>
      <c r="L561" s="113">
        <v>561</v>
      </c>
      <c r="M561" s="113"/>
      <c r="N561" s="98">
        <f>COUNTIFS(A:A,Edges[[#This Row],[Vertex 2]])</f>
        <v>294</v>
      </c>
    </row>
    <row r="562" spans="1:14" x14ac:dyDescent="0.3">
      <c r="A562" t="s">
        <v>751</v>
      </c>
      <c r="B562" s="91" t="s">
        <v>192</v>
      </c>
      <c r="C562" s="53"/>
      <c r="D562" s="54"/>
      <c r="E562" s="112"/>
      <c r="F562" s="55"/>
      <c r="G562" s="53"/>
      <c r="H562" s="57"/>
      <c r="I562" s="56"/>
      <c r="J562" s="56"/>
      <c r="K562" s="68"/>
      <c r="L562" s="113">
        <v>562</v>
      </c>
      <c r="M562" s="113"/>
      <c r="N562" s="98">
        <f>COUNTIFS(A:A,Edges[[#This Row],[Vertex 2]])</f>
        <v>294</v>
      </c>
    </row>
    <row r="563" spans="1:14" x14ac:dyDescent="0.3">
      <c r="A563" t="s">
        <v>752</v>
      </c>
      <c r="B563" s="91" t="s">
        <v>192</v>
      </c>
      <c r="C563" s="53"/>
      <c r="D563" s="54"/>
      <c r="E563" s="112"/>
      <c r="F563" s="55"/>
      <c r="G563" s="53"/>
      <c r="H563" s="57"/>
      <c r="I563" s="56"/>
      <c r="J563" s="56"/>
      <c r="K563" s="68"/>
      <c r="L563" s="113">
        <v>563</v>
      </c>
      <c r="M563" s="113"/>
      <c r="N563" s="98">
        <f>COUNTIFS(A:A,Edges[[#This Row],[Vertex 2]])</f>
        <v>294</v>
      </c>
    </row>
    <row r="564" spans="1:14" x14ac:dyDescent="0.3">
      <c r="A564" t="s">
        <v>753</v>
      </c>
      <c r="B564" s="91" t="s">
        <v>192</v>
      </c>
      <c r="C564" s="53"/>
      <c r="D564" s="54"/>
      <c r="E564" s="112"/>
      <c r="F564" s="55"/>
      <c r="G564" s="53"/>
      <c r="H564" s="57"/>
      <c r="I564" s="56"/>
      <c r="J564" s="56"/>
      <c r="K564" s="68"/>
      <c r="L564" s="113">
        <v>564</v>
      </c>
      <c r="M564" s="113"/>
      <c r="N564" s="98">
        <f>COUNTIFS(A:A,Edges[[#This Row],[Vertex 2]])</f>
        <v>294</v>
      </c>
    </row>
    <row r="565" spans="1:14" x14ac:dyDescent="0.3">
      <c r="A565" t="s">
        <v>754</v>
      </c>
      <c r="B565" s="91" t="s">
        <v>192</v>
      </c>
      <c r="C565" s="53"/>
      <c r="D565" s="54"/>
      <c r="E565" s="112"/>
      <c r="F565" s="55"/>
      <c r="G565" s="53"/>
      <c r="H565" s="57"/>
      <c r="I565" s="56"/>
      <c r="J565" s="56"/>
      <c r="K565" s="68"/>
      <c r="L565" s="113">
        <v>565</v>
      </c>
      <c r="M565" s="113"/>
      <c r="N565" s="98">
        <f>COUNTIFS(A:A,Edges[[#This Row],[Vertex 2]])</f>
        <v>294</v>
      </c>
    </row>
    <row r="566" spans="1:14" x14ac:dyDescent="0.3">
      <c r="A566" t="s">
        <v>755</v>
      </c>
      <c r="B566" s="91" t="s">
        <v>192</v>
      </c>
      <c r="C566" s="53"/>
      <c r="D566" s="54"/>
      <c r="E566" s="112"/>
      <c r="F566" s="55"/>
      <c r="G566" s="53"/>
      <c r="H566" s="57"/>
      <c r="I566" s="56"/>
      <c r="J566" s="56"/>
      <c r="K566" s="68"/>
      <c r="L566" s="113">
        <v>566</v>
      </c>
      <c r="M566" s="113"/>
      <c r="N566" s="98">
        <f>COUNTIFS(A:A,Edges[[#This Row],[Vertex 2]])</f>
        <v>294</v>
      </c>
    </row>
    <row r="567" spans="1:14" x14ac:dyDescent="0.3">
      <c r="A567" t="s">
        <v>756</v>
      </c>
      <c r="B567" s="91" t="s">
        <v>192</v>
      </c>
      <c r="C567" s="53"/>
      <c r="D567" s="54"/>
      <c r="E567" s="112"/>
      <c r="F567" s="55"/>
      <c r="G567" s="53"/>
      <c r="H567" s="57"/>
      <c r="I567" s="56"/>
      <c r="J567" s="56"/>
      <c r="K567" s="68"/>
      <c r="L567" s="113">
        <v>567</v>
      </c>
      <c r="M567" s="113"/>
      <c r="N567" s="98">
        <f>COUNTIFS(A:A,Edges[[#This Row],[Vertex 2]])</f>
        <v>294</v>
      </c>
    </row>
    <row r="568" spans="1:14" x14ac:dyDescent="0.3">
      <c r="A568" t="s">
        <v>757</v>
      </c>
      <c r="B568" s="91" t="s">
        <v>192</v>
      </c>
      <c r="C568" s="53"/>
      <c r="D568" s="54"/>
      <c r="E568" s="112"/>
      <c r="F568" s="55"/>
      <c r="G568" s="53"/>
      <c r="H568" s="57"/>
      <c r="I568" s="56"/>
      <c r="J568" s="56"/>
      <c r="K568" s="68"/>
      <c r="L568" s="113">
        <v>568</v>
      </c>
      <c r="M568" s="113"/>
      <c r="N568" s="98">
        <f>COUNTIFS(A:A,Edges[[#This Row],[Vertex 2]])</f>
        <v>294</v>
      </c>
    </row>
    <row r="569" spans="1:14" x14ac:dyDescent="0.3">
      <c r="A569" t="s">
        <v>758</v>
      </c>
      <c r="B569" s="91" t="s">
        <v>192</v>
      </c>
      <c r="C569" s="53"/>
      <c r="D569" s="54"/>
      <c r="E569" s="112"/>
      <c r="F569" s="55"/>
      <c r="G569" s="53"/>
      <c r="H569" s="57"/>
      <c r="I569" s="56"/>
      <c r="J569" s="56"/>
      <c r="K569" s="68"/>
      <c r="L569" s="113">
        <v>569</v>
      </c>
      <c r="M569" s="113"/>
      <c r="N569" s="98">
        <f>COUNTIFS(A:A,Edges[[#This Row],[Vertex 2]])</f>
        <v>294</v>
      </c>
    </row>
    <row r="570" spans="1:14" x14ac:dyDescent="0.3">
      <c r="A570" t="s">
        <v>759</v>
      </c>
      <c r="B570" s="91" t="s">
        <v>192</v>
      </c>
      <c r="C570" s="53"/>
      <c r="D570" s="54"/>
      <c r="E570" s="112"/>
      <c r="F570" s="55"/>
      <c r="G570" s="53"/>
      <c r="H570" s="57"/>
      <c r="I570" s="56"/>
      <c r="J570" s="56"/>
      <c r="K570" s="68"/>
      <c r="L570" s="113">
        <v>570</v>
      </c>
      <c r="M570" s="113"/>
      <c r="N570" s="98">
        <f>COUNTIFS(A:A,Edges[[#This Row],[Vertex 2]])</f>
        <v>294</v>
      </c>
    </row>
    <row r="571" spans="1:14" x14ac:dyDescent="0.3">
      <c r="A571" t="s">
        <v>177</v>
      </c>
      <c r="B571" s="91" t="s">
        <v>192</v>
      </c>
      <c r="C571" s="53"/>
      <c r="D571" s="54"/>
      <c r="E571" s="112"/>
      <c r="F571" s="55"/>
      <c r="G571" s="53"/>
      <c r="H571" s="57"/>
      <c r="I571" s="56"/>
      <c r="J571" s="56"/>
      <c r="K571" s="68"/>
      <c r="L571" s="113">
        <v>571</v>
      </c>
      <c r="M571" s="113"/>
      <c r="N571" s="98">
        <f>COUNTIFS(A:A,Edges[[#This Row],[Vertex 2]])</f>
        <v>294</v>
      </c>
    </row>
    <row r="572" spans="1:14" x14ac:dyDescent="0.3">
      <c r="A572" t="s">
        <v>760</v>
      </c>
      <c r="B572" s="91" t="s">
        <v>192</v>
      </c>
      <c r="C572" s="53"/>
      <c r="D572" s="54"/>
      <c r="E572" s="112"/>
      <c r="F572" s="55"/>
      <c r="G572" s="53"/>
      <c r="H572" s="57"/>
      <c r="I572" s="56"/>
      <c r="J572" s="56"/>
      <c r="K572" s="68"/>
      <c r="L572" s="113">
        <v>572</v>
      </c>
      <c r="M572" s="113"/>
      <c r="N572" s="98">
        <f>COUNTIFS(A:A,Edges[[#This Row],[Vertex 2]])</f>
        <v>294</v>
      </c>
    </row>
    <row r="573" spans="1:14" x14ac:dyDescent="0.3">
      <c r="A573" t="s">
        <v>761</v>
      </c>
      <c r="B573" s="91" t="s">
        <v>192</v>
      </c>
      <c r="C573" s="53"/>
      <c r="D573" s="54"/>
      <c r="E573" s="112"/>
      <c r="F573" s="55"/>
      <c r="G573" s="53"/>
      <c r="H573" s="57"/>
      <c r="I573" s="56"/>
      <c r="J573" s="56"/>
      <c r="K573" s="68"/>
      <c r="L573" s="113">
        <v>573</v>
      </c>
      <c r="M573" s="113"/>
      <c r="N573" s="98">
        <f>COUNTIFS(A:A,Edges[[#This Row],[Vertex 2]])</f>
        <v>294</v>
      </c>
    </row>
    <row r="574" spans="1:14" x14ac:dyDescent="0.3">
      <c r="A574" t="s">
        <v>762</v>
      </c>
      <c r="B574" s="91" t="s">
        <v>192</v>
      </c>
      <c r="C574" s="53"/>
      <c r="D574" s="54"/>
      <c r="E574" s="112"/>
      <c r="F574" s="55"/>
      <c r="G574" s="53"/>
      <c r="H574" s="57"/>
      <c r="I574" s="56"/>
      <c r="J574" s="56"/>
      <c r="K574" s="68"/>
      <c r="L574" s="113">
        <v>574</v>
      </c>
      <c r="M574" s="113"/>
      <c r="N574" s="98">
        <f>COUNTIFS(A:A,Edges[[#This Row],[Vertex 2]])</f>
        <v>294</v>
      </c>
    </row>
    <row r="575" spans="1:14" x14ac:dyDescent="0.3">
      <c r="A575" t="s">
        <v>763</v>
      </c>
      <c r="B575" s="91" t="s">
        <v>192</v>
      </c>
      <c r="C575" s="53"/>
      <c r="D575" s="54"/>
      <c r="E575" s="112"/>
      <c r="F575" s="55"/>
      <c r="G575" s="53"/>
      <c r="H575" s="57"/>
      <c r="I575" s="56"/>
      <c r="J575" s="56"/>
      <c r="K575" s="68"/>
      <c r="L575" s="113">
        <v>575</v>
      </c>
      <c r="M575" s="113"/>
      <c r="N575" s="98">
        <f>COUNTIFS(A:A,Edges[[#This Row],[Vertex 2]])</f>
        <v>294</v>
      </c>
    </row>
    <row r="576" spans="1:14" x14ac:dyDescent="0.3">
      <c r="A576" t="s">
        <v>764</v>
      </c>
      <c r="B576" s="91" t="s">
        <v>192</v>
      </c>
      <c r="C576" s="53"/>
      <c r="D576" s="54"/>
      <c r="E576" s="112"/>
      <c r="F576" s="55"/>
      <c r="G576" s="53"/>
      <c r="H576" s="57"/>
      <c r="I576" s="56"/>
      <c r="J576" s="56"/>
      <c r="K576" s="68"/>
      <c r="L576" s="113">
        <v>576</v>
      </c>
      <c r="M576" s="113"/>
      <c r="N576" s="98">
        <f>COUNTIFS(A:A,Edges[[#This Row],[Vertex 2]])</f>
        <v>294</v>
      </c>
    </row>
    <row r="577" spans="1:14" x14ac:dyDescent="0.3">
      <c r="A577" t="s">
        <v>765</v>
      </c>
      <c r="B577" s="91" t="s">
        <v>192</v>
      </c>
      <c r="C577" s="53"/>
      <c r="D577" s="54"/>
      <c r="E577" s="112"/>
      <c r="F577" s="55"/>
      <c r="G577" s="53"/>
      <c r="H577" s="57"/>
      <c r="I577" s="56"/>
      <c r="J577" s="56"/>
      <c r="K577" s="68"/>
      <c r="L577" s="113">
        <v>577</v>
      </c>
      <c r="M577" s="113"/>
      <c r="N577" s="98">
        <f>COUNTIFS(A:A,Edges[[#This Row],[Vertex 2]])</f>
        <v>294</v>
      </c>
    </row>
    <row r="578" spans="1:14" x14ac:dyDescent="0.3">
      <c r="A578" t="s">
        <v>766</v>
      </c>
      <c r="B578" s="91" t="s">
        <v>192</v>
      </c>
      <c r="C578" s="53"/>
      <c r="D578" s="54"/>
      <c r="E578" s="112"/>
      <c r="F578" s="55"/>
      <c r="G578" s="53"/>
      <c r="H578" s="57"/>
      <c r="I578" s="56"/>
      <c r="J578" s="56"/>
      <c r="K578" s="68"/>
      <c r="L578" s="113">
        <v>578</v>
      </c>
      <c r="M578" s="113"/>
      <c r="N578" s="98">
        <f>COUNTIFS(A:A,Edges[[#This Row],[Vertex 2]])</f>
        <v>294</v>
      </c>
    </row>
    <row r="579" spans="1:14" x14ac:dyDescent="0.3">
      <c r="A579" t="s">
        <v>767</v>
      </c>
      <c r="B579" s="91" t="s">
        <v>192</v>
      </c>
      <c r="C579" s="53"/>
      <c r="D579" s="54"/>
      <c r="E579" s="112"/>
      <c r="F579" s="55"/>
      <c r="G579" s="53"/>
      <c r="H579" s="57"/>
      <c r="I579" s="56"/>
      <c r="J579" s="56"/>
      <c r="K579" s="68"/>
      <c r="L579" s="113">
        <v>579</v>
      </c>
      <c r="M579" s="113"/>
      <c r="N579" s="98">
        <f>COUNTIFS(A:A,Edges[[#This Row],[Vertex 2]])</f>
        <v>294</v>
      </c>
    </row>
    <row r="580" spans="1:14" x14ac:dyDescent="0.3">
      <c r="A580" t="s">
        <v>768</v>
      </c>
      <c r="B580" s="91" t="s">
        <v>192</v>
      </c>
      <c r="C580" s="53"/>
      <c r="D580" s="54"/>
      <c r="E580" s="112"/>
      <c r="F580" s="55"/>
      <c r="G580" s="53"/>
      <c r="H580" s="57"/>
      <c r="I580" s="56"/>
      <c r="J580" s="56"/>
      <c r="K580" s="68"/>
      <c r="L580" s="113">
        <v>580</v>
      </c>
      <c r="M580" s="113"/>
      <c r="N580" s="98">
        <f>COUNTIFS(A:A,Edges[[#This Row],[Vertex 2]])</f>
        <v>294</v>
      </c>
    </row>
    <row r="581" spans="1:14" x14ac:dyDescent="0.3">
      <c r="A581" t="s">
        <v>769</v>
      </c>
      <c r="B581" s="91" t="s">
        <v>192</v>
      </c>
      <c r="C581" s="53"/>
      <c r="D581" s="54"/>
      <c r="E581" s="112"/>
      <c r="F581" s="55"/>
      <c r="G581" s="53"/>
      <c r="H581" s="57"/>
      <c r="I581" s="56"/>
      <c r="J581" s="56"/>
      <c r="K581" s="68"/>
      <c r="L581" s="113">
        <v>581</v>
      </c>
      <c r="M581" s="113"/>
      <c r="N581" s="98">
        <f>COUNTIFS(A:A,Edges[[#This Row],[Vertex 2]])</f>
        <v>294</v>
      </c>
    </row>
    <row r="582" spans="1:14" x14ac:dyDescent="0.3">
      <c r="A582" t="s">
        <v>770</v>
      </c>
      <c r="B582" s="91" t="s">
        <v>192</v>
      </c>
      <c r="C582" s="53"/>
      <c r="D582" s="54"/>
      <c r="E582" s="112"/>
      <c r="F582" s="55"/>
      <c r="G582" s="53"/>
      <c r="H582" s="57"/>
      <c r="I582" s="56"/>
      <c r="J582" s="56"/>
      <c r="K582" s="68"/>
      <c r="L582" s="113">
        <v>582</v>
      </c>
      <c r="M582" s="113"/>
      <c r="N582" s="98">
        <f>COUNTIFS(A:A,Edges[[#This Row],[Vertex 2]])</f>
        <v>294</v>
      </c>
    </row>
    <row r="583" spans="1:14" x14ac:dyDescent="0.3">
      <c r="A583" t="s">
        <v>771</v>
      </c>
      <c r="B583" s="91" t="s">
        <v>192</v>
      </c>
      <c r="C583" s="53"/>
      <c r="D583" s="54"/>
      <c r="E583" s="112"/>
      <c r="F583" s="55"/>
      <c r="G583" s="53"/>
      <c r="H583" s="57"/>
      <c r="I583" s="56"/>
      <c r="J583" s="56"/>
      <c r="K583" s="68"/>
      <c r="L583" s="113">
        <v>583</v>
      </c>
      <c r="M583" s="113"/>
      <c r="N583" s="98">
        <f>COUNTIFS(A:A,Edges[[#This Row],[Vertex 2]])</f>
        <v>294</v>
      </c>
    </row>
    <row r="584" spans="1:14" x14ac:dyDescent="0.3">
      <c r="A584" t="s">
        <v>772</v>
      </c>
      <c r="B584" s="91" t="s">
        <v>192</v>
      </c>
      <c r="C584" s="53"/>
      <c r="D584" s="54"/>
      <c r="E584" s="112"/>
      <c r="F584" s="55"/>
      <c r="G584" s="53"/>
      <c r="H584" s="57"/>
      <c r="I584" s="56"/>
      <c r="J584" s="56"/>
      <c r="K584" s="68"/>
      <c r="L584" s="113">
        <v>584</v>
      </c>
      <c r="M584" s="113"/>
      <c r="N584" s="98">
        <f>COUNTIFS(A:A,Edges[[#This Row],[Vertex 2]])</f>
        <v>294</v>
      </c>
    </row>
    <row r="585" spans="1:14" x14ac:dyDescent="0.3">
      <c r="A585" t="s">
        <v>773</v>
      </c>
      <c r="B585" s="91" t="s">
        <v>192</v>
      </c>
      <c r="C585" s="53"/>
      <c r="D585" s="54"/>
      <c r="E585" s="112"/>
      <c r="F585" s="55"/>
      <c r="G585" s="53"/>
      <c r="H585" s="57"/>
      <c r="I585" s="56"/>
      <c r="J585" s="56"/>
      <c r="K585" s="68"/>
      <c r="L585" s="113">
        <v>585</v>
      </c>
      <c r="M585" s="113"/>
      <c r="N585" s="98">
        <f>COUNTIFS(A:A,Edges[[#This Row],[Vertex 2]])</f>
        <v>294</v>
      </c>
    </row>
    <row r="586" spans="1:14" x14ac:dyDescent="0.3">
      <c r="A586" t="s">
        <v>774</v>
      </c>
      <c r="B586" s="91" t="s">
        <v>192</v>
      </c>
      <c r="C586" s="53"/>
      <c r="D586" s="54"/>
      <c r="E586" s="112"/>
      <c r="F586" s="55"/>
      <c r="G586" s="53"/>
      <c r="H586" s="57"/>
      <c r="I586" s="56"/>
      <c r="J586" s="56"/>
      <c r="K586" s="68"/>
      <c r="L586" s="113">
        <v>586</v>
      </c>
      <c r="M586" s="113"/>
      <c r="N586" s="98">
        <f>COUNTIFS(A:A,Edges[[#This Row],[Vertex 2]])</f>
        <v>294</v>
      </c>
    </row>
    <row r="587" spans="1:14" x14ac:dyDescent="0.3">
      <c r="A587" t="s">
        <v>775</v>
      </c>
      <c r="B587" s="91" t="s">
        <v>192</v>
      </c>
      <c r="C587" s="53"/>
      <c r="D587" s="54"/>
      <c r="E587" s="112"/>
      <c r="F587" s="55"/>
      <c r="G587" s="53"/>
      <c r="H587" s="57"/>
      <c r="I587" s="56"/>
      <c r="J587" s="56"/>
      <c r="K587" s="68"/>
      <c r="L587" s="113">
        <v>587</v>
      </c>
      <c r="M587" s="113"/>
      <c r="N587" s="98">
        <f>COUNTIFS(A:A,Edges[[#This Row],[Vertex 2]])</f>
        <v>294</v>
      </c>
    </row>
    <row r="588" spans="1:14" x14ac:dyDescent="0.3">
      <c r="A588" t="s">
        <v>776</v>
      </c>
      <c r="B588" s="91" t="s">
        <v>192</v>
      </c>
      <c r="C588" s="53"/>
      <c r="D588" s="54"/>
      <c r="E588" s="112"/>
      <c r="F588" s="55"/>
      <c r="G588" s="53"/>
      <c r="H588" s="57"/>
      <c r="I588" s="56"/>
      <c r="J588" s="56"/>
      <c r="K588" s="68"/>
      <c r="L588" s="113">
        <v>588</v>
      </c>
      <c r="M588" s="113"/>
      <c r="N588" s="98">
        <f>COUNTIFS(A:A,Edges[[#This Row],[Vertex 2]])</f>
        <v>294</v>
      </c>
    </row>
    <row r="589" spans="1:14" x14ac:dyDescent="0.3">
      <c r="A589" t="s">
        <v>777</v>
      </c>
      <c r="B589" s="91" t="s">
        <v>192</v>
      </c>
      <c r="C589" s="53"/>
      <c r="D589" s="54"/>
      <c r="E589" s="112"/>
      <c r="F589" s="55"/>
      <c r="G589" s="53"/>
      <c r="H589" s="57"/>
      <c r="I589" s="56"/>
      <c r="J589" s="56"/>
      <c r="K589" s="68"/>
      <c r="L589" s="113">
        <v>589</v>
      </c>
      <c r="M589" s="113"/>
      <c r="N589" s="98">
        <f>COUNTIFS(A:A,Edges[[#This Row],[Vertex 2]])</f>
        <v>294</v>
      </c>
    </row>
    <row r="590" spans="1:14" x14ac:dyDescent="0.3">
      <c r="A590" t="s">
        <v>778</v>
      </c>
      <c r="B590" s="91" t="s">
        <v>192</v>
      </c>
      <c r="C590" s="53"/>
      <c r="D590" s="54"/>
      <c r="E590" s="112"/>
      <c r="F590" s="55"/>
      <c r="G590" s="53"/>
      <c r="H590" s="57"/>
      <c r="I590" s="56"/>
      <c r="J590" s="56"/>
      <c r="K590" s="68"/>
      <c r="L590" s="113">
        <v>590</v>
      </c>
      <c r="M590" s="113"/>
      <c r="N590" s="98">
        <f>COUNTIFS(A:A,Edges[[#This Row],[Vertex 2]])</f>
        <v>294</v>
      </c>
    </row>
    <row r="591" spans="1:14" x14ac:dyDescent="0.3">
      <c r="A591" t="s">
        <v>779</v>
      </c>
      <c r="B591" s="91" t="s">
        <v>192</v>
      </c>
      <c r="C591" s="53"/>
      <c r="D591" s="54"/>
      <c r="E591" s="112"/>
      <c r="F591" s="55"/>
      <c r="G591" s="53"/>
      <c r="H591" s="57"/>
      <c r="I591" s="56"/>
      <c r="J591" s="56"/>
      <c r="K591" s="68"/>
      <c r="L591" s="113">
        <v>591</v>
      </c>
      <c r="M591" s="113"/>
      <c r="N591" s="98">
        <f>COUNTIFS(A:A,Edges[[#This Row],[Vertex 2]])</f>
        <v>294</v>
      </c>
    </row>
    <row r="592" spans="1:14" x14ac:dyDescent="0.3">
      <c r="A592" t="s">
        <v>780</v>
      </c>
      <c r="B592" s="91" t="s">
        <v>192</v>
      </c>
      <c r="C592" s="53"/>
      <c r="D592" s="54"/>
      <c r="E592" s="112"/>
      <c r="F592" s="55"/>
      <c r="G592" s="53"/>
      <c r="H592" s="57"/>
      <c r="I592" s="56"/>
      <c r="J592" s="56"/>
      <c r="K592" s="68"/>
      <c r="L592" s="113">
        <v>592</v>
      </c>
      <c r="M592" s="113"/>
      <c r="N592" s="98">
        <f>COUNTIFS(A:A,Edges[[#This Row],[Vertex 2]])</f>
        <v>294</v>
      </c>
    </row>
    <row r="593" spans="1:14" x14ac:dyDescent="0.3">
      <c r="A593" t="s">
        <v>781</v>
      </c>
      <c r="B593" s="91" t="s">
        <v>192</v>
      </c>
      <c r="C593" s="53"/>
      <c r="D593" s="54"/>
      <c r="E593" s="112"/>
      <c r="F593" s="55"/>
      <c r="G593" s="53"/>
      <c r="H593" s="57"/>
      <c r="I593" s="56"/>
      <c r="J593" s="56"/>
      <c r="K593" s="68"/>
      <c r="L593" s="113">
        <v>593</v>
      </c>
      <c r="M593" s="113"/>
      <c r="N593" s="98">
        <f>COUNTIFS(A:A,Edges[[#This Row],[Vertex 2]])</f>
        <v>294</v>
      </c>
    </row>
    <row r="594" spans="1:14" x14ac:dyDescent="0.3">
      <c r="A594" t="s">
        <v>782</v>
      </c>
      <c r="B594" s="91" t="s">
        <v>192</v>
      </c>
      <c r="C594" s="53"/>
      <c r="D594" s="54"/>
      <c r="E594" s="112"/>
      <c r="F594" s="55"/>
      <c r="G594" s="53"/>
      <c r="H594" s="57"/>
      <c r="I594" s="56"/>
      <c r="J594" s="56"/>
      <c r="K594" s="68"/>
      <c r="L594" s="113">
        <v>594</v>
      </c>
      <c r="M594" s="113"/>
      <c r="N594" s="98">
        <f>COUNTIFS(A:A,Edges[[#This Row],[Vertex 2]])</f>
        <v>294</v>
      </c>
    </row>
    <row r="595" spans="1:14" x14ac:dyDescent="0.3">
      <c r="A595" t="s">
        <v>783</v>
      </c>
      <c r="B595" s="91" t="s">
        <v>192</v>
      </c>
      <c r="C595" s="53"/>
      <c r="D595" s="54"/>
      <c r="E595" s="112"/>
      <c r="F595" s="55"/>
      <c r="G595" s="53"/>
      <c r="H595" s="57"/>
      <c r="I595" s="56"/>
      <c r="J595" s="56"/>
      <c r="K595" s="68"/>
      <c r="L595" s="113">
        <v>595</v>
      </c>
      <c r="M595" s="113"/>
      <c r="N595" s="98">
        <f>COUNTIFS(A:A,Edges[[#This Row],[Vertex 2]])</f>
        <v>294</v>
      </c>
    </row>
    <row r="596" spans="1:14" x14ac:dyDescent="0.3">
      <c r="A596" t="s">
        <v>784</v>
      </c>
      <c r="B596" s="91" t="s">
        <v>192</v>
      </c>
      <c r="C596" s="53"/>
      <c r="D596" s="54"/>
      <c r="E596" s="112"/>
      <c r="F596" s="55"/>
      <c r="G596" s="53"/>
      <c r="H596" s="57"/>
      <c r="I596" s="56"/>
      <c r="J596" s="56"/>
      <c r="K596" s="68"/>
      <c r="L596" s="113">
        <v>596</v>
      </c>
      <c r="M596" s="113"/>
      <c r="N596" s="98">
        <f>COUNTIFS(A:A,Edges[[#This Row],[Vertex 2]])</f>
        <v>294</v>
      </c>
    </row>
    <row r="597" spans="1:14" x14ac:dyDescent="0.3">
      <c r="A597" t="s">
        <v>785</v>
      </c>
      <c r="B597" s="91" t="s">
        <v>192</v>
      </c>
      <c r="C597" s="53"/>
      <c r="D597" s="54"/>
      <c r="E597" s="112"/>
      <c r="F597" s="55"/>
      <c r="G597" s="53"/>
      <c r="H597" s="57"/>
      <c r="I597" s="56"/>
      <c r="J597" s="56"/>
      <c r="K597" s="68"/>
      <c r="L597" s="113">
        <v>597</v>
      </c>
      <c r="M597" s="113"/>
      <c r="N597" s="98">
        <f>COUNTIFS(A:A,Edges[[#This Row],[Vertex 2]])</f>
        <v>294</v>
      </c>
    </row>
    <row r="598" spans="1:14" x14ac:dyDescent="0.3">
      <c r="A598" t="s">
        <v>786</v>
      </c>
      <c r="B598" s="91" t="s">
        <v>192</v>
      </c>
      <c r="C598" s="53"/>
      <c r="D598" s="54"/>
      <c r="E598" s="112"/>
      <c r="F598" s="55"/>
      <c r="G598" s="53"/>
      <c r="H598" s="57"/>
      <c r="I598" s="56"/>
      <c r="J598" s="56"/>
      <c r="K598" s="68"/>
      <c r="L598" s="113">
        <v>598</v>
      </c>
      <c r="M598" s="113"/>
      <c r="N598" s="98">
        <f>COUNTIFS(A:A,Edges[[#This Row],[Vertex 2]])</f>
        <v>294</v>
      </c>
    </row>
    <row r="599" spans="1:14" x14ac:dyDescent="0.3">
      <c r="A599" t="s">
        <v>787</v>
      </c>
      <c r="B599" s="91" t="s">
        <v>192</v>
      </c>
      <c r="C599" s="53"/>
      <c r="D599" s="54"/>
      <c r="E599" s="112"/>
      <c r="F599" s="55"/>
      <c r="G599" s="53"/>
      <c r="H599" s="57"/>
      <c r="I599" s="56"/>
      <c r="J599" s="56"/>
      <c r="K599" s="68"/>
      <c r="L599" s="113">
        <v>599</v>
      </c>
      <c r="M599" s="113"/>
      <c r="N599" s="98">
        <f>COUNTIFS(A:A,Edges[[#This Row],[Vertex 2]])</f>
        <v>294</v>
      </c>
    </row>
    <row r="600" spans="1:14" x14ac:dyDescent="0.3">
      <c r="A600" t="s">
        <v>788</v>
      </c>
      <c r="B600" s="91" t="s">
        <v>192</v>
      </c>
      <c r="C600" s="53"/>
      <c r="D600" s="54"/>
      <c r="E600" s="112"/>
      <c r="F600" s="55"/>
      <c r="G600" s="53"/>
      <c r="H600" s="57"/>
      <c r="I600" s="56"/>
      <c r="J600" s="56"/>
      <c r="K600" s="68"/>
      <c r="L600" s="113">
        <v>600</v>
      </c>
      <c r="M600" s="113"/>
      <c r="N600" s="98">
        <f>COUNTIFS(A:A,Edges[[#This Row],[Vertex 2]])</f>
        <v>294</v>
      </c>
    </row>
    <row r="601" spans="1:14" x14ac:dyDescent="0.3">
      <c r="A601" t="s">
        <v>789</v>
      </c>
      <c r="B601" s="91" t="s">
        <v>192</v>
      </c>
      <c r="C601" s="53"/>
      <c r="D601" s="54"/>
      <c r="E601" s="112"/>
      <c r="F601" s="55"/>
      <c r="G601" s="53"/>
      <c r="H601" s="57"/>
      <c r="I601" s="56"/>
      <c r="J601" s="56"/>
      <c r="K601" s="68"/>
      <c r="L601" s="113">
        <v>601</v>
      </c>
      <c r="M601" s="113"/>
      <c r="N601" s="98">
        <f>COUNTIFS(A:A,Edges[[#This Row],[Vertex 2]])</f>
        <v>294</v>
      </c>
    </row>
    <row r="602" spans="1:14" x14ac:dyDescent="0.3">
      <c r="A602" t="s">
        <v>790</v>
      </c>
      <c r="B602" s="91" t="s">
        <v>192</v>
      </c>
      <c r="C602" s="53"/>
      <c r="D602" s="54"/>
      <c r="E602" s="112"/>
      <c r="F602" s="55"/>
      <c r="G602" s="53"/>
      <c r="H602" s="57"/>
      <c r="I602" s="56"/>
      <c r="J602" s="56"/>
      <c r="K602" s="68"/>
      <c r="L602" s="113">
        <v>602</v>
      </c>
      <c r="M602" s="113"/>
      <c r="N602" s="98">
        <f>COUNTIFS(A:A,Edges[[#This Row],[Vertex 2]])</f>
        <v>294</v>
      </c>
    </row>
    <row r="603" spans="1:14" x14ac:dyDescent="0.3">
      <c r="A603" t="s">
        <v>791</v>
      </c>
      <c r="B603" s="91" t="s">
        <v>192</v>
      </c>
      <c r="C603" s="53"/>
      <c r="D603" s="54"/>
      <c r="E603" s="112"/>
      <c r="F603" s="55"/>
      <c r="G603" s="53"/>
      <c r="H603" s="57"/>
      <c r="I603" s="56"/>
      <c r="J603" s="56"/>
      <c r="K603" s="68"/>
      <c r="L603" s="113">
        <v>603</v>
      </c>
      <c r="M603" s="113"/>
      <c r="N603" s="98">
        <f>COUNTIFS(A:A,Edges[[#This Row],[Vertex 2]])</f>
        <v>294</v>
      </c>
    </row>
    <row r="604" spans="1:14" x14ac:dyDescent="0.3">
      <c r="A604" t="s">
        <v>792</v>
      </c>
      <c r="B604" s="91" t="s">
        <v>192</v>
      </c>
      <c r="C604" s="53"/>
      <c r="D604" s="54"/>
      <c r="E604" s="112"/>
      <c r="F604" s="55"/>
      <c r="G604" s="53"/>
      <c r="H604" s="57"/>
      <c r="I604" s="56"/>
      <c r="J604" s="56"/>
      <c r="K604" s="68"/>
      <c r="L604" s="113">
        <v>604</v>
      </c>
      <c r="M604" s="113"/>
      <c r="N604" s="98">
        <f>COUNTIFS(A:A,Edges[[#This Row],[Vertex 2]])</f>
        <v>294</v>
      </c>
    </row>
    <row r="605" spans="1:14" x14ac:dyDescent="0.3">
      <c r="A605" t="s">
        <v>793</v>
      </c>
      <c r="B605" s="91" t="s">
        <v>192</v>
      </c>
      <c r="C605" s="53"/>
      <c r="D605" s="54"/>
      <c r="E605" s="112"/>
      <c r="F605" s="55"/>
      <c r="G605" s="53"/>
      <c r="H605" s="57"/>
      <c r="I605" s="56"/>
      <c r="J605" s="56"/>
      <c r="K605" s="68"/>
      <c r="L605" s="113">
        <v>605</v>
      </c>
      <c r="M605" s="113"/>
      <c r="N605" s="98">
        <f>COUNTIFS(A:A,Edges[[#This Row],[Vertex 2]])</f>
        <v>294</v>
      </c>
    </row>
    <row r="606" spans="1:14" x14ac:dyDescent="0.3">
      <c r="A606" t="s">
        <v>794</v>
      </c>
      <c r="B606" s="91" t="s">
        <v>192</v>
      </c>
      <c r="C606" s="53"/>
      <c r="D606" s="54"/>
      <c r="E606" s="112"/>
      <c r="F606" s="55"/>
      <c r="G606" s="53"/>
      <c r="H606" s="57"/>
      <c r="I606" s="56"/>
      <c r="J606" s="56"/>
      <c r="K606" s="68"/>
      <c r="L606" s="113">
        <v>606</v>
      </c>
      <c r="M606" s="113"/>
      <c r="N606" s="98">
        <f>COUNTIFS(A:A,Edges[[#This Row],[Vertex 2]])</f>
        <v>294</v>
      </c>
    </row>
    <row r="607" spans="1:14" x14ac:dyDescent="0.3">
      <c r="A607" t="s">
        <v>795</v>
      </c>
      <c r="B607" s="91" t="s">
        <v>192</v>
      </c>
      <c r="C607" s="53"/>
      <c r="D607" s="54"/>
      <c r="E607" s="112"/>
      <c r="F607" s="55"/>
      <c r="G607" s="53"/>
      <c r="H607" s="57"/>
      <c r="I607" s="56"/>
      <c r="J607" s="56"/>
      <c r="K607" s="68"/>
      <c r="L607" s="113">
        <v>607</v>
      </c>
      <c r="M607" s="113"/>
      <c r="N607" s="98">
        <f>COUNTIFS(A:A,Edges[[#This Row],[Vertex 2]])</f>
        <v>294</v>
      </c>
    </row>
    <row r="608" spans="1:14" x14ac:dyDescent="0.3">
      <c r="A608" t="s">
        <v>796</v>
      </c>
      <c r="B608" s="91" t="s">
        <v>192</v>
      </c>
      <c r="C608" s="53"/>
      <c r="D608" s="54"/>
      <c r="E608" s="112"/>
      <c r="F608" s="55"/>
      <c r="G608" s="53"/>
      <c r="H608" s="57"/>
      <c r="I608" s="56"/>
      <c r="J608" s="56"/>
      <c r="K608" s="68"/>
      <c r="L608" s="113">
        <v>608</v>
      </c>
      <c r="M608" s="113"/>
      <c r="N608" s="98">
        <f>COUNTIFS(A:A,Edges[[#This Row],[Vertex 2]])</f>
        <v>294</v>
      </c>
    </row>
    <row r="609" spans="1:14" x14ac:dyDescent="0.3">
      <c r="A609" t="s">
        <v>797</v>
      </c>
      <c r="B609" s="91" t="s">
        <v>192</v>
      </c>
      <c r="C609" s="53"/>
      <c r="D609" s="54"/>
      <c r="E609" s="112"/>
      <c r="F609" s="55"/>
      <c r="G609" s="53"/>
      <c r="H609" s="57"/>
      <c r="I609" s="56"/>
      <c r="J609" s="56"/>
      <c r="K609" s="68"/>
      <c r="L609" s="113">
        <v>609</v>
      </c>
      <c r="M609" s="113"/>
      <c r="N609" s="98">
        <f>COUNTIFS(A:A,Edges[[#This Row],[Vertex 2]])</f>
        <v>294</v>
      </c>
    </row>
    <row r="610" spans="1:14" x14ac:dyDescent="0.3">
      <c r="A610" t="s">
        <v>798</v>
      </c>
      <c r="B610" s="91" t="s">
        <v>192</v>
      </c>
      <c r="C610" s="53"/>
      <c r="D610" s="54"/>
      <c r="E610" s="112"/>
      <c r="F610" s="55"/>
      <c r="G610" s="53"/>
      <c r="H610" s="57"/>
      <c r="I610" s="56"/>
      <c r="J610" s="56"/>
      <c r="K610" s="68"/>
      <c r="L610" s="113">
        <v>610</v>
      </c>
      <c r="M610" s="113"/>
      <c r="N610" s="98">
        <f>COUNTIFS(A:A,Edges[[#This Row],[Vertex 2]])</f>
        <v>294</v>
      </c>
    </row>
    <row r="611" spans="1:14" x14ac:dyDescent="0.3">
      <c r="A611" t="s">
        <v>799</v>
      </c>
      <c r="B611" s="91" t="s">
        <v>192</v>
      </c>
      <c r="C611" s="53"/>
      <c r="D611" s="54"/>
      <c r="E611" s="112"/>
      <c r="F611" s="55"/>
      <c r="G611" s="53"/>
      <c r="H611" s="57"/>
      <c r="I611" s="56"/>
      <c r="J611" s="56"/>
      <c r="K611" s="68"/>
      <c r="L611" s="113">
        <v>611</v>
      </c>
      <c r="M611" s="113"/>
      <c r="N611" s="98">
        <f>COUNTIFS(A:A,Edges[[#This Row],[Vertex 2]])</f>
        <v>294</v>
      </c>
    </row>
    <row r="612" spans="1:14" x14ac:dyDescent="0.3">
      <c r="A612" t="s">
        <v>800</v>
      </c>
      <c r="B612" s="91" t="s">
        <v>192</v>
      </c>
      <c r="C612" s="53"/>
      <c r="D612" s="54"/>
      <c r="E612" s="112"/>
      <c r="F612" s="55"/>
      <c r="G612" s="53"/>
      <c r="H612" s="57"/>
      <c r="I612" s="56"/>
      <c r="J612" s="56"/>
      <c r="K612" s="68"/>
      <c r="L612" s="113">
        <v>612</v>
      </c>
      <c r="M612" s="113"/>
      <c r="N612" s="98">
        <f>COUNTIFS(A:A,Edges[[#This Row],[Vertex 2]])</f>
        <v>294</v>
      </c>
    </row>
    <row r="613" spans="1:14" x14ac:dyDescent="0.3">
      <c r="A613" t="s">
        <v>801</v>
      </c>
      <c r="B613" s="91" t="s">
        <v>192</v>
      </c>
      <c r="C613" s="53"/>
      <c r="D613" s="54"/>
      <c r="E613" s="112"/>
      <c r="F613" s="55"/>
      <c r="G613" s="53"/>
      <c r="H613" s="57"/>
      <c r="I613" s="56"/>
      <c r="J613" s="56"/>
      <c r="K613" s="68"/>
      <c r="L613" s="113">
        <v>613</v>
      </c>
      <c r="M613" s="113"/>
      <c r="N613" s="98">
        <f>COUNTIFS(A:A,Edges[[#This Row],[Vertex 2]])</f>
        <v>294</v>
      </c>
    </row>
    <row r="614" spans="1:14" x14ac:dyDescent="0.3">
      <c r="A614" t="s">
        <v>802</v>
      </c>
      <c r="B614" s="91" t="s">
        <v>192</v>
      </c>
      <c r="C614" s="53"/>
      <c r="D614" s="54"/>
      <c r="E614" s="112"/>
      <c r="F614" s="55"/>
      <c r="G614" s="53"/>
      <c r="H614" s="57"/>
      <c r="I614" s="56"/>
      <c r="J614" s="56"/>
      <c r="K614" s="68"/>
      <c r="L614" s="113">
        <v>614</v>
      </c>
      <c r="M614" s="113"/>
      <c r="N614" s="98">
        <f>COUNTIFS(A:A,Edges[[#This Row],[Vertex 2]])</f>
        <v>294</v>
      </c>
    </row>
    <row r="615" spans="1:14" x14ac:dyDescent="0.3">
      <c r="A615" t="s">
        <v>803</v>
      </c>
      <c r="B615" s="91" t="s">
        <v>192</v>
      </c>
      <c r="C615" s="53"/>
      <c r="D615" s="54"/>
      <c r="E615" s="112"/>
      <c r="F615" s="55"/>
      <c r="G615" s="53"/>
      <c r="H615" s="57"/>
      <c r="I615" s="56"/>
      <c r="J615" s="56"/>
      <c r="K615" s="68"/>
      <c r="L615" s="113">
        <v>615</v>
      </c>
      <c r="M615" s="113"/>
      <c r="N615" s="98">
        <f>COUNTIFS(A:A,Edges[[#This Row],[Vertex 2]])</f>
        <v>294</v>
      </c>
    </row>
    <row r="616" spans="1:14" x14ac:dyDescent="0.3">
      <c r="A616" t="s">
        <v>804</v>
      </c>
      <c r="B616" s="91" t="s">
        <v>192</v>
      </c>
      <c r="C616" s="53"/>
      <c r="D616" s="54"/>
      <c r="E616" s="112"/>
      <c r="F616" s="55"/>
      <c r="G616" s="53"/>
      <c r="H616" s="57"/>
      <c r="I616" s="56"/>
      <c r="J616" s="56"/>
      <c r="K616" s="68"/>
      <c r="L616" s="113">
        <v>616</v>
      </c>
      <c r="M616" s="113"/>
      <c r="N616" s="98">
        <f>COUNTIFS(A:A,Edges[[#This Row],[Vertex 2]])</f>
        <v>294</v>
      </c>
    </row>
    <row r="617" spans="1:14" x14ac:dyDescent="0.3">
      <c r="A617" t="s">
        <v>805</v>
      </c>
      <c r="B617" s="91" t="s">
        <v>192</v>
      </c>
      <c r="C617" s="53"/>
      <c r="D617" s="54"/>
      <c r="E617" s="112"/>
      <c r="F617" s="55"/>
      <c r="G617" s="53"/>
      <c r="H617" s="57"/>
      <c r="I617" s="56"/>
      <c r="J617" s="56"/>
      <c r="K617" s="68"/>
      <c r="L617" s="113">
        <v>617</v>
      </c>
      <c r="M617" s="113"/>
      <c r="N617" s="98">
        <f>COUNTIFS(A:A,Edges[[#This Row],[Vertex 2]])</f>
        <v>294</v>
      </c>
    </row>
    <row r="618" spans="1:14" x14ac:dyDescent="0.3">
      <c r="A618" t="s">
        <v>806</v>
      </c>
      <c r="B618" s="91" t="s">
        <v>192</v>
      </c>
      <c r="C618" s="53"/>
      <c r="D618" s="54"/>
      <c r="E618" s="112"/>
      <c r="F618" s="55"/>
      <c r="G618" s="53"/>
      <c r="H618" s="57"/>
      <c r="I618" s="56"/>
      <c r="J618" s="56"/>
      <c r="K618" s="68"/>
      <c r="L618" s="113">
        <v>618</v>
      </c>
      <c r="M618" s="113"/>
      <c r="N618" s="98">
        <f>COUNTIFS(A:A,Edges[[#This Row],[Vertex 2]])</f>
        <v>294</v>
      </c>
    </row>
    <row r="619" spans="1:14" x14ac:dyDescent="0.3">
      <c r="A619" t="s">
        <v>807</v>
      </c>
      <c r="B619" s="91" t="s">
        <v>192</v>
      </c>
      <c r="C619" s="53"/>
      <c r="D619" s="54"/>
      <c r="E619" s="112"/>
      <c r="F619" s="55"/>
      <c r="G619" s="53"/>
      <c r="H619" s="57"/>
      <c r="I619" s="56"/>
      <c r="J619" s="56"/>
      <c r="K619" s="68"/>
      <c r="L619" s="113">
        <v>619</v>
      </c>
      <c r="M619" s="113"/>
      <c r="N619" s="98">
        <f>COUNTIFS(A:A,Edges[[#This Row],[Vertex 2]])</f>
        <v>294</v>
      </c>
    </row>
    <row r="620" spans="1:14" x14ac:dyDescent="0.3">
      <c r="A620" t="s">
        <v>808</v>
      </c>
      <c r="B620" s="91" t="s">
        <v>192</v>
      </c>
      <c r="C620" s="53"/>
      <c r="D620" s="54"/>
      <c r="E620" s="112"/>
      <c r="F620" s="55"/>
      <c r="G620" s="53"/>
      <c r="H620" s="57"/>
      <c r="I620" s="56"/>
      <c r="J620" s="56"/>
      <c r="K620" s="68"/>
      <c r="L620" s="113">
        <v>620</v>
      </c>
      <c r="M620" s="113"/>
      <c r="N620" s="98">
        <f>COUNTIFS(A:A,Edges[[#This Row],[Vertex 2]])</f>
        <v>294</v>
      </c>
    </row>
    <row r="621" spans="1:14" x14ac:dyDescent="0.3">
      <c r="A621" t="s">
        <v>809</v>
      </c>
      <c r="B621" s="91" t="s">
        <v>192</v>
      </c>
      <c r="C621" s="53"/>
      <c r="D621" s="54"/>
      <c r="E621" s="112"/>
      <c r="F621" s="55"/>
      <c r="G621" s="53"/>
      <c r="H621" s="57"/>
      <c r="I621" s="56"/>
      <c r="J621" s="56"/>
      <c r="K621" s="68"/>
      <c r="L621" s="113">
        <v>621</v>
      </c>
      <c r="M621" s="113"/>
      <c r="N621" s="98">
        <f>COUNTIFS(A:A,Edges[[#This Row],[Vertex 2]])</f>
        <v>294</v>
      </c>
    </row>
    <row r="622" spans="1:14" x14ac:dyDescent="0.3">
      <c r="A622" t="s">
        <v>810</v>
      </c>
      <c r="B622" s="91" t="s">
        <v>192</v>
      </c>
      <c r="C622" s="53"/>
      <c r="D622" s="54"/>
      <c r="E622" s="112"/>
      <c r="F622" s="55"/>
      <c r="G622" s="53"/>
      <c r="H622" s="57"/>
      <c r="I622" s="56"/>
      <c r="J622" s="56"/>
      <c r="K622" s="68"/>
      <c r="L622" s="113">
        <v>622</v>
      </c>
      <c r="M622" s="113"/>
      <c r="N622" s="98">
        <f>COUNTIFS(A:A,Edges[[#This Row],[Vertex 2]])</f>
        <v>294</v>
      </c>
    </row>
    <row r="623" spans="1:14" x14ac:dyDescent="0.3">
      <c r="A623" t="s">
        <v>811</v>
      </c>
      <c r="B623" s="91" t="s">
        <v>192</v>
      </c>
      <c r="C623" s="53"/>
      <c r="D623" s="54"/>
      <c r="E623" s="112"/>
      <c r="F623" s="55"/>
      <c r="G623" s="53"/>
      <c r="H623" s="57"/>
      <c r="I623" s="56"/>
      <c r="J623" s="56"/>
      <c r="K623" s="68"/>
      <c r="L623" s="113">
        <v>623</v>
      </c>
      <c r="M623" s="113"/>
      <c r="N623" s="98">
        <f>COUNTIFS(A:A,Edges[[#This Row],[Vertex 2]])</f>
        <v>294</v>
      </c>
    </row>
    <row r="624" spans="1:14" x14ac:dyDescent="0.3">
      <c r="A624" t="s">
        <v>812</v>
      </c>
      <c r="B624" s="91" t="s">
        <v>192</v>
      </c>
      <c r="C624" s="53"/>
      <c r="D624" s="54"/>
      <c r="E624" s="112"/>
      <c r="F624" s="55"/>
      <c r="G624" s="53"/>
      <c r="H624" s="57"/>
      <c r="I624" s="56"/>
      <c r="J624" s="56"/>
      <c r="K624" s="68"/>
      <c r="L624" s="113">
        <v>624</v>
      </c>
      <c r="M624" s="113"/>
      <c r="N624" s="98">
        <f>COUNTIFS(A:A,Edges[[#This Row],[Vertex 2]])</f>
        <v>294</v>
      </c>
    </row>
    <row r="625" spans="1:14" x14ac:dyDescent="0.3">
      <c r="A625" t="s">
        <v>813</v>
      </c>
      <c r="B625" s="91" t="s">
        <v>192</v>
      </c>
      <c r="C625" s="53"/>
      <c r="D625" s="54"/>
      <c r="E625" s="112"/>
      <c r="F625" s="55"/>
      <c r="G625" s="53"/>
      <c r="H625" s="57"/>
      <c r="I625" s="56"/>
      <c r="J625" s="56"/>
      <c r="K625" s="68"/>
      <c r="L625" s="113">
        <v>625</v>
      </c>
      <c r="M625" s="113"/>
      <c r="N625" s="98">
        <f>COUNTIFS(A:A,Edges[[#This Row],[Vertex 2]])</f>
        <v>294</v>
      </c>
    </row>
    <row r="626" spans="1:14" x14ac:dyDescent="0.3">
      <c r="A626" t="s">
        <v>814</v>
      </c>
      <c r="B626" s="91" t="s">
        <v>192</v>
      </c>
      <c r="C626" s="53"/>
      <c r="D626" s="54"/>
      <c r="E626" s="112"/>
      <c r="F626" s="55"/>
      <c r="G626" s="53"/>
      <c r="H626" s="57"/>
      <c r="I626" s="56"/>
      <c r="J626" s="56"/>
      <c r="K626" s="68"/>
      <c r="L626" s="113">
        <v>626</v>
      </c>
      <c r="M626" s="113"/>
      <c r="N626" s="98">
        <f>COUNTIFS(A:A,Edges[[#This Row],[Vertex 2]])</f>
        <v>294</v>
      </c>
    </row>
    <row r="627" spans="1:14" x14ac:dyDescent="0.3">
      <c r="A627" t="s">
        <v>312</v>
      </c>
      <c r="B627" s="91" t="s">
        <v>192</v>
      </c>
      <c r="C627" s="53"/>
      <c r="D627" s="54"/>
      <c r="E627" s="112"/>
      <c r="F627" s="55"/>
      <c r="G627" s="53"/>
      <c r="H627" s="57"/>
      <c r="I627" s="56"/>
      <c r="J627" s="56"/>
      <c r="K627" s="68"/>
      <c r="L627" s="113">
        <v>627</v>
      </c>
      <c r="M627" s="113"/>
      <c r="N627" s="98">
        <f>COUNTIFS(A:A,Edges[[#This Row],[Vertex 2]])</f>
        <v>294</v>
      </c>
    </row>
    <row r="628" spans="1:14" x14ac:dyDescent="0.3">
      <c r="A628" t="s">
        <v>815</v>
      </c>
      <c r="B628" s="91" t="s">
        <v>192</v>
      </c>
      <c r="C628" s="53"/>
      <c r="D628" s="54"/>
      <c r="E628" s="112"/>
      <c r="F628" s="55"/>
      <c r="G628" s="53"/>
      <c r="H628" s="57"/>
      <c r="I628" s="56"/>
      <c r="J628" s="56"/>
      <c r="K628" s="68"/>
      <c r="L628" s="113">
        <v>628</v>
      </c>
      <c r="M628" s="113"/>
      <c r="N628" s="98">
        <f>COUNTIFS(A:A,Edges[[#This Row],[Vertex 2]])</f>
        <v>294</v>
      </c>
    </row>
    <row r="629" spans="1:14" x14ac:dyDescent="0.3">
      <c r="A629" t="s">
        <v>816</v>
      </c>
      <c r="B629" s="91" t="s">
        <v>192</v>
      </c>
      <c r="C629" s="53"/>
      <c r="D629" s="54"/>
      <c r="E629" s="112"/>
      <c r="F629" s="55"/>
      <c r="G629" s="53"/>
      <c r="H629" s="57"/>
      <c r="I629" s="56"/>
      <c r="J629" s="56"/>
      <c r="K629" s="68"/>
      <c r="L629" s="113">
        <v>629</v>
      </c>
      <c r="M629" s="113"/>
      <c r="N629" s="98">
        <f>COUNTIFS(A:A,Edges[[#This Row],[Vertex 2]])</f>
        <v>294</v>
      </c>
    </row>
    <row r="630" spans="1:14" x14ac:dyDescent="0.3">
      <c r="A630" t="s">
        <v>817</v>
      </c>
      <c r="B630" s="91" t="s">
        <v>192</v>
      </c>
      <c r="C630" s="53"/>
      <c r="D630" s="54"/>
      <c r="E630" s="112"/>
      <c r="F630" s="55"/>
      <c r="G630" s="53"/>
      <c r="H630" s="57"/>
      <c r="I630" s="56"/>
      <c r="J630" s="56"/>
      <c r="K630" s="68"/>
      <c r="L630" s="113">
        <v>630</v>
      </c>
      <c r="M630" s="113"/>
      <c r="N630" s="98">
        <f>COUNTIFS(A:A,Edges[[#This Row],[Vertex 2]])</f>
        <v>294</v>
      </c>
    </row>
    <row r="631" spans="1:14" x14ac:dyDescent="0.3">
      <c r="A631" t="s">
        <v>818</v>
      </c>
      <c r="B631" s="91" t="s">
        <v>192</v>
      </c>
      <c r="C631" s="53"/>
      <c r="D631" s="54"/>
      <c r="E631" s="112"/>
      <c r="F631" s="55"/>
      <c r="G631" s="53"/>
      <c r="H631" s="57"/>
      <c r="I631" s="56"/>
      <c r="J631" s="56"/>
      <c r="K631" s="68"/>
      <c r="L631" s="113">
        <v>631</v>
      </c>
      <c r="M631" s="113"/>
      <c r="N631" s="98">
        <f>COUNTIFS(A:A,Edges[[#This Row],[Vertex 2]])</f>
        <v>294</v>
      </c>
    </row>
    <row r="632" spans="1:14" x14ac:dyDescent="0.3">
      <c r="A632" t="s">
        <v>819</v>
      </c>
      <c r="B632" s="91" t="s">
        <v>192</v>
      </c>
      <c r="C632" s="53"/>
      <c r="D632" s="54"/>
      <c r="E632" s="112"/>
      <c r="F632" s="55"/>
      <c r="G632" s="53"/>
      <c r="H632" s="57"/>
      <c r="I632" s="56"/>
      <c r="J632" s="56"/>
      <c r="K632" s="68"/>
      <c r="L632" s="113">
        <v>632</v>
      </c>
      <c r="M632" s="113"/>
      <c r="N632" s="98">
        <f>COUNTIFS(A:A,Edges[[#This Row],[Vertex 2]])</f>
        <v>294</v>
      </c>
    </row>
    <row r="633" spans="1:14" x14ac:dyDescent="0.3">
      <c r="A633" t="s">
        <v>820</v>
      </c>
      <c r="B633" s="91" t="s">
        <v>192</v>
      </c>
      <c r="C633" s="53"/>
      <c r="D633" s="54"/>
      <c r="E633" s="112"/>
      <c r="F633" s="55"/>
      <c r="G633" s="53"/>
      <c r="H633" s="57"/>
      <c r="I633" s="56"/>
      <c r="J633" s="56"/>
      <c r="K633" s="68"/>
      <c r="L633" s="113">
        <v>633</v>
      </c>
      <c r="M633" s="113"/>
      <c r="N633" s="98">
        <f>COUNTIFS(A:A,Edges[[#This Row],[Vertex 2]])</f>
        <v>294</v>
      </c>
    </row>
    <row r="634" spans="1:14" x14ac:dyDescent="0.3">
      <c r="A634" t="s">
        <v>821</v>
      </c>
      <c r="B634" s="91" t="s">
        <v>192</v>
      </c>
      <c r="C634" s="53"/>
      <c r="D634" s="54"/>
      <c r="E634" s="112"/>
      <c r="F634" s="55"/>
      <c r="G634" s="53"/>
      <c r="H634" s="57"/>
      <c r="I634" s="56"/>
      <c r="J634" s="56"/>
      <c r="K634" s="68"/>
      <c r="L634" s="113">
        <v>634</v>
      </c>
      <c r="M634" s="113"/>
      <c r="N634" s="98">
        <f>COUNTIFS(A:A,Edges[[#This Row],[Vertex 2]])</f>
        <v>294</v>
      </c>
    </row>
    <row r="635" spans="1:14" x14ac:dyDescent="0.3">
      <c r="A635" t="s">
        <v>822</v>
      </c>
      <c r="B635" s="91" t="s">
        <v>192</v>
      </c>
      <c r="C635" s="53"/>
      <c r="D635" s="54"/>
      <c r="E635" s="112"/>
      <c r="F635" s="55"/>
      <c r="G635" s="53"/>
      <c r="H635" s="57"/>
      <c r="I635" s="56"/>
      <c r="J635" s="56"/>
      <c r="K635" s="68"/>
      <c r="L635" s="113">
        <v>635</v>
      </c>
      <c r="M635" s="113"/>
      <c r="N635" s="98">
        <f>COUNTIFS(A:A,Edges[[#This Row],[Vertex 2]])</f>
        <v>294</v>
      </c>
    </row>
    <row r="636" spans="1:14" x14ac:dyDescent="0.3">
      <c r="A636" t="s">
        <v>823</v>
      </c>
      <c r="B636" s="91" t="s">
        <v>192</v>
      </c>
      <c r="C636" s="53"/>
      <c r="D636" s="54"/>
      <c r="E636" s="112"/>
      <c r="F636" s="55"/>
      <c r="G636" s="53"/>
      <c r="H636" s="57"/>
      <c r="I636" s="56"/>
      <c r="J636" s="56"/>
      <c r="K636" s="68"/>
      <c r="L636" s="113">
        <v>636</v>
      </c>
      <c r="M636" s="113"/>
      <c r="N636" s="98">
        <f>COUNTIFS(A:A,Edges[[#This Row],[Vertex 2]])</f>
        <v>294</v>
      </c>
    </row>
    <row r="637" spans="1:14" x14ac:dyDescent="0.3">
      <c r="A637" t="s">
        <v>824</v>
      </c>
      <c r="B637" s="91" t="s">
        <v>192</v>
      </c>
      <c r="C637" s="53"/>
      <c r="D637" s="54"/>
      <c r="E637" s="112"/>
      <c r="F637" s="55"/>
      <c r="G637" s="53"/>
      <c r="H637" s="57"/>
      <c r="I637" s="56"/>
      <c r="J637" s="56"/>
      <c r="K637" s="68"/>
      <c r="L637" s="113">
        <v>637</v>
      </c>
      <c r="M637" s="113"/>
      <c r="N637" s="98">
        <f>COUNTIFS(A:A,Edges[[#This Row],[Vertex 2]])</f>
        <v>294</v>
      </c>
    </row>
    <row r="638" spans="1:14" x14ac:dyDescent="0.3">
      <c r="A638" t="s">
        <v>825</v>
      </c>
      <c r="B638" s="91" t="s">
        <v>192</v>
      </c>
      <c r="C638" s="53"/>
      <c r="D638" s="54"/>
      <c r="E638" s="112"/>
      <c r="F638" s="55"/>
      <c r="G638" s="53"/>
      <c r="H638" s="57"/>
      <c r="I638" s="56"/>
      <c r="J638" s="56"/>
      <c r="K638" s="68"/>
      <c r="L638" s="113">
        <v>638</v>
      </c>
      <c r="M638" s="113"/>
      <c r="N638" s="98">
        <f>COUNTIFS(A:A,Edges[[#This Row],[Vertex 2]])</f>
        <v>294</v>
      </c>
    </row>
    <row r="639" spans="1:14" x14ac:dyDescent="0.3">
      <c r="A639" t="s">
        <v>826</v>
      </c>
      <c r="B639" s="91" t="s">
        <v>192</v>
      </c>
      <c r="C639" s="53"/>
      <c r="D639" s="54"/>
      <c r="E639" s="112"/>
      <c r="F639" s="55"/>
      <c r="G639" s="53"/>
      <c r="H639" s="57"/>
      <c r="I639" s="56"/>
      <c r="J639" s="56"/>
      <c r="K639" s="68"/>
      <c r="L639" s="113">
        <v>639</v>
      </c>
      <c r="M639" s="113"/>
      <c r="N639" s="98">
        <f>COUNTIFS(A:A,Edges[[#This Row],[Vertex 2]])</f>
        <v>294</v>
      </c>
    </row>
    <row r="640" spans="1:14" x14ac:dyDescent="0.3">
      <c r="A640" t="s">
        <v>827</v>
      </c>
      <c r="B640" s="91" t="s">
        <v>192</v>
      </c>
      <c r="C640" s="53"/>
      <c r="D640" s="54"/>
      <c r="E640" s="112"/>
      <c r="F640" s="55"/>
      <c r="G640" s="53"/>
      <c r="H640" s="57"/>
      <c r="I640" s="56"/>
      <c r="J640" s="56"/>
      <c r="K640" s="68"/>
      <c r="L640" s="113">
        <v>640</v>
      </c>
      <c r="M640" s="113"/>
      <c r="N640" s="98">
        <f>COUNTIFS(A:A,Edges[[#This Row],[Vertex 2]])</f>
        <v>294</v>
      </c>
    </row>
    <row r="641" spans="1:14" x14ac:dyDescent="0.3">
      <c r="A641" t="s">
        <v>828</v>
      </c>
      <c r="B641" s="91" t="s">
        <v>192</v>
      </c>
      <c r="C641" s="53"/>
      <c r="D641" s="54"/>
      <c r="E641" s="112"/>
      <c r="F641" s="55"/>
      <c r="G641" s="53"/>
      <c r="H641" s="57"/>
      <c r="I641" s="56"/>
      <c r="J641" s="56"/>
      <c r="K641" s="68"/>
      <c r="L641" s="113">
        <v>641</v>
      </c>
      <c r="M641" s="113"/>
      <c r="N641" s="98">
        <f>COUNTIFS(A:A,Edges[[#This Row],[Vertex 2]])</f>
        <v>294</v>
      </c>
    </row>
    <row r="642" spans="1:14" x14ac:dyDescent="0.3">
      <c r="A642" t="s">
        <v>829</v>
      </c>
      <c r="B642" s="91" t="s">
        <v>192</v>
      </c>
      <c r="C642" s="53"/>
      <c r="D642" s="54"/>
      <c r="E642" s="112"/>
      <c r="F642" s="55"/>
      <c r="G642" s="53"/>
      <c r="H642" s="57"/>
      <c r="I642" s="56"/>
      <c r="J642" s="56"/>
      <c r="K642" s="68"/>
      <c r="L642" s="113">
        <v>642</v>
      </c>
      <c r="M642" s="113"/>
      <c r="N642" s="98">
        <f>COUNTIFS(A:A,Edges[[#This Row],[Vertex 2]])</f>
        <v>294</v>
      </c>
    </row>
    <row r="643" spans="1:14" x14ac:dyDescent="0.3">
      <c r="A643" t="s">
        <v>830</v>
      </c>
      <c r="B643" s="91" t="s">
        <v>192</v>
      </c>
      <c r="C643" s="53"/>
      <c r="D643" s="54"/>
      <c r="E643" s="112"/>
      <c r="F643" s="55"/>
      <c r="G643" s="53"/>
      <c r="H643" s="57"/>
      <c r="I643" s="56"/>
      <c r="J643" s="56"/>
      <c r="K643" s="68"/>
      <c r="L643" s="113">
        <v>643</v>
      </c>
      <c r="M643" s="113"/>
      <c r="N643" s="98">
        <f>COUNTIFS(A:A,Edges[[#This Row],[Vertex 2]])</f>
        <v>294</v>
      </c>
    </row>
    <row r="644" spans="1:14" x14ac:dyDescent="0.3">
      <c r="A644" t="s">
        <v>831</v>
      </c>
      <c r="B644" s="91" t="s">
        <v>192</v>
      </c>
      <c r="C644" s="53"/>
      <c r="D644" s="54"/>
      <c r="E644" s="112"/>
      <c r="F644" s="55"/>
      <c r="G644" s="53"/>
      <c r="H644" s="57"/>
      <c r="I644" s="56"/>
      <c r="J644" s="56"/>
      <c r="K644" s="68"/>
      <c r="L644" s="113">
        <v>644</v>
      </c>
      <c r="M644" s="113"/>
      <c r="N644" s="98">
        <f>COUNTIFS(A:A,Edges[[#This Row],[Vertex 2]])</f>
        <v>294</v>
      </c>
    </row>
    <row r="645" spans="1:14" x14ac:dyDescent="0.3">
      <c r="A645" t="s">
        <v>832</v>
      </c>
      <c r="B645" s="91" t="s">
        <v>192</v>
      </c>
      <c r="C645" s="53"/>
      <c r="D645" s="54"/>
      <c r="E645" s="112"/>
      <c r="F645" s="55"/>
      <c r="G645" s="53"/>
      <c r="H645" s="57"/>
      <c r="I645" s="56"/>
      <c r="J645" s="56"/>
      <c r="K645" s="68"/>
      <c r="L645" s="113">
        <v>645</v>
      </c>
      <c r="M645" s="113"/>
      <c r="N645" s="98">
        <f>COUNTIFS(A:A,Edges[[#This Row],[Vertex 2]])</f>
        <v>294</v>
      </c>
    </row>
    <row r="646" spans="1:14" x14ac:dyDescent="0.3">
      <c r="A646" t="s">
        <v>833</v>
      </c>
      <c r="B646" s="91" t="s">
        <v>192</v>
      </c>
      <c r="C646" s="53"/>
      <c r="D646" s="54"/>
      <c r="E646" s="112"/>
      <c r="F646" s="55"/>
      <c r="G646" s="53"/>
      <c r="H646" s="57"/>
      <c r="I646" s="56"/>
      <c r="J646" s="56"/>
      <c r="K646" s="68"/>
      <c r="L646" s="113">
        <v>646</v>
      </c>
      <c r="M646" s="113"/>
      <c r="N646" s="98">
        <f>COUNTIFS(A:A,Edges[[#This Row],[Vertex 2]])</f>
        <v>294</v>
      </c>
    </row>
    <row r="647" spans="1:14" x14ac:dyDescent="0.3">
      <c r="A647" t="s">
        <v>834</v>
      </c>
      <c r="B647" s="91" t="s">
        <v>192</v>
      </c>
      <c r="C647" s="53"/>
      <c r="D647" s="54"/>
      <c r="E647" s="112"/>
      <c r="F647" s="55"/>
      <c r="G647" s="53"/>
      <c r="H647" s="57"/>
      <c r="I647" s="56"/>
      <c r="J647" s="56"/>
      <c r="K647" s="68"/>
      <c r="L647" s="113">
        <v>647</v>
      </c>
      <c r="M647" s="113"/>
      <c r="N647" s="98">
        <f>COUNTIFS(A:A,Edges[[#This Row],[Vertex 2]])</f>
        <v>294</v>
      </c>
    </row>
    <row r="648" spans="1:14" x14ac:dyDescent="0.3">
      <c r="A648" t="s">
        <v>835</v>
      </c>
      <c r="B648" s="91" t="s">
        <v>192</v>
      </c>
      <c r="C648" s="53"/>
      <c r="D648" s="54"/>
      <c r="E648" s="112"/>
      <c r="F648" s="55"/>
      <c r="G648" s="53"/>
      <c r="H648" s="57"/>
      <c r="I648" s="56"/>
      <c r="J648" s="56"/>
      <c r="K648" s="68"/>
      <c r="L648" s="113">
        <v>648</v>
      </c>
      <c r="M648" s="113"/>
      <c r="N648" s="98">
        <f>COUNTIFS(A:A,Edges[[#This Row],[Vertex 2]])</f>
        <v>294</v>
      </c>
    </row>
    <row r="649" spans="1:14" x14ac:dyDescent="0.3">
      <c r="A649" t="s">
        <v>434</v>
      </c>
      <c r="B649" s="91" t="s">
        <v>192</v>
      </c>
      <c r="C649" s="53"/>
      <c r="D649" s="54"/>
      <c r="E649" s="112"/>
      <c r="F649" s="55"/>
      <c r="G649" s="53"/>
      <c r="H649" s="57"/>
      <c r="I649" s="56"/>
      <c r="J649" s="56"/>
      <c r="K649" s="68"/>
      <c r="L649" s="113">
        <v>649</v>
      </c>
      <c r="M649" s="113"/>
      <c r="N649" s="98">
        <f>COUNTIFS(A:A,Edges[[#This Row],[Vertex 2]])</f>
        <v>294</v>
      </c>
    </row>
    <row r="650" spans="1:14" x14ac:dyDescent="0.3">
      <c r="A650" t="s">
        <v>836</v>
      </c>
      <c r="B650" s="91" t="s">
        <v>192</v>
      </c>
      <c r="C650" s="53"/>
      <c r="D650" s="54"/>
      <c r="E650" s="112"/>
      <c r="F650" s="55"/>
      <c r="G650" s="53"/>
      <c r="H650" s="57"/>
      <c r="I650" s="56"/>
      <c r="J650" s="56"/>
      <c r="K650" s="68"/>
      <c r="L650" s="113">
        <v>650</v>
      </c>
      <c r="M650" s="113"/>
      <c r="N650" s="98">
        <f>COUNTIFS(A:A,Edges[[#This Row],[Vertex 2]])</f>
        <v>294</v>
      </c>
    </row>
    <row r="651" spans="1:14" x14ac:dyDescent="0.3">
      <c r="A651" t="s">
        <v>837</v>
      </c>
      <c r="B651" s="91" t="s">
        <v>192</v>
      </c>
      <c r="C651" s="53"/>
      <c r="D651" s="54"/>
      <c r="E651" s="112"/>
      <c r="F651" s="55"/>
      <c r="G651" s="53"/>
      <c r="H651" s="57"/>
      <c r="I651" s="56"/>
      <c r="J651" s="56"/>
      <c r="K651" s="68"/>
      <c r="L651" s="113">
        <v>651</v>
      </c>
      <c r="M651" s="113"/>
      <c r="N651" s="98">
        <f>COUNTIFS(A:A,Edges[[#This Row],[Vertex 2]])</f>
        <v>294</v>
      </c>
    </row>
    <row r="652" spans="1:14" x14ac:dyDescent="0.3">
      <c r="A652" t="s">
        <v>838</v>
      </c>
      <c r="B652" s="91" t="s">
        <v>192</v>
      </c>
      <c r="C652" s="53"/>
      <c r="D652" s="54"/>
      <c r="E652" s="112"/>
      <c r="F652" s="55"/>
      <c r="G652" s="53"/>
      <c r="H652" s="57"/>
      <c r="I652" s="56"/>
      <c r="J652" s="56"/>
      <c r="K652" s="68"/>
      <c r="L652" s="113">
        <v>652</v>
      </c>
      <c r="M652" s="113"/>
      <c r="N652" s="98">
        <f>COUNTIFS(A:A,Edges[[#This Row],[Vertex 2]])</f>
        <v>294</v>
      </c>
    </row>
    <row r="653" spans="1:14" x14ac:dyDescent="0.3">
      <c r="A653" t="s">
        <v>839</v>
      </c>
      <c r="B653" s="91" t="s">
        <v>192</v>
      </c>
      <c r="C653" s="53"/>
      <c r="D653" s="54"/>
      <c r="E653" s="112"/>
      <c r="F653" s="55"/>
      <c r="G653" s="53"/>
      <c r="H653" s="57"/>
      <c r="I653" s="56"/>
      <c r="J653" s="56"/>
      <c r="K653" s="68"/>
      <c r="L653" s="113">
        <v>653</v>
      </c>
      <c r="M653" s="113"/>
      <c r="N653" s="98">
        <f>COUNTIFS(A:A,Edges[[#This Row],[Vertex 2]])</f>
        <v>294</v>
      </c>
    </row>
    <row r="654" spans="1:14" x14ac:dyDescent="0.3">
      <c r="A654" t="s">
        <v>840</v>
      </c>
      <c r="B654" s="91" t="s">
        <v>192</v>
      </c>
      <c r="C654" s="53"/>
      <c r="D654" s="54"/>
      <c r="E654" s="112"/>
      <c r="F654" s="55"/>
      <c r="G654" s="53"/>
      <c r="H654" s="57"/>
      <c r="I654" s="56"/>
      <c r="J654" s="56"/>
      <c r="K654" s="68"/>
      <c r="L654" s="113">
        <v>654</v>
      </c>
      <c r="M654" s="113"/>
      <c r="N654" s="98">
        <f>COUNTIFS(A:A,Edges[[#This Row],[Vertex 2]])</f>
        <v>294</v>
      </c>
    </row>
    <row r="655" spans="1:14" x14ac:dyDescent="0.3">
      <c r="A655" t="s">
        <v>841</v>
      </c>
      <c r="B655" s="91" t="s">
        <v>192</v>
      </c>
      <c r="C655" s="53"/>
      <c r="D655" s="54"/>
      <c r="E655" s="112"/>
      <c r="F655" s="55"/>
      <c r="G655" s="53"/>
      <c r="H655" s="57"/>
      <c r="I655" s="56"/>
      <c r="J655" s="56"/>
      <c r="K655" s="68"/>
      <c r="L655" s="113">
        <v>655</v>
      </c>
      <c r="M655" s="113"/>
      <c r="N655" s="98">
        <f>COUNTIFS(A:A,Edges[[#This Row],[Vertex 2]])</f>
        <v>294</v>
      </c>
    </row>
    <row r="656" spans="1:14" x14ac:dyDescent="0.3">
      <c r="A656" t="s">
        <v>842</v>
      </c>
      <c r="B656" s="91" t="s">
        <v>192</v>
      </c>
      <c r="C656" s="53"/>
      <c r="D656" s="54"/>
      <c r="E656" s="112"/>
      <c r="F656" s="55"/>
      <c r="G656" s="53"/>
      <c r="H656" s="57"/>
      <c r="I656" s="56"/>
      <c r="J656" s="56"/>
      <c r="K656" s="68"/>
      <c r="L656" s="113">
        <v>656</v>
      </c>
      <c r="M656" s="113"/>
      <c r="N656" s="98">
        <f>COUNTIFS(A:A,Edges[[#This Row],[Vertex 2]])</f>
        <v>294</v>
      </c>
    </row>
    <row r="657" spans="1:14" x14ac:dyDescent="0.3">
      <c r="A657" t="s">
        <v>843</v>
      </c>
      <c r="B657" s="91" t="s">
        <v>192</v>
      </c>
      <c r="C657" s="53"/>
      <c r="D657" s="54"/>
      <c r="E657" s="112"/>
      <c r="F657" s="55"/>
      <c r="G657" s="53"/>
      <c r="H657" s="57"/>
      <c r="I657" s="56"/>
      <c r="J657" s="56"/>
      <c r="K657" s="68"/>
      <c r="L657" s="113">
        <v>657</v>
      </c>
      <c r="M657" s="113"/>
      <c r="N657" s="98">
        <f>COUNTIFS(A:A,Edges[[#This Row],[Vertex 2]])</f>
        <v>294</v>
      </c>
    </row>
    <row r="658" spans="1:14" x14ac:dyDescent="0.3">
      <c r="A658" t="s">
        <v>844</v>
      </c>
      <c r="B658" s="91" t="s">
        <v>192</v>
      </c>
      <c r="C658" s="53"/>
      <c r="D658" s="54"/>
      <c r="E658" s="112"/>
      <c r="F658" s="55"/>
      <c r="G658" s="53"/>
      <c r="H658" s="57"/>
      <c r="I658" s="56"/>
      <c r="J658" s="56"/>
      <c r="K658" s="68"/>
      <c r="L658" s="113">
        <v>658</v>
      </c>
      <c r="M658" s="113"/>
      <c r="N658" s="98">
        <f>COUNTIFS(A:A,Edges[[#This Row],[Vertex 2]])</f>
        <v>294</v>
      </c>
    </row>
    <row r="659" spans="1:14" x14ac:dyDescent="0.3">
      <c r="A659" t="s">
        <v>845</v>
      </c>
      <c r="B659" s="91" t="s">
        <v>192</v>
      </c>
      <c r="C659" s="53"/>
      <c r="D659" s="54"/>
      <c r="E659" s="112"/>
      <c r="F659" s="55"/>
      <c r="G659" s="53"/>
      <c r="H659" s="57"/>
      <c r="I659" s="56"/>
      <c r="J659" s="56"/>
      <c r="K659" s="68"/>
      <c r="L659" s="113">
        <v>659</v>
      </c>
      <c r="M659" s="113"/>
      <c r="N659" s="98">
        <f>COUNTIFS(A:A,Edges[[#This Row],[Vertex 2]])</f>
        <v>294</v>
      </c>
    </row>
    <row r="660" spans="1:14" x14ac:dyDescent="0.3">
      <c r="A660" t="s">
        <v>846</v>
      </c>
      <c r="B660" s="91" t="s">
        <v>192</v>
      </c>
      <c r="C660" s="53"/>
      <c r="D660" s="54"/>
      <c r="E660" s="112"/>
      <c r="F660" s="55"/>
      <c r="G660" s="53"/>
      <c r="H660" s="57"/>
      <c r="I660" s="56"/>
      <c r="J660" s="56"/>
      <c r="K660" s="68"/>
      <c r="L660" s="113">
        <v>660</v>
      </c>
      <c r="M660" s="113"/>
      <c r="N660" s="98">
        <f>COUNTIFS(A:A,Edges[[#This Row],[Vertex 2]])</f>
        <v>294</v>
      </c>
    </row>
    <row r="661" spans="1:14" x14ac:dyDescent="0.3">
      <c r="A661" t="s">
        <v>847</v>
      </c>
      <c r="B661" s="91" t="s">
        <v>192</v>
      </c>
      <c r="C661" s="53"/>
      <c r="D661" s="54"/>
      <c r="E661" s="112"/>
      <c r="F661" s="55"/>
      <c r="G661" s="53"/>
      <c r="H661" s="57"/>
      <c r="I661" s="56"/>
      <c r="J661" s="56"/>
      <c r="K661" s="68"/>
      <c r="L661" s="113">
        <v>661</v>
      </c>
      <c r="M661" s="113"/>
      <c r="N661" s="98">
        <f>COUNTIFS(A:A,Edges[[#This Row],[Vertex 2]])</f>
        <v>294</v>
      </c>
    </row>
    <row r="662" spans="1:14" x14ac:dyDescent="0.3">
      <c r="A662" t="s">
        <v>848</v>
      </c>
      <c r="B662" s="91" t="s">
        <v>192</v>
      </c>
      <c r="C662" s="53"/>
      <c r="D662" s="54"/>
      <c r="E662" s="112"/>
      <c r="F662" s="55"/>
      <c r="G662" s="53"/>
      <c r="H662" s="57"/>
      <c r="I662" s="56"/>
      <c r="J662" s="56"/>
      <c r="K662" s="68"/>
      <c r="L662" s="113">
        <v>662</v>
      </c>
      <c r="M662" s="113"/>
      <c r="N662" s="98">
        <f>COUNTIFS(A:A,Edges[[#This Row],[Vertex 2]])</f>
        <v>294</v>
      </c>
    </row>
    <row r="663" spans="1:14" x14ac:dyDescent="0.3">
      <c r="A663" t="s">
        <v>175</v>
      </c>
      <c r="B663" s="91" t="s">
        <v>192</v>
      </c>
      <c r="C663" s="53"/>
      <c r="D663" s="54"/>
      <c r="E663" s="112"/>
      <c r="F663" s="55"/>
      <c r="G663" s="53"/>
      <c r="H663" s="57"/>
      <c r="I663" s="56"/>
      <c r="J663" s="56"/>
      <c r="K663" s="68"/>
      <c r="L663" s="113">
        <v>663</v>
      </c>
      <c r="M663" s="113"/>
      <c r="N663" s="98">
        <f>COUNTIFS(A:A,Edges[[#This Row],[Vertex 2]])</f>
        <v>294</v>
      </c>
    </row>
    <row r="664" spans="1:14" x14ac:dyDescent="0.3">
      <c r="A664" t="s">
        <v>849</v>
      </c>
      <c r="B664" s="91" t="s">
        <v>192</v>
      </c>
      <c r="C664" s="53"/>
      <c r="D664" s="54"/>
      <c r="E664" s="112"/>
      <c r="F664" s="55"/>
      <c r="G664" s="53"/>
      <c r="H664" s="57"/>
      <c r="I664" s="56"/>
      <c r="J664" s="56"/>
      <c r="K664" s="68"/>
      <c r="L664" s="113">
        <v>664</v>
      </c>
      <c r="M664" s="113"/>
      <c r="N664" s="98">
        <f>COUNTIFS(A:A,Edges[[#This Row],[Vertex 2]])</f>
        <v>294</v>
      </c>
    </row>
    <row r="665" spans="1:14" x14ac:dyDescent="0.3">
      <c r="A665" t="s">
        <v>850</v>
      </c>
      <c r="B665" s="91" t="s">
        <v>192</v>
      </c>
      <c r="C665" s="53"/>
      <c r="D665" s="54"/>
      <c r="E665" s="112"/>
      <c r="F665" s="55"/>
      <c r="G665" s="53"/>
      <c r="H665" s="57"/>
      <c r="I665" s="56"/>
      <c r="J665" s="56"/>
      <c r="K665" s="68"/>
      <c r="L665" s="113">
        <v>665</v>
      </c>
      <c r="M665" s="113"/>
      <c r="N665" s="98">
        <f>COUNTIFS(A:A,Edges[[#This Row],[Vertex 2]])</f>
        <v>294</v>
      </c>
    </row>
    <row r="666" spans="1:14" x14ac:dyDescent="0.3">
      <c r="A666" t="s">
        <v>851</v>
      </c>
      <c r="B666" s="91" t="s">
        <v>192</v>
      </c>
      <c r="C666" s="53"/>
      <c r="D666" s="54"/>
      <c r="E666" s="112"/>
      <c r="F666" s="55"/>
      <c r="G666" s="53"/>
      <c r="H666" s="57"/>
      <c r="I666" s="56"/>
      <c r="J666" s="56"/>
      <c r="K666" s="68"/>
      <c r="L666" s="113">
        <v>666</v>
      </c>
      <c r="M666" s="113"/>
      <c r="N666" s="98">
        <f>COUNTIFS(A:A,Edges[[#This Row],[Vertex 2]])</f>
        <v>294</v>
      </c>
    </row>
    <row r="667" spans="1:14" x14ac:dyDescent="0.3">
      <c r="A667" t="s">
        <v>852</v>
      </c>
      <c r="B667" s="91" t="s">
        <v>192</v>
      </c>
      <c r="C667" s="53"/>
      <c r="D667" s="54"/>
      <c r="E667" s="112"/>
      <c r="F667" s="55"/>
      <c r="G667" s="53"/>
      <c r="H667" s="57"/>
      <c r="I667" s="56"/>
      <c r="J667" s="56"/>
      <c r="K667" s="68"/>
      <c r="L667" s="113">
        <v>667</v>
      </c>
      <c r="M667" s="113"/>
      <c r="N667" s="98">
        <f>COUNTIFS(A:A,Edges[[#This Row],[Vertex 2]])</f>
        <v>294</v>
      </c>
    </row>
    <row r="668" spans="1:14" x14ac:dyDescent="0.3">
      <c r="A668" t="s">
        <v>853</v>
      </c>
      <c r="B668" s="91" t="s">
        <v>192</v>
      </c>
      <c r="C668" s="53"/>
      <c r="D668" s="54"/>
      <c r="E668" s="112"/>
      <c r="F668" s="55"/>
      <c r="G668" s="53"/>
      <c r="H668" s="57"/>
      <c r="I668" s="56"/>
      <c r="J668" s="56"/>
      <c r="K668" s="68"/>
      <c r="L668" s="113">
        <v>668</v>
      </c>
      <c r="M668" s="113"/>
      <c r="N668" s="98">
        <f>COUNTIFS(A:A,Edges[[#This Row],[Vertex 2]])</f>
        <v>294</v>
      </c>
    </row>
    <row r="669" spans="1:14" x14ac:dyDescent="0.3">
      <c r="A669" t="s">
        <v>854</v>
      </c>
      <c r="B669" s="91" t="s">
        <v>192</v>
      </c>
      <c r="C669" s="53"/>
      <c r="D669" s="54"/>
      <c r="E669" s="112"/>
      <c r="F669" s="55"/>
      <c r="G669" s="53"/>
      <c r="H669" s="57"/>
      <c r="I669" s="56"/>
      <c r="J669" s="56"/>
      <c r="K669" s="68"/>
      <c r="L669" s="113">
        <v>669</v>
      </c>
      <c r="M669" s="113"/>
      <c r="N669" s="98">
        <f>COUNTIFS(A:A,Edges[[#This Row],[Vertex 2]])</f>
        <v>294</v>
      </c>
    </row>
    <row r="670" spans="1:14" x14ac:dyDescent="0.3">
      <c r="A670" t="s">
        <v>855</v>
      </c>
      <c r="B670" s="91" t="s">
        <v>192</v>
      </c>
      <c r="C670" s="53"/>
      <c r="D670" s="54"/>
      <c r="E670" s="112"/>
      <c r="F670" s="55"/>
      <c r="G670" s="53"/>
      <c r="H670" s="57"/>
      <c r="I670" s="56"/>
      <c r="J670" s="56"/>
      <c r="K670" s="68"/>
      <c r="L670" s="113">
        <v>670</v>
      </c>
      <c r="M670" s="113"/>
      <c r="N670" s="98">
        <f>COUNTIFS(A:A,Edges[[#This Row],[Vertex 2]])</f>
        <v>294</v>
      </c>
    </row>
    <row r="671" spans="1:14" x14ac:dyDescent="0.3">
      <c r="A671" t="s">
        <v>856</v>
      </c>
      <c r="B671" s="91" t="s">
        <v>192</v>
      </c>
      <c r="C671" s="53"/>
      <c r="D671" s="54"/>
      <c r="E671" s="112"/>
      <c r="F671" s="55"/>
      <c r="G671" s="53"/>
      <c r="H671" s="57"/>
      <c r="I671" s="56"/>
      <c r="J671" s="56"/>
      <c r="K671" s="68"/>
      <c r="L671" s="113">
        <v>671</v>
      </c>
      <c r="M671" s="113"/>
      <c r="N671" s="98">
        <f>COUNTIFS(A:A,Edges[[#This Row],[Vertex 2]])</f>
        <v>294</v>
      </c>
    </row>
    <row r="672" spans="1:14" x14ac:dyDescent="0.3">
      <c r="A672" t="s">
        <v>857</v>
      </c>
      <c r="B672" s="91" t="s">
        <v>192</v>
      </c>
      <c r="C672" s="53"/>
      <c r="D672" s="54"/>
      <c r="E672" s="112"/>
      <c r="F672" s="55"/>
      <c r="G672" s="53"/>
      <c r="H672" s="57"/>
      <c r="I672" s="56"/>
      <c r="J672" s="56"/>
      <c r="K672" s="68"/>
      <c r="L672" s="113">
        <v>672</v>
      </c>
      <c r="M672" s="113"/>
      <c r="N672" s="98">
        <f>COUNTIFS(A:A,Edges[[#This Row],[Vertex 2]])</f>
        <v>294</v>
      </c>
    </row>
    <row r="673" spans="1:14" x14ac:dyDescent="0.3">
      <c r="A673" t="s">
        <v>858</v>
      </c>
      <c r="B673" s="91" t="s">
        <v>192</v>
      </c>
      <c r="C673" s="53"/>
      <c r="D673" s="54"/>
      <c r="E673" s="112"/>
      <c r="F673" s="55"/>
      <c r="G673" s="53"/>
      <c r="H673" s="57"/>
      <c r="I673" s="56"/>
      <c r="J673" s="56"/>
      <c r="K673" s="68"/>
      <c r="L673" s="113">
        <v>673</v>
      </c>
      <c r="M673" s="113"/>
      <c r="N673" s="98">
        <f>COUNTIFS(A:A,Edges[[#This Row],[Vertex 2]])</f>
        <v>294</v>
      </c>
    </row>
    <row r="674" spans="1:14" x14ac:dyDescent="0.3">
      <c r="A674" t="s">
        <v>859</v>
      </c>
      <c r="B674" s="91" t="s">
        <v>192</v>
      </c>
      <c r="C674" s="53"/>
      <c r="D674" s="54"/>
      <c r="E674" s="112"/>
      <c r="F674" s="55"/>
      <c r="G674" s="53"/>
      <c r="H674" s="57"/>
      <c r="I674" s="56"/>
      <c r="J674" s="56"/>
      <c r="K674" s="68"/>
      <c r="L674" s="113">
        <v>674</v>
      </c>
      <c r="M674" s="113"/>
      <c r="N674" s="98">
        <f>COUNTIFS(A:A,Edges[[#This Row],[Vertex 2]])</f>
        <v>294</v>
      </c>
    </row>
    <row r="675" spans="1:14" x14ac:dyDescent="0.3">
      <c r="A675" t="s">
        <v>860</v>
      </c>
      <c r="B675" s="91" t="s">
        <v>192</v>
      </c>
      <c r="C675" s="53"/>
      <c r="D675" s="54"/>
      <c r="E675" s="112"/>
      <c r="F675" s="55"/>
      <c r="G675" s="53"/>
      <c r="H675" s="57"/>
      <c r="I675" s="56"/>
      <c r="J675" s="56"/>
      <c r="K675" s="68"/>
      <c r="L675" s="113">
        <v>675</v>
      </c>
      <c r="M675" s="113"/>
      <c r="N675" s="98">
        <f>COUNTIFS(A:A,Edges[[#This Row],[Vertex 2]])</f>
        <v>294</v>
      </c>
    </row>
    <row r="676" spans="1:14" x14ac:dyDescent="0.3">
      <c r="A676" t="s">
        <v>861</v>
      </c>
      <c r="B676" s="91" t="s">
        <v>192</v>
      </c>
      <c r="C676" s="53"/>
      <c r="D676" s="54"/>
      <c r="E676" s="112"/>
      <c r="F676" s="55"/>
      <c r="G676" s="53"/>
      <c r="H676" s="57"/>
      <c r="I676" s="56"/>
      <c r="J676" s="56"/>
      <c r="K676" s="68"/>
      <c r="L676" s="113">
        <v>676</v>
      </c>
      <c r="M676" s="113"/>
      <c r="N676" s="98">
        <f>COUNTIFS(A:A,Edges[[#This Row],[Vertex 2]])</f>
        <v>294</v>
      </c>
    </row>
    <row r="677" spans="1:14" x14ac:dyDescent="0.3">
      <c r="A677" t="s">
        <v>862</v>
      </c>
      <c r="B677" s="91" t="s">
        <v>192</v>
      </c>
      <c r="C677" s="53"/>
      <c r="D677" s="54"/>
      <c r="E677" s="112"/>
      <c r="F677" s="55"/>
      <c r="G677" s="53"/>
      <c r="H677" s="57"/>
      <c r="I677" s="56"/>
      <c r="J677" s="56"/>
      <c r="K677" s="68"/>
      <c r="L677" s="113">
        <v>677</v>
      </c>
      <c r="M677" s="113"/>
      <c r="N677" s="98">
        <f>COUNTIFS(A:A,Edges[[#This Row],[Vertex 2]])</f>
        <v>294</v>
      </c>
    </row>
    <row r="678" spans="1:14" x14ac:dyDescent="0.3">
      <c r="A678" t="s">
        <v>863</v>
      </c>
      <c r="B678" s="91" t="s">
        <v>192</v>
      </c>
      <c r="C678" s="53"/>
      <c r="D678" s="54"/>
      <c r="E678" s="112"/>
      <c r="F678" s="55"/>
      <c r="G678" s="53"/>
      <c r="H678" s="57"/>
      <c r="I678" s="56"/>
      <c r="J678" s="56"/>
      <c r="K678" s="68"/>
      <c r="L678" s="113">
        <v>678</v>
      </c>
      <c r="M678" s="113"/>
      <c r="N678" s="98">
        <f>COUNTIFS(A:A,Edges[[#This Row],[Vertex 2]])</f>
        <v>294</v>
      </c>
    </row>
    <row r="679" spans="1:14" x14ac:dyDescent="0.3">
      <c r="A679" t="s">
        <v>864</v>
      </c>
      <c r="B679" s="91" t="s">
        <v>192</v>
      </c>
      <c r="C679" s="53"/>
      <c r="D679" s="54"/>
      <c r="E679" s="112"/>
      <c r="F679" s="55"/>
      <c r="G679" s="53"/>
      <c r="H679" s="57"/>
      <c r="I679" s="56"/>
      <c r="J679" s="56"/>
      <c r="K679" s="68"/>
      <c r="L679" s="113">
        <v>679</v>
      </c>
      <c r="M679" s="113"/>
      <c r="N679" s="98">
        <f>COUNTIFS(A:A,Edges[[#This Row],[Vertex 2]])</f>
        <v>294</v>
      </c>
    </row>
    <row r="680" spans="1:14" x14ac:dyDescent="0.3">
      <c r="A680" t="s">
        <v>865</v>
      </c>
      <c r="B680" s="91" t="s">
        <v>192</v>
      </c>
      <c r="C680" s="53"/>
      <c r="D680" s="54"/>
      <c r="E680" s="112"/>
      <c r="F680" s="55"/>
      <c r="G680" s="53"/>
      <c r="H680" s="57"/>
      <c r="I680" s="56"/>
      <c r="J680" s="56"/>
      <c r="K680" s="68"/>
      <c r="L680" s="113">
        <v>680</v>
      </c>
      <c r="M680" s="113"/>
      <c r="N680" s="98">
        <f>COUNTIFS(A:A,Edges[[#This Row],[Vertex 2]])</f>
        <v>294</v>
      </c>
    </row>
    <row r="681" spans="1:14" x14ac:dyDescent="0.3">
      <c r="A681" t="s">
        <v>866</v>
      </c>
      <c r="B681" s="91" t="s">
        <v>192</v>
      </c>
      <c r="C681" s="53"/>
      <c r="D681" s="54"/>
      <c r="E681" s="112"/>
      <c r="F681" s="55"/>
      <c r="G681" s="53"/>
      <c r="H681" s="57"/>
      <c r="I681" s="56"/>
      <c r="J681" s="56"/>
      <c r="K681" s="68"/>
      <c r="L681" s="113">
        <v>681</v>
      </c>
      <c r="M681" s="113"/>
      <c r="N681" s="98">
        <f>COUNTIFS(A:A,Edges[[#This Row],[Vertex 2]])</f>
        <v>294</v>
      </c>
    </row>
    <row r="682" spans="1:14" x14ac:dyDescent="0.3">
      <c r="A682" t="s">
        <v>867</v>
      </c>
      <c r="B682" s="91" t="s">
        <v>192</v>
      </c>
      <c r="C682" s="53"/>
      <c r="D682" s="54"/>
      <c r="E682" s="112"/>
      <c r="F682" s="55"/>
      <c r="G682" s="53"/>
      <c r="H682" s="57"/>
      <c r="I682" s="56"/>
      <c r="J682" s="56"/>
      <c r="K682" s="68"/>
      <c r="L682" s="113">
        <v>682</v>
      </c>
      <c r="M682" s="113"/>
      <c r="N682" s="98">
        <f>COUNTIFS(A:A,Edges[[#This Row],[Vertex 2]])</f>
        <v>294</v>
      </c>
    </row>
    <row r="683" spans="1:14" x14ac:dyDescent="0.3">
      <c r="A683" t="s">
        <v>868</v>
      </c>
      <c r="B683" s="91" t="s">
        <v>192</v>
      </c>
      <c r="C683" s="53"/>
      <c r="D683" s="54"/>
      <c r="E683" s="112"/>
      <c r="F683" s="55"/>
      <c r="G683" s="53"/>
      <c r="H683" s="57"/>
      <c r="I683" s="56"/>
      <c r="J683" s="56"/>
      <c r="K683" s="68"/>
      <c r="L683" s="113">
        <v>683</v>
      </c>
      <c r="M683" s="113"/>
      <c r="N683" s="98">
        <f>COUNTIFS(A:A,Edges[[#This Row],[Vertex 2]])</f>
        <v>294</v>
      </c>
    </row>
    <row r="684" spans="1:14" x14ac:dyDescent="0.3">
      <c r="A684" t="s">
        <v>869</v>
      </c>
      <c r="B684" s="91" t="s">
        <v>192</v>
      </c>
      <c r="C684" s="53"/>
      <c r="D684" s="54"/>
      <c r="E684" s="112"/>
      <c r="F684" s="55"/>
      <c r="G684" s="53"/>
      <c r="H684" s="57"/>
      <c r="I684" s="56"/>
      <c r="J684" s="56"/>
      <c r="K684" s="68"/>
      <c r="L684" s="113">
        <v>684</v>
      </c>
      <c r="M684" s="113"/>
      <c r="N684" s="98">
        <f>COUNTIFS(A:A,Edges[[#This Row],[Vertex 2]])</f>
        <v>294</v>
      </c>
    </row>
    <row r="685" spans="1:14" x14ac:dyDescent="0.3">
      <c r="A685" t="s">
        <v>870</v>
      </c>
      <c r="B685" s="91" t="s">
        <v>192</v>
      </c>
      <c r="C685" s="53"/>
      <c r="D685" s="54"/>
      <c r="E685" s="112"/>
      <c r="F685" s="55"/>
      <c r="G685" s="53"/>
      <c r="H685" s="57"/>
      <c r="I685" s="56"/>
      <c r="J685" s="56"/>
      <c r="K685" s="68"/>
      <c r="L685" s="113">
        <v>685</v>
      </c>
      <c r="M685" s="113"/>
      <c r="N685" s="98">
        <f>COUNTIFS(A:A,Edges[[#This Row],[Vertex 2]])</f>
        <v>294</v>
      </c>
    </row>
    <row r="686" spans="1:14" x14ac:dyDescent="0.3">
      <c r="A686" t="s">
        <v>871</v>
      </c>
      <c r="B686" s="91" t="s">
        <v>192</v>
      </c>
      <c r="C686" s="53"/>
      <c r="D686" s="54"/>
      <c r="E686" s="112"/>
      <c r="F686" s="55"/>
      <c r="G686" s="53"/>
      <c r="H686" s="57"/>
      <c r="I686" s="56"/>
      <c r="J686" s="56"/>
      <c r="K686" s="68"/>
      <c r="L686" s="113">
        <v>686</v>
      </c>
      <c r="M686" s="113"/>
      <c r="N686" s="98">
        <f>COUNTIFS(A:A,Edges[[#This Row],[Vertex 2]])</f>
        <v>294</v>
      </c>
    </row>
    <row r="687" spans="1:14" x14ac:dyDescent="0.3">
      <c r="A687" t="s">
        <v>872</v>
      </c>
      <c r="B687" s="91" t="s">
        <v>192</v>
      </c>
      <c r="C687" s="53"/>
      <c r="D687" s="54"/>
      <c r="E687" s="112"/>
      <c r="F687" s="55"/>
      <c r="G687" s="53"/>
      <c r="H687" s="57"/>
      <c r="I687" s="56"/>
      <c r="J687" s="56"/>
      <c r="K687" s="68"/>
      <c r="L687" s="113">
        <v>687</v>
      </c>
      <c r="M687" s="113"/>
      <c r="N687" s="98">
        <f>COUNTIFS(A:A,Edges[[#This Row],[Vertex 2]])</f>
        <v>294</v>
      </c>
    </row>
    <row r="688" spans="1:14" x14ac:dyDescent="0.3">
      <c r="A688" t="s">
        <v>873</v>
      </c>
      <c r="B688" s="91" t="s">
        <v>192</v>
      </c>
      <c r="C688" s="53"/>
      <c r="D688" s="54"/>
      <c r="E688" s="112"/>
      <c r="F688" s="55"/>
      <c r="G688" s="53"/>
      <c r="H688" s="57"/>
      <c r="I688" s="56"/>
      <c r="J688" s="56"/>
      <c r="K688" s="68"/>
      <c r="L688" s="113">
        <v>688</v>
      </c>
      <c r="M688" s="113"/>
      <c r="N688" s="98">
        <f>COUNTIFS(A:A,Edges[[#This Row],[Vertex 2]])</f>
        <v>294</v>
      </c>
    </row>
    <row r="689" spans="1:14" x14ac:dyDescent="0.3">
      <c r="A689" t="s">
        <v>874</v>
      </c>
      <c r="B689" s="91" t="s">
        <v>192</v>
      </c>
      <c r="C689" s="53"/>
      <c r="D689" s="54"/>
      <c r="E689" s="112"/>
      <c r="F689" s="55"/>
      <c r="G689" s="53"/>
      <c r="H689" s="57"/>
      <c r="I689" s="56"/>
      <c r="J689" s="56"/>
      <c r="K689" s="68"/>
      <c r="L689" s="113">
        <v>689</v>
      </c>
      <c r="M689" s="113"/>
      <c r="N689" s="98">
        <f>COUNTIFS(A:A,Edges[[#This Row],[Vertex 2]])</f>
        <v>294</v>
      </c>
    </row>
    <row r="690" spans="1:14" x14ac:dyDescent="0.3">
      <c r="A690" t="s">
        <v>875</v>
      </c>
      <c r="B690" s="91" t="s">
        <v>192</v>
      </c>
      <c r="C690" s="53"/>
      <c r="D690" s="54"/>
      <c r="E690" s="112"/>
      <c r="F690" s="55"/>
      <c r="G690" s="53"/>
      <c r="H690" s="57"/>
      <c r="I690" s="56"/>
      <c r="J690" s="56"/>
      <c r="K690" s="68"/>
      <c r="L690" s="113">
        <v>690</v>
      </c>
      <c r="M690" s="113"/>
      <c r="N690" s="98">
        <f>COUNTIFS(A:A,Edges[[#This Row],[Vertex 2]])</f>
        <v>294</v>
      </c>
    </row>
    <row r="691" spans="1:14" x14ac:dyDescent="0.3">
      <c r="A691" t="s">
        <v>876</v>
      </c>
      <c r="B691" s="91" t="s">
        <v>192</v>
      </c>
      <c r="C691" s="53"/>
      <c r="D691" s="54"/>
      <c r="E691" s="112"/>
      <c r="F691" s="55"/>
      <c r="G691" s="53"/>
      <c r="H691" s="57"/>
      <c r="I691" s="56"/>
      <c r="J691" s="56"/>
      <c r="K691" s="68"/>
      <c r="L691" s="113">
        <v>691</v>
      </c>
      <c r="M691" s="113"/>
      <c r="N691" s="98">
        <f>COUNTIFS(A:A,Edges[[#This Row],[Vertex 2]])</f>
        <v>294</v>
      </c>
    </row>
    <row r="692" spans="1:14" x14ac:dyDescent="0.3">
      <c r="A692" t="s">
        <v>272</v>
      </c>
      <c r="B692" s="91" t="s">
        <v>192</v>
      </c>
      <c r="C692" s="53"/>
      <c r="D692" s="54"/>
      <c r="E692" s="112"/>
      <c r="F692" s="55"/>
      <c r="G692" s="53"/>
      <c r="H692" s="57"/>
      <c r="I692" s="56"/>
      <c r="J692" s="56"/>
      <c r="K692" s="68"/>
      <c r="L692" s="113">
        <v>692</v>
      </c>
      <c r="M692" s="113"/>
      <c r="N692" s="98">
        <f>COUNTIFS(A:A,Edges[[#This Row],[Vertex 2]])</f>
        <v>294</v>
      </c>
    </row>
    <row r="693" spans="1:14" x14ac:dyDescent="0.3">
      <c r="A693" t="s">
        <v>877</v>
      </c>
      <c r="B693" s="91" t="s">
        <v>192</v>
      </c>
      <c r="C693" s="53"/>
      <c r="D693" s="54"/>
      <c r="E693" s="112"/>
      <c r="F693" s="55"/>
      <c r="G693" s="53"/>
      <c r="H693" s="57"/>
      <c r="I693" s="56"/>
      <c r="J693" s="56"/>
      <c r="K693" s="68"/>
      <c r="L693" s="113">
        <v>693</v>
      </c>
      <c r="M693" s="113"/>
      <c r="N693" s="98">
        <f>COUNTIFS(A:A,Edges[[#This Row],[Vertex 2]])</f>
        <v>294</v>
      </c>
    </row>
    <row r="694" spans="1:14" x14ac:dyDescent="0.3">
      <c r="A694" t="s">
        <v>878</v>
      </c>
      <c r="B694" s="91" t="s">
        <v>192</v>
      </c>
      <c r="C694" s="53"/>
      <c r="D694" s="54"/>
      <c r="E694" s="112"/>
      <c r="F694" s="55"/>
      <c r="G694" s="53"/>
      <c r="H694" s="57"/>
      <c r="I694" s="56"/>
      <c r="J694" s="56"/>
      <c r="K694" s="68"/>
      <c r="L694" s="113">
        <v>694</v>
      </c>
      <c r="M694" s="113"/>
      <c r="N694" s="98">
        <f>COUNTIFS(A:A,Edges[[#This Row],[Vertex 2]])</f>
        <v>294</v>
      </c>
    </row>
    <row r="695" spans="1:14" x14ac:dyDescent="0.3">
      <c r="A695" t="s">
        <v>879</v>
      </c>
      <c r="B695" s="91" t="s">
        <v>192</v>
      </c>
      <c r="C695" s="53"/>
      <c r="D695" s="54"/>
      <c r="E695" s="112"/>
      <c r="F695" s="55"/>
      <c r="G695" s="53"/>
      <c r="H695" s="57"/>
      <c r="I695" s="56"/>
      <c r="J695" s="56"/>
      <c r="K695" s="68"/>
      <c r="L695" s="113">
        <v>695</v>
      </c>
      <c r="M695" s="113"/>
      <c r="N695" s="98">
        <f>COUNTIFS(A:A,Edges[[#This Row],[Vertex 2]])</f>
        <v>294</v>
      </c>
    </row>
    <row r="696" spans="1:14" x14ac:dyDescent="0.3">
      <c r="A696" t="s">
        <v>880</v>
      </c>
      <c r="B696" s="91" t="s">
        <v>192</v>
      </c>
      <c r="C696" s="53"/>
      <c r="D696" s="54"/>
      <c r="E696" s="112"/>
      <c r="F696" s="55"/>
      <c r="G696" s="53"/>
      <c r="H696" s="57"/>
      <c r="I696" s="56"/>
      <c r="J696" s="56"/>
      <c r="K696" s="68"/>
      <c r="L696" s="113">
        <v>696</v>
      </c>
      <c r="M696" s="113"/>
      <c r="N696" s="98">
        <f>COUNTIFS(A:A,Edges[[#This Row],[Vertex 2]])</f>
        <v>294</v>
      </c>
    </row>
    <row r="697" spans="1:14" x14ac:dyDescent="0.3">
      <c r="A697" t="s">
        <v>881</v>
      </c>
      <c r="B697" s="91" t="s">
        <v>192</v>
      </c>
      <c r="C697" s="53"/>
      <c r="D697" s="54"/>
      <c r="E697" s="112"/>
      <c r="F697" s="55"/>
      <c r="G697" s="53"/>
      <c r="H697" s="57"/>
      <c r="I697" s="56"/>
      <c r="J697" s="56"/>
      <c r="K697" s="68"/>
      <c r="L697" s="113">
        <v>697</v>
      </c>
      <c r="M697" s="113"/>
      <c r="N697" s="98">
        <f>COUNTIFS(A:A,Edges[[#This Row],[Vertex 2]])</f>
        <v>294</v>
      </c>
    </row>
    <row r="698" spans="1:14" x14ac:dyDescent="0.3">
      <c r="A698" t="s">
        <v>882</v>
      </c>
      <c r="B698" s="91" t="s">
        <v>192</v>
      </c>
      <c r="C698" s="53"/>
      <c r="D698" s="54"/>
      <c r="E698" s="112"/>
      <c r="F698" s="55"/>
      <c r="G698" s="53"/>
      <c r="H698" s="57"/>
      <c r="I698" s="56"/>
      <c r="J698" s="56"/>
      <c r="K698" s="68"/>
      <c r="L698" s="113">
        <v>698</v>
      </c>
      <c r="M698" s="113"/>
      <c r="N698" s="98">
        <f>COUNTIFS(A:A,Edges[[#This Row],[Vertex 2]])</f>
        <v>294</v>
      </c>
    </row>
    <row r="699" spans="1:14" x14ac:dyDescent="0.3">
      <c r="A699" t="s">
        <v>883</v>
      </c>
      <c r="B699" s="91" t="s">
        <v>192</v>
      </c>
      <c r="C699" s="53"/>
      <c r="D699" s="54"/>
      <c r="E699" s="112"/>
      <c r="F699" s="55"/>
      <c r="G699" s="53"/>
      <c r="H699" s="57"/>
      <c r="I699" s="56"/>
      <c r="J699" s="56"/>
      <c r="K699" s="68"/>
      <c r="L699" s="113">
        <v>699</v>
      </c>
      <c r="M699" s="113"/>
      <c r="N699" s="98">
        <f>COUNTIFS(A:A,Edges[[#This Row],[Vertex 2]])</f>
        <v>294</v>
      </c>
    </row>
    <row r="700" spans="1:14" x14ac:dyDescent="0.3">
      <c r="A700" t="s">
        <v>884</v>
      </c>
      <c r="B700" s="91" t="s">
        <v>192</v>
      </c>
      <c r="C700" s="53"/>
      <c r="D700" s="54"/>
      <c r="E700" s="112"/>
      <c r="F700" s="55"/>
      <c r="G700" s="53"/>
      <c r="H700" s="57"/>
      <c r="I700" s="56"/>
      <c r="J700" s="56"/>
      <c r="K700" s="68"/>
      <c r="L700" s="113">
        <v>700</v>
      </c>
      <c r="M700" s="113"/>
      <c r="N700" s="98">
        <f>COUNTIFS(A:A,Edges[[#This Row],[Vertex 2]])</f>
        <v>294</v>
      </c>
    </row>
    <row r="701" spans="1:14" x14ac:dyDescent="0.3">
      <c r="A701" t="s">
        <v>885</v>
      </c>
      <c r="B701" s="91" t="s">
        <v>192</v>
      </c>
      <c r="C701" s="53"/>
      <c r="D701" s="54"/>
      <c r="E701" s="112"/>
      <c r="F701" s="55"/>
      <c r="G701" s="53"/>
      <c r="H701" s="57"/>
      <c r="I701" s="56"/>
      <c r="J701" s="56"/>
      <c r="K701" s="68"/>
      <c r="L701" s="113">
        <v>701</v>
      </c>
      <c r="M701" s="113"/>
      <c r="N701" s="98">
        <f>COUNTIFS(A:A,Edges[[#This Row],[Vertex 2]])</f>
        <v>294</v>
      </c>
    </row>
    <row r="702" spans="1:14" x14ac:dyDescent="0.3">
      <c r="A702" t="s">
        <v>886</v>
      </c>
      <c r="B702" s="91" t="s">
        <v>192</v>
      </c>
      <c r="C702" s="53"/>
      <c r="D702" s="54"/>
      <c r="E702" s="112"/>
      <c r="F702" s="55"/>
      <c r="G702" s="53"/>
      <c r="H702" s="57"/>
      <c r="I702" s="56"/>
      <c r="J702" s="56"/>
      <c r="K702" s="68"/>
      <c r="L702" s="113">
        <v>702</v>
      </c>
      <c r="M702" s="113"/>
      <c r="N702" s="98">
        <f>COUNTIFS(A:A,Edges[[#This Row],[Vertex 2]])</f>
        <v>294</v>
      </c>
    </row>
    <row r="703" spans="1:14" x14ac:dyDescent="0.3">
      <c r="A703" t="s">
        <v>887</v>
      </c>
      <c r="B703" s="91" t="s">
        <v>192</v>
      </c>
      <c r="C703" s="53"/>
      <c r="D703" s="54"/>
      <c r="E703" s="112"/>
      <c r="F703" s="55"/>
      <c r="G703" s="53"/>
      <c r="H703" s="57"/>
      <c r="I703" s="56"/>
      <c r="J703" s="56"/>
      <c r="K703" s="68"/>
      <c r="L703" s="113">
        <v>703</v>
      </c>
      <c r="M703" s="113"/>
      <c r="N703" s="98">
        <f>COUNTIFS(A:A,Edges[[#This Row],[Vertex 2]])</f>
        <v>294</v>
      </c>
    </row>
    <row r="704" spans="1:14" x14ac:dyDescent="0.3">
      <c r="A704" t="s">
        <v>888</v>
      </c>
      <c r="B704" s="91" t="s">
        <v>192</v>
      </c>
      <c r="C704" s="53"/>
      <c r="D704" s="54"/>
      <c r="E704" s="112"/>
      <c r="F704" s="55"/>
      <c r="G704" s="53"/>
      <c r="H704" s="57"/>
      <c r="I704" s="56"/>
      <c r="J704" s="56"/>
      <c r="K704" s="68"/>
      <c r="L704" s="113">
        <v>704</v>
      </c>
      <c r="M704" s="113"/>
      <c r="N704" s="98">
        <f>COUNTIFS(A:A,Edges[[#This Row],[Vertex 2]])</f>
        <v>294</v>
      </c>
    </row>
    <row r="705" spans="1:14" x14ac:dyDescent="0.3">
      <c r="A705" t="s">
        <v>889</v>
      </c>
      <c r="B705" s="91" t="s">
        <v>192</v>
      </c>
      <c r="C705" s="53"/>
      <c r="D705" s="54"/>
      <c r="E705" s="112"/>
      <c r="F705" s="55"/>
      <c r="G705" s="53"/>
      <c r="H705" s="57"/>
      <c r="I705" s="56"/>
      <c r="J705" s="56"/>
      <c r="K705" s="68"/>
      <c r="L705" s="113">
        <v>705</v>
      </c>
      <c r="M705" s="113"/>
      <c r="N705" s="98">
        <f>COUNTIFS(A:A,Edges[[#This Row],[Vertex 2]])</f>
        <v>294</v>
      </c>
    </row>
    <row r="706" spans="1:14" x14ac:dyDescent="0.3">
      <c r="A706" t="s">
        <v>178</v>
      </c>
      <c r="B706" s="91" t="s">
        <v>192</v>
      </c>
      <c r="C706" s="53"/>
      <c r="D706" s="54"/>
      <c r="E706" s="112"/>
      <c r="F706" s="55"/>
      <c r="G706" s="53"/>
      <c r="H706" s="57"/>
      <c r="I706" s="56"/>
      <c r="J706" s="56"/>
      <c r="K706" s="68"/>
      <c r="L706" s="113">
        <v>706</v>
      </c>
      <c r="M706" s="113"/>
      <c r="N706" s="98">
        <f>COUNTIFS(A:A,Edges[[#This Row],[Vertex 2]])</f>
        <v>294</v>
      </c>
    </row>
    <row r="707" spans="1:14" x14ac:dyDescent="0.3">
      <c r="A707" t="s">
        <v>890</v>
      </c>
      <c r="B707" s="91" t="s">
        <v>192</v>
      </c>
      <c r="C707" s="53"/>
      <c r="D707" s="54"/>
      <c r="E707" s="112"/>
      <c r="F707" s="55"/>
      <c r="G707" s="53"/>
      <c r="H707" s="57"/>
      <c r="I707" s="56"/>
      <c r="J707" s="56"/>
      <c r="K707" s="68"/>
      <c r="L707" s="113">
        <v>707</v>
      </c>
      <c r="M707" s="113"/>
      <c r="N707" s="98">
        <f>COUNTIFS(A:A,Edges[[#This Row],[Vertex 2]])</f>
        <v>294</v>
      </c>
    </row>
    <row r="708" spans="1:14" x14ac:dyDescent="0.3">
      <c r="A708" t="s">
        <v>891</v>
      </c>
      <c r="B708" s="91" t="s">
        <v>192</v>
      </c>
      <c r="C708" s="53"/>
      <c r="D708" s="54"/>
      <c r="E708" s="112"/>
      <c r="F708" s="55"/>
      <c r="G708" s="53"/>
      <c r="H708" s="57"/>
      <c r="I708" s="56"/>
      <c r="J708" s="56"/>
      <c r="K708" s="68"/>
      <c r="L708" s="113">
        <v>708</v>
      </c>
      <c r="M708" s="113"/>
      <c r="N708" s="98">
        <f>COUNTIFS(A:A,Edges[[#This Row],[Vertex 2]])</f>
        <v>294</v>
      </c>
    </row>
    <row r="709" spans="1:14" x14ac:dyDescent="0.3">
      <c r="A709" t="s">
        <v>892</v>
      </c>
      <c r="B709" s="91" t="s">
        <v>192</v>
      </c>
      <c r="C709" s="53"/>
      <c r="D709" s="54"/>
      <c r="E709" s="112"/>
      <c r="F709" s="55"/>
      <c r="G709" s="53"/>
      <c r="H709" s="57"/>
      <c r="I709" s="56"/>
      <c r="J709" s="56"/>
      <c r="K709" s="68"/>
      <c r="L709" s="113">
        <v>709</v>
      </c>
      <c r="M709" s="113"/>
      <c r="N709" s="98">
        <f>COUNTIFS(A:A,Edges[[#This Row],[Vertex 2]])</f>
        <v>294</v>
      </c>
    </row>
    <row r="710" spans="1:14" x14ac:dyDescent="0.3">
      <c r="A710" t="s">
        <v>893</v>
      </c>
      <c r="B710" s="91" t="s">
        <v>192</v>
      </c>
      <c r="C710" s="53"/>
      <c r="D710" s="54"/>
      <c r="E710" s="112"/>
      <c r="F710" s="55"/>
      <c r="G710" s="53"/>
      <c r="H710" s="57"/>
      <c r="I710" s="56"/>
      <c r="J710" s="56"/>
      <c r="K710" s="68"/>
      <c r="L710" s="113">
        <v>710</v>
      </c>
      <c r="M710" s="113"/>
      <c r="N710" s="98">
        <f>COUNTIFS(A:A,Edges[[#This Row],[Vertex 2]])</f>
        <v>294</v>
      </c>
    </row>
    <row r="711" spans="1:14" x14ac:dyDescent="0.3">
      <c r="A711" t="s">
        <v>894</v>
      </c>
      <c r="B711" s="91" t="s">
        <v>192</v>
      </c>
      <c r="C711" s="53"/>
      <c r="D711" s="54"/>
      <c r="E711" s="112"/>
      <c r="F711" s="55"/>
      <c r="G711" s="53"/>
      <c r="H711" s="57"/>
      <c r="I711" s="56"/>
      <c r="J711" s="56"/>
      <c r="K711" s="68"/>
      <c r="L711" s="113">
        <v>711</v>
      </c>
      <c r="M711" s="113"/>
      <c r="N711" s="98">
        <f>COUNTIFS(A:A,Edges[[#This Row],[Vertex 2]])</f>
        <v>294</v>
      </c>
    </row>
    <row r="712" spans="1:14" x14ac:dyDescent="0.3">
      <c r="A712" t="s">
        <v>895</v>
      </c>
      <c r="B712" s="91" t="s">
        <v>192</v>
      </c>
      <c r="C712" s="53"/>
      <c r="D712" s="54"/>
      <c r="E712" s="112"/>
      <c r="F712" s="55"/>
      <c r="G712" s="53"/>
      <c r="H712" s="57"/>
      <c r="I712" s="56"/>
      <c r="J712" s="56"/>
      <c r="K712" s="68"/>
      <c r="L712" s="113">
        <v>712</v>
      </c>
      <c r="M712" s="113"/>
      <c r="N712" s="98">
        <f>COUNTIFS(A:A,Edges[[#This Row],[Vertex 2]])</f>
        <v>294</v>
      </c>
    </row>
    <row r="713" spans="1:14" x14ac:dyDescent="0.3">
      <c r="A713" t="s">
        <v>896</v>
      </c>
      <c r="B713" s="91" t="s">
        <v>192</v>
      </c>
      <c r="C713" s="53"/>
      <c r="D713" s="54"/>
      <c r="E713" s="112"/>
      <c r="F713" s="55"/>
      <c r="G713" s="53"/>
      <c r="H713" s="57"/>
      <c r="I713" s="56"/>
      <c r="J713" s="56"/>
      <c r="K713" s="68"/>
      <c r="L713" s="113">
        <v>713</v>
      </c>
      <c r="M713" s="113"/>
      <c r="N713" s="98">
        <f>COUNTIFS(A:A,Edges[[#This Row],[Vertex 2]])</f>
        <v>294</v>
      </c>
    </row>
    <row r="714" spans="1:14" x14ac:dyDescent="0.3">
      <c r="A714" t="s">
        <v>897</v>
      </c>
      <c r="B714" s="91" t="s">
        <v>192</v>
      </c>
      <c r="C714" s="53"/>
      <c r="D714" s="54"/>
      <c r="E714" s="112"/>
      <c r="F714" s="55"/>
      <c r="G714" s="53"/>
      <c r="H714" s="57"/>
      <c r="I714" s="56"/>
      <c r="J714" s="56"/>
      <c r="K714" s="68"/>
      <c r="L714" s="113">
        <v>714</v>
      </c>
      <c r="M714" s="113"/>
      <c r="N714" s="98">
        <f>COUNTIFS(A:A,Edges[[#This Row],[Vertex 2]])</f>
        <v>294</v>
      </c>
    </row>
    <row r="715" spans="1:14" x14ac:dyDescent="0.3">
      <c r="A715" t="s">
        <v>898</v>
      </c>
      <c r="B715" s="91" t="s">
        <v>192</v>
      </c>
      <c r="C715" s="53"/>
      <c r="D715" s="54"/>
      <c r="E715" s="112"/>
      <c r="F715" s="55"/>
      <c r="G715" s="53"/>
      <c r="H715" s="57"/>
      <c r="I715" s="56"/>
      <c r="J715" s="56"/>
      <c r="K715" s="68"/>
      <c r="L715" s="113">
        <v>715</v>
      </c>
      <c r="M715" s="113"/>
      <c r="N715" s="98">
        <f>COUNTIFS(A:A,Edges[[#This Row],[Vertex 2]])</f>
        <v>294</v>
      </c>
    </row>
    <row r="716" spans="1:14" x14ac:dyDescent="0.3">
      <c r="A716" t="s">
        <v>899</v>
      </c>
      <c r="B716" s="91" t="s">
        <v>192</v>
      </c>
      <c r="C716" s="53"/>
      <c r="D716" s="54"/>
      <c r="E716" s="112"/>
      <c r="F716" s="55"/>
      <c r="G716" s="53"/>
      <c r="H716" s="57"/>
      <c r="I716" s="56"/>
      <c r="J716" s="56"/>
      <c r="K716" s="68"/>
      <c r="L716" s="113">
        <v>716</v>
      </c>
      <c r="M716" s="113"/>
      <c r="N716" s="98">
        <f>COUNTIFS(A:A,Edges[[#This Row],[Vertex 2]])</f>
        <v>294</v>
      </c>
    </row>
    <row r="717" spans="1:14" x14ac:dyDescent="0.3">
      <c r="A717" t="s">
        <v>900</v>
      </c>
      <c r="B717" s="91" t="s">
        <v>192</v>
      </c>
      <c r="C717" s="53"/>
      <c r="D717" s="54"/>
      <c r="E717" s="112"/>
      <c r="F717" s="55"/>
      <c r="G717" s="53"/>
      <c r="H717" s="57"/>
      <c r="I717" s="56"/>
      <c r="J717" s="56"/>
      <c r="K717" s="68"/>
      <c r="L717" s="113">
        <v>717</v>
      </c>
      <c r="M717" s="113"/>
      <c r="N717" s="98">
        <f>COUNTIFS(A:A,Edges[[#This Row],[Vertex 2]])</f>
        <v>294</v>
      </c>
    </row>
    <row r="718" spans="1:14" x14ac:dyDescent="0.3">
      <c r="A718" t="s">
        <v>901</v>
      </c>
      <c r="B718" s="91" t="s">
        <v>192</v>
      </c>
      <c r="C718" s="53"/>
      <c r="D718" s="54"/>
      <c r="E718" s="112"/>
      <c r="F718" s="55"/>
      <c r="G718" s="53"/>
      <c r="H718" s="57"/>
      <c r="I718" s="56"/>
      <c r="J718" s="56"/>
      <c r="K718" s="68"/>
      <c r="L718" s="113">
        <v>718</v>
      </c>
      <c r="M718" s="113"/>
      <c r="N718" s="98">
        <f>COUNTIFS(A:A,Edges[[#This Row],[Vertex 2]])</f>
        <v>294</v>
      </c>
    </row>
    <row r="719" spans="1:14" x14ac:dyDescent="0.3">
      <c r="A719" t="s">
        <v>180</v>
      </c>
      <c r="B719" s="91" t="s">
        <v>192</v>
      </c>
      <c r="C719" s="53"/>
      <c r="D719" s="54"/>
      <c r="E719" s="112"/>
      <c r="F719" s="55"/>
      <c r="G719" s="53"/>
      <c r="H719" s="57"/>
      <c r="I719" s="56"/>
      <c r="J719" s="56"/>
      <c r="K719" s="68"/>
      <c r="L719" s="113">
        <v>719</v>
      </c>
      <c r="M719" s="113"/>
      <c r="N719" s="98">
        <f>COUNTIFS(A:A,Edges[[#This Row],[Vertex 2]])</f>
        <v>294</v>
      </c>
    </row>
    <row r="720" spans="1:14" x14ac:dyDescent="0.3">
      <c r="A720" t="s">
        <v>902</v>
      </c>
      <c r="B720" s="91" t="s">
        <v>192</v>
      </c>
      <c r="C720" s="53"/>
      <c r="D720" s="54"/>
      <c r="E720" s="112"/>
      <c r="F720" s="55"/>
      <c r="G720" s="53"/>
      <c r="H720" s="57"/>
      <c r="I720" s="56"/>
      <c r="J720" s="56"/>
      <c r="K720" s="68"/>
      <c r="L720" s="113">
        <v>720</v>
      </c>
      <c r="M720" s="113"/>
      <c r="N720" s="98">
        <f>COUNTIFS(A:A,Edges[[#This Row],[Vertex 2]])</f>
        <v>294</v>
      </c>
    </row>
    <row r="721" spans="1:14" x14ac:dyDescent="0.3">
      <c r="A721" t="s">
        <v>903</v>
      </c>
      <c r="B721" s="91" t="s">
        <v>192</v>
      </c>
      <c r="C721" s="53"/>
      <c r="D721" s="54"/>
      <c r="E721" s="112"/>
      <c r="F721" s="55"/>
      <c r="G721" s="53"/>
      <c r="H721" s="57"/>
      <c r="I721" s="56"/>
      <c r="J721" s="56"/>
      <c r="K721" s="68"/>
      <c r="L721" s="113">
        <v>721</v>
      </c>
      <c r="M721" s="113"/>
      <c r="N721" s="98">
        <f>COUNTIFS(A:A,Edges[[#This Row],[Vertex 2]])</f>
        <v>294</v>
      </c>
    </row>
    <row r="722" spans="1:14" x14ac:dyDescent="0.3">
      <c r="A722" t="s">
        <v>265</v>
      </c>
      <c r="B722" s="91" t="s">
        <v>192</v>
      </c>
      <c r="C722" s="53"/>
      <c r="D722" s="54"/>
      <c r="E722" s="112"/>
      <c r="F722" s="55"/>
      <c r="G722" s="53"/>
      <c r="H722" s="57"/>
      <c r="I722" s="56"/>
      <c r="J722" s="56"/>
      <c r="K722" s="68"/>
      <c r="L722" s="113">
        <v>722</v>
      </c>
      <c r="M722" s="113"/>
      <c r="N722" s="98">
        <f>COUNTIFS(A:A,Edges[[#This Row],[Vertex 2]])</f>
        <v>294</v>
      </c>
    </row>
    <row r="723" spans="1:14" x14ac:dyDescent="0.3">
      <c r="A723" t="s">
        <v>904</v>
      </c>
      <c r="B723" s="91" t="s">
        <v>192</v>
      </c>
      <c r="C723" s="53"/>
      <c r="D723" s="54"/>
      <c r="E723" s="112"/>
      <c r="F723" s="55"/>
      <c r="G723" s="53"/>
      <c r="H723" s="57"/>
      <c r="I723" s="56"/>
      <c r="J723" s="56"/>
      <c r="K723" s="68"/>
      <c r="L723" s="113">
        <v>723</v>
      </c>
      <c r="M723" s="113"/>
      <c r="N723" s="98">
        <f>COUNTIFS(A:A,Edges[[#This Row],[Vertex 2]])</f>
        <v>294</v>
      </c>
    </row>
    <row r="724" spans="1:14" x14ac:dyDescent="0.3">
      <c r="A724" t="s">
        <v>905</v>
      </c>
      <c r="B724" s="91" t="s">
        <v>192</v>
      </c>
      <c r="C724" s="53"/>
      <c r="D724" s="54"/>
      <c r="E724" s="112"/>
      <c r="F724" s="55"/>
      <c r="G724" s="53"/>
      <c r="H724" s="57"/>
      <c r="I724" s="56"/>
      <c r="J724" s="56"/>
      <c r="K724" s="68"/>
      <c r="L724" s="113">
        <v>724</v>
      </c>
      <c r="M724" s="113"/>
      <c r="N724" s="98">
        <f>COUNTIFS(A:A,Edges[[#This Row],[Vertex 2]])</f>
        <v>294</v>
      </c>
    </row>
    <row r="725" spans="1:14" x14ac:dyDescent="0.3">
      <c r="A725" t="s">
        <v>906</v>
      </c>
      <c r="B725" s="91" t="s">
        <v>192</v>
      </c>
      <c r="C725" s="53"/>
      <c r="D725" s="54"/>
      <c r="E725" s="112"/>
      <c r="F725" s="55"/>
      <c r="G725" s="53"/>
      <c r="H725" s="57"/>
      <c r="I725" s="56"/>
      <c r="J725" s="56"/>
      <c r="K725" s="68"/>
      <c r="L725" s="113">
        <v>725</v>
      </c>
      <c r="M725" s="113"/>
      <c r="N725" s="98">
        <f>COUNTIFS(A:A,Edges[[#This Row],[Vertex 2]])</f>
        <v>294</v>
      </c>
    </row>
    <row r="726" spans="1:14" x14ac:dyDescent="0.3">
      <c r="A726" t="s">
        <v>907</v>
      </c>
      <c r="B726" s="91" t="s">
        <v>192</v>
      </c>
      <c r="C726" s="53"/>
      <c r="D726" s="54"/>
      <c r="E726" s="112"/>
      <c r="F726" s="55"/>
      <c r="G726" s="53"/>
      <c r="H726" s="57"/>
      <c r="I726" s="56"/>
      <c r="J726" s="56"/>
      <c r="K726" s="68"/>
      <c r="L726" s="113">
        <v>726</v>
      </c>
      <c r="M726" s="113"/>
      <c r="N726" s="98">
        <f>COUNTIFS(A:A,Edges[[#This Row],[Vertex 2]])</f>
        <v>294</v>
      </c>
    </row>
    <row r="727" spans="1:14" x14ac:dyDescent="0.3">
      <c r="A727" t="s">
        <v>908</v>
      </c>
      <c r="B727" s="91" t="s">
        <v>192</v>
      </c>
      <c r="C727" s="53"/>
      <c r="D727" s="54"/>
      <c r="E727" s="112"/>
      <c r="F727" s="55"/>
      <c r="G727" s="53"/>
      <c r="H727" s="57"/>
      <c r="I727" s="56"/>
      <c r="J727" s="56"/>
      <c r="K727" s="68"/>
      <c r="L727" s="113">
        <v>727</v>
      </c>
      <c r="M727" s="113"/>
      <c r="N727" s="98">
        <f>COUNTIFS(A:A,Edges[[#This Row],[Vertex 2]])</f>
        <v>294</v>
      </c>
    </row>
    <row r="728" spans="1:14" x14ac:dyDescent="0.3">
      <c r="A728" t="s">
        <v>909</v>
      </c>
      <c r="B728" s="91" t="s">
        <v>192</v>
      </c>
      <c r="C728" s="53"/>
      <c r="D728" s="54"/>
      <c r="E728" s="112"/>
      <c r="F728" s="55"/>
      <c r="G728" s="53"/>
      <c r="H728" s="57"/>
      <c r="I728" s="56"/>
      <c r="J728" s="56"/>
      <c r="K728" s="68"/>
      <c r="L728" s="113">
        <v>728</v>
      </c>
      <c r="M728" s="113"/>
      <c r="N728" s="98">
        <f>COUNTIFS(A:A,Edges[[#This Row],[Vertex 2]])</f>
        <v>294</v>
      </c>
    </row>
    <row r="729" spans="1:14" x14ac:dyDescent="0.3">
      <c r="A729" t="s">
        <v>273</v>
      </c>
      <c r="B729" s="91" t="s">
        <v>192</v>
      </c>
      <c r="C729" s="53"/>
      <c r="D729" s="54"/>
      <c r="E729" s="112"/>
      <c r="F729" s="55"/>
      <c r="G729" s="53"/>
      <c r="H729" s="57"/>
      <c r="I729" s="56"/>
      <c r="J729" s="56"/>
      <c r="K729" s="68"/>
      <c r="L729" s="113">
        <v>729</v>
      </c>
      <c r="M729" s="113"/>
      <c r="N729" s="98">
        <f>COUNTIFS(A:A,Edges[[#This Row],[Vertex 2]])</f>
        <v>294</v>
      </c>
    </row>
    <row r="730" spans="1:14" x14ac:dyDescent="0.3">
      <c r="A730" t="s">
        <v>910</v>
      </c>
      <c r="B730" s="91" t="s">
        <v>192</v>
      </c>
      <c r="C730" s="53"/>
      <c r="D730" s="54"/>
      <c r="E730" s="112"/>
      <c r="F730" s="55"/>
      <c r="G730" s="53"/>
      <c r="H730" s="57"/>
      <c r="I730" s="56"/>
      <c r="J730" s="56"/>
      <c r="K730" s="68"/>
      <c r="L730" s="113">
        <v>730</v>
      </c>
      <c r="M730" s="113"/>
      <c r="N730" s="98">
        <f>COUNTIFS(A:A,Edges[[#This Row],[Vertex 2]])</f>
        <v>294</v>
      </c>
    </row>
    <row r="731" spans="1:14" x14ac:dyDescent="0.3">
      <c r="A731" t="s">
        <v>250</v>
      </c>
      <c r="B731" s="91" t="s">
        <v>192</v>
      </c>
      <c r="C731" s="53"/>
      <c r="D731" s="54"/>
      <c r="E731" s="112"/>
      <c r="F731" s="55"/>
      <c r="G731" s="53"/>
      <c r="H731" s="57"/>
      <c r="I731" s="56"/>
      <c r="J731" s="56"/>
      <c r="K731" s="68"/>
      <c r="L731" s="113">
        <v>731</v>
      </c>
      <c r="M731" s="113"/>
      <c r="N731" s="98">
        <f>COUNTIFS(A:A,Edges[[#This Row],[Vertex 2]])</f>
        <v>294</v>
      </c>
    </row>
    <row r="732" spans="1:14" x14ac:dyDescent="0.3">
      <c r="A732" t="s">
        <v>911</v>
      </c>
      <c r="B732" s="91" t="s">
        <v>192</v>
      </c>
      <c r="C732" s="53"/>
      <c r="D732" s="54"/>
      <c r="E732" s="112"/>
      <c r="F732" s="55"/>
      <c r="G732" s="53"/>
      <c r="H732" s="57"/>
      <c r="I732" s="56"/>
      <c r="J732" s="56"/>
      <c r="K732" s="68"/>
      <c r="L732" s="113">
        <v>732</v>
      </c>
      <c r="M732" s="113"/>
      <c r="N732" s="98">
        <f>COUNTIFS(A:A,Edges[[#This Row],[Vertex 2]])</f>
        <v>294</v>
      </c>
    </row>
    <row r="733" spans="1:14" x14ac:dyDescent="0.3">
      <c r="A733" t="s">
        <v>912</v>
      </c>
      <c r="B733" s="91" t="s">
        <v>192</v>
      </c>
      <c r="C733" s="53"/>
      <c r="D733" s="54"/>
      <c r="E733" s="112"/>
      <c r="F733" s="55"/>
      <c r="G733" s="53"/>
      <c r="H733" s="57"/>
      <c r="I733" s="56"/>
      <c r="J733" s="56"/>
      <c r="K733" s="68"/>
      <c r="L733" s="113">
        <v>733</v>
      </c>
      <c r="M733" s="113"/>
      <c r="N733" s="98">
        <f>COUNTIFS(A:A,Edges[[#This Row],[Vertex 2]])</f>
        <v>294</v>
      </c>
    </row>
    <row r="734" spans="1:14" x14ac:dyDescent="0.3">
      <c r="A734" t="s">
        <v>913</v>
      </c>
      <c r="B734" s="91" t="s">
        <v>192</v>
      </c>
      <c r="C734" s="53"/>
      <c r="D734" s="54"/>
      <c r="E734" s="112"/>
      <c r="F734" s="55"/>
      <c r="G734" s="53"/>
      <c r="H734" s="57"/>
      <c r="I734" s="56"/>
      <c r="J734" s="56"/>
      <c r="K734" s="68"/>
      <c r="L734" s="113">
        <v>734</v>
      </c>
      <c r="M734" s="113"/>
      <c r="N734" s="98">
        <f>COUNTIFS(A:A,Edges[[#This Row],[Vertex 2]])</f>
        <v>294</v>
      </c>
    </row>
    <row r="735" spans="1:14" x14ac:dyDescent="0.3">
      <c r="A735" t="s">
        <v>914</v>
      </c>
      <c r="B735" s="91" t="s">
        <v>192</v>
      </c>
      <c r="C735" s="53"/>
      <c r="D735" s="54"/>
      <c r="E735" s="112"/>
      <c r="F735" s="55"/>
      <c r="G735" s="53"/>
      <c r="H735" s="57"/>
      <c r="I735" s="56"/>
      <c r="J735" s="56"/>
      <c r="K735" s="68"/>
      <c r="L735" s="113">
        <v>735</v>
      </c>
      <c r="M735" s="113"/>
      <c r="N735" s="98">
        <f>COUNTIFS(A:A,Edges[[#This Row],[Vertex 2]])</f>
        <v>294</v>
      </c>
    </row>
    <row r="736" spans="1:14" x14ac:dyDescent="0.3">
      <c r="A736" t="s">
        <v>915</v>
      </c>
      <c r="B736" s="91" t="s">
        <v>192</v>
      </c>
      <c r="C736" s="53"/>
      <c r="D736" s="54"/>
      <c r="E736" s="112"/>
      <c r="F736" s="55"/>
      <c r="G736" s="53"/>
      <c r="H736" s="57"/>
      <c r="I736" s="56"/>
      <c r="J736" s="56"/>
      <c r="K736" s="68"/>
      <c r="L736" s="113">
        <v>736</v>
      </c>
      <c r="M736" s="113"/>
      <c r="N736" s="98">
        <f>COUNTIFS(A:A,Edges[[#This Row],[Vertex 2]])</f>
        <v>294</v>
      </c>
    </row>
    <row r="737" spans="1:14" x14ac:dyDescent="0.3">
      <c r="A737" t="s">
        <v>916</v>
      </c>
      <c r="B737" s="91" t="s">
        <v>192</v>
      </c>
      <c r="C737" s="53"/>
      <c r="D737" s="54"/>
      <c r="E737" s="112"/>
      <c r="F737" s="55"/>
      <c r="G737" s="53"/>
      <c r="H737" s="57"/>
      <c r="I737" s="56"/>
      <c r="J737" s="56"/>
      <c r="K737" s="68"/>
      <c r="L737" s="113">
        <v>737</v>
      </c>
      <c r="M737" s="113"/>
      <c r="N737" s="98">
        <f>COUNTIFS(A:A,Edges[[#This Row],[Vertex 2]])</f>
        <v>294</v>
      </c>
    </row>
    <row r="738" spans="1:14" x14ac:dyDescent="0.3">
      <c r="A738" t="s">
        <v>917</v>
      </c>
      <c r="B738" s="91" t="s">
        <v>192</v>
      </c>
      <c r="C738" s="53"/>
      <c r="D738" s="54"/>
      <c r="E738" s="112"/>
      <c r="F738" s="55"/>
      <c r="G738" s="53"/>
      <c r="H738" s="57"/>
      <c r="I738" s="56"/>
      <c r="J738" s="56"/>
      <c r="K738" s="68"/>
      <c r="L738" s="113">
        <v>738</v>
      </c>
      <c r="M738" s="113"/>
      <c r="N738" s="98">
        <f>COUNTIFS(A:A,Edges[[#This Row],[Vertex 2]])</f>
        <v>294</v>
      </c>
    </row>
    <row r="739" spans="1:14" x14ac:dyDescent="0.3">
      <c r="A739" t="s">
        <v>918</v>
      </c>
      <c r="B739" s="91" t="s">
        <v>192</v>
      </c>
      <c r="C739" s="53"/>
      <c r="D739" s="54"/>
      <c r="E739" s="112"/>
      <c r="F739" s="55"/>
      <c r="G739" s="53"/>
      <c r="H739" s="57"/>
      <c r="I739" s="56"/>
      <c r="J739" s="56"/>
      <c r="K739" s="68"/>
      <c r="L739" s="113">
        <v>739</v>
      </c>
      <c r="M739" s="113"/>
      <c r="N739" s="98">
        <f>COUNTIFS(A:A,Edges[[#This Row],[Vertex 2]])</f>
        <v>294</v>
      </c>
    </row>
    <row r="740" spans="1:14" x14ac:dyDescent="0.3">
      <c r="A740" t="s">
        <v>919</v>
      </c>
      <c r="B740" s="91" t="s">
        <v>192</v>
      </c>
      <c r="C740" s="53"/>
      <c r="D740" s="54"/>
      <c r="E740" s="112"/>
      <c r="F740" s="55"/>
      <c r="G740" s="53"/>
      <c r="H740" s="57"/>
      <c r="I740" s="56"/>
      <c r="J740" s="56"/>
      <c r="K740" s="68"/>
      <c r="L740" s="113">
        <v>740</v>
      </c>
      <c r="M740" s="113"/>
      <c r="N740" s="98">
        <f>COUNTIFS(A:A,Edges[[#This Row],[Vertex 2]])</f>
        <v>294</v>
      </c>
    </row>
    <row r="741" spans="1:14" x14ac:dyDescent="0.3">
      <c r="A741" t="s">
        <v>920</v>
      </c>
      <c r="B741" s="91" t="s">
        <v>192</v>
      </c>
      <c r="C741" s="53"/>
      <c r="D741" s="54"/>
      <c r="E741" s="112"/>
      <c r="F741" s="55"/>
      <c r="G741" s="53"/>
      <c r="H741" s="57"/>
      <c r="I741" s="56"/>
      <c r="J741" s="56"/>
      <c r="K741" s="68"/>
      <c r="L741" s="113">
        <v>741</v>
      </c>
      <c r="M741" s="113"/>
      <c r="N741" s="98">
        <f>COUNTIFS(A:A,Edges[[#This Row],[Vertex 2]])</f>
        <v>294</v>
      </c>
    </row>
    <row r="742" spans="1:14" x14ac:dyDescent="0.3">
      <c r="A742" t="s">
        <v>921</v>
      </c>
      <c r="B742" s="91" t="s">
        <v>192</v>
      </c>
      <c r="C742" s="53"/>
      <c r="D742" s="54"/>
      <c r="E742" s="112"/>
      <c r="F742" s="55"/>
      <c r="G742" s="53"/>
      <c r="H742" s="57"/>
      <c r="I742" s="56"/>
      <c r="J742" s="56"/>
      <c r="K742" s="68"/>
      <c r="L742" s="113">
        <v>742</v>
      </c>
      <c r="M742" s="113"/>
      <c r="N742" s="98">
        <f>COUNTIFS(A:A,Edges[[#This Row],[Vertex 2]])</f>
        <v>294</v>
      </c>
    </row>
    <row r="743" spans="1:14" x14ac:dyDescent="0.3">
      <c r="A743" t="s">
        <v>922</v>
      </c>
      <c r="B743" s="91" t="s">
        <v>192</v>
      </c>
      <c r="C743" s="53"/>
      <c r="D743" s="54"/>
      <c r="E743" s="112"/>
      <c r="F743" s="55"/>
      <c r="G743" s="53"/>
      <c r="H743" s="57"/>
      <c r="I743" s="56"/>
      <c r="J743" s="56"/>
      <c r="K743" s="68"/>
      <c r="L743" s="113">
        <v>743</v>
      </c>
      <c r="M743" s="113"/>
      <c r="N743" s="98">
        <f>COUNTIFS(A:A,Edges[[#This Row],[Vertex 2]])</f>
        <v>294</v>
      </c>
    </row>
    <row r="744" spans="1:14" x14ac:dyDescent="0.3">
      <c r="A744" t="s">
        <v>923</v>
      </c>
      <c r="B744" s="91" t="s">
        <v>192</v>
      </c>
      <c r="C744" s="53"/>
      <c r="D744" s="54"/>
      <c r="E744" s="112"/>
      <c r="F744" s="55"/>
      <c r="G744" s="53"/>
      <c r="H744" s="57"/>
      <c r="I744" s="56"/>
      <c r="J744" s="56"/>
      <c r="K744" s="68"/>
      <c r="L744" s="113">
        <v>744</v>
      </c>
      <c r="M744" s="113"/>
      <c r="N744" s="98">
        <f>COUNTIFS(A:A,Edges[[#This Row],[Vertex 2]])</f>
        <v>294</v>
      </c>
    </row>
    <row r="745" spans="1:14" x14ac:dyDescent="0.3">
      <c r="A745" t="s">
        <v>924</v>
      </c>
      <c r="B745" s="91" t="s">
        <v>192</v>
      </c>
      <c r="C745" s="53"/>
      <c r="D745" s="54"/>
      <c r="E745" s="112"/>
      <c r="F745" s="55"/>
      <c r="G745" s="53"/>
      <c r="H745" s="57"/>
      <c r="I745" s="56"/>
      <c r="J745" s="56"/>
      <c r="K745" s="68"/>
      <c r="L745" s="113">
        <v>745</v>
      </c>
      <c r="M745" s="113"/>
      <c r="N745" s="98">
        <f>COUNTIFS(A:A,Edges[[#This Row],[Vertex 2]])</f>
        <v>294</v>
      </c>
    </row>
    <row r="746" spans="1:14" x14ac:dyDescent="0.3">
      <c r="A746" t="s">
        <v>925</v>
      </c>
      <c r="B746" s="91" t="s">
        <v>192</v>
      </c>
      <c r="C746" s="53"/>
      <c r="D746" s="54"/>
      <c r="E746" s="112"/>
      <c r="F746" s="55"/>
      <c r="G746" s="53"/>
      <c r="H746" s="57"/>
      <c r="I746" s="56"/>
      <c r="J746" s="56"/>
      <c r="K746" s="68"/>
      <c r="L746" s="113">
        <v>746</v>
      </c>
      <c r="M746" s="113"/>
      <c r="N746" s="98">
        <f>COUNTIFS(A:A,Edges[[#This Row],[Vertex 2]])</f>
        <v>294</v>
      </c>
    </row>
    <row r="747" spans="1:14" x14ac:dyDescent="0.3">
      <c r="A747" t="s">
        <v>926</v>
      </c>
      <c r="B747" s="91" t="s">
        <v>192</v>
      </c>
      <c r="C747" s="53"/>
      <c r="D747" s="54"/>
      <c r="E747" s="112"/>
      <c r="F747" s="55"/>
      <c r="G747" s="53"/>
      <c r="H747" s="57"/>
      <c r="I747" s="56"/>
      <c r="J747" s="56"/>
      <c r="K747" s="68"/>
      <c r="L747" s="113">
        <v>747</v>
      </c>
      <c r="M747" s="113"/>
      <c r="N747" s="98">
        <f>COUNTIFS(A:A,Edges[[#This Row],[Vertex 2]])</f>
        <v>294</v>
      </c>
    </row>
    <row r="748" spans="1:14" x14ac:dyDescent="0.3">
      <c r="A748" t="s">
        <v>927</v>
      </c>
      <c r="B748" s="91" t="s">
        <v>192</v>
      </c>
      <c r="C748" s="53"/>
      <c r="D748" s="54"/>
      <c r="E748" s="112"/>
      <c r="F748" s="55"/>
      <c r="G748" s="53"/>
      <c r="H748" s="57"/>
      <c r="I748" s="56"/>
      <c r="J748" s="56"/>
      <c r="K748" s="68"/>
      <c r="L748" s="113">
        <v>748</v>
      </c>
      <c r="M748" s="113"/>
      <c r="N748" s="98">
        <f>COUNTIFS(A:A,Edges[[#This Row],[Vertex 2]])</f>
        <v>294</v>
      </c>
    </row>
    <row r="749" spans="1:14" x14ac:dyDescent="0.3">
      <c r="A749" t="s">
        <v>928</v>
      </c>
      <c r="B749" s="91" t="s">
        <v>192</v>
      </c>
      <c r="C749" s="53"/>
      <c r="D749" s="54"/>
      <c r="E749" s="112"/>
      <c r="F749" s="55"/>
      <c r="G749" s="53"/>
      <c r="H749" s="57"/>
      <c r="I749" s="56"/>
      <c r="J749" s="56"/>
      <c r="K749" s="68"/>
      <c r="L749" s="113">
        <v>749</v>
      </c>
      <c r="M749" s="113"/>
      <c r="N749" s="98">
        <f>COUNTIFS(A:A,Edges[[#This Row],[Vertex 2]])</f>
        <v>294</v>
      </c>
    </row>
    <row r="750" spans="1:14" x14ac:dyDescent="0.3">
      <c r="A750" t="s">
        <v>929</v>
      </c>
      <c r="B750" s="91" t="s">
        <v>192</v>
      </c>
      <c r="C750" s="53"/>
      <c r="D750" s="54"/>
      <c r="E750" s="112"/>
      <c r="F750" s="55"/>
      <c r="G750" s="53"/>
      <c r="H750" s="57"/>
      <c r="I750" s="56"/>
      <c r="J750" s="56"/>
      <c r="K750" s="68"/>
      <c r="L750" s="113">
        <v>750</v>
      </c>
      <c r="M750" s="113"/>
      <c r="N750" s="98">
        <f>COUNTIFS(A:A,Edges[[#This Row],[Vertex 2]])</f>
        <v>294</v>
      </c>
    </row>
    <row r="751" spans="1:14" x14ac:dyDescent="0.3">
      <c r="A751" t="s">
        <v>930</v>
      </c>
      <c r="B751" s="91" t="s">
        <v>192</v>
      </c>
      <c r="C751" s="53"/>
      <c r="D751" s="54"/>
      <c r="E751" s="112"/>
      <c r="F751" s="55"/>
      <c r="G751" s="53"/>
      <c r="H751" s="57"/>
      <c r="I751" s="56"/>
      <c r="J751" s="56"/>
      <c r="K751" s="68"/>
      <c r="L751" s="113">
        <v>751</v>
      </c>
      <c r="M751" s="113"/>
      <c r="N751" s="98">
        <f>COUNTIFS(A:A,Edges[[#This Row],[Vertex 2]])</f>
        <v>294</v>
      </c>
    </row>
    <row r="752" spans="1:14" x14ac:dyDescent="0.3">
      <c r="A752" t="s">
        <v>931</v>
      </c>
      <c r="B752" s="91" t="s">
        <v>192</v>
      </c>
      <c r="C752" s="53"/>
      <c r="D752" s="54"/>
      <c r="E752" s="112"/>
      <c r="F752" s="55"/>
      <c r="G752" s="53"/>
      <c r="H752" s="57"/>
      <c r="I752" s="56"/>
      <c r="J752" s="56"/>
      <c r="K752" s="68"/>
      <c r="L752" s="113">
        <v>752</v>
      </c>
      <c r="M752" s="113"/>
      <c r="N752" s="98">
        <f>COUNTIFS(A:A,Edges[[#This Row],[Vertex 2]])</f>
        <v>294</v>
      </c>
    </row>
    <row r="753" spans="1:14" x14ac:dyDescent="0.3">
      <c r="A753" t="s">
        <v>932</v>
      </c>
      <c r="B753" s="91" t="s">
        <v>192</v>
      </c>
      <c r="C753" s="53"/>
      <c r="D753" s="54"/>
      <c r="E753" s="112"/>
      <c r="F753" s="55"/>
      <c r="G753" s="53"/>
      <c r="H753" s="57"/>
      <c r="I753" s="56"/>
      <c r="J753" s="56"/>
      <c r="K753" s="68"/>
      <c r="L753" s="113">
        <v>753</v>
      </c>
      <c r="M753" s="113"/>
      <c r="N753" s="98">
        <f>COUNTIFS(A:A,Edges[[#This Row],[Vertex 2]])</f>
        <v>294</v>
      </c>
    </row>
    <row r="754" spans="1:14" x14ac:dyDescent="0.3">
      <c r="A754" t="s">
        <v>933</v>
      </c>
      <c r="B754" s="91" t="s">
        <v>192</v>
      </c>
      <c r="C754" s="53"/>
      <c r="D754" s="54"/>
      <c r="E754" s="112"/>
      <c r="F754" s="55"/>
      <c r="G754" s="53"/>
      <c r="H754" s="57"/>
      <c r="I754" s="56"/>
      <c r="J754" s="56"/>
      <c r="K754" s="68"/>
      <c r="L754" s="113">
        <v>754</v>
      </c>
      <c r="M754" s="113"/>
      <c r="N754" s="98">
        <f>COUNTIFS(A:A,Edges[[#This Row],[Vertex 2]])</f>
        <v>294</v>
      </c>
    </row>
    <row r="755" spans="1:14" x14ac:dyDescent="0.3">
      <c r="A755" t="s">
        <v>934</v>
      </c>
      <c r="B755" s="91" t="s">
        <v>192</v>
      </c>
      <c r="C755" s="53"/>
      <c r="D755" s="54"/>
      <c r="E755" s="112"/>
      <c r="F755" s="55"/>
      <c r="G755" s="53"/>
      <c r="H755" s="57"/>
      <c r="I755" s="56"/>
      <c r="J755" s="56"/>
      <c r="K755" s="68"/>
      <c r="L755" s="113">
        <v>755</v>
      </c>
      <c r="M755" s="113"/>
      <c r="N755" s="98">
        <f>COUNTIFS(A:A,Edges[[#This Row],[Vertex 2]])</f>
        <v>294</v>
      </c>
    </row>
    <row r="756" spans="1:14" x14ac:dyDescent="0.3">
      <c r="A756" t="s">
        <v>935</v>
      </c>
      <c r="B756" s="91" t="s">
        <v>192</v>
      </c>
      <c r="C756" s="53"/>
      <c r="D756" s="54"/>
      <c r="E756" s="112"/>
      <c r="F756" s="55"/>
      <c r="G756" s="53"/>
      <c r="H756" s="57"/>
      <c r="I756" s="56"/>
      <c r="J756" s="56"/>
      <c r="K756" s="68"/>
      <c r="L756" s="113">
        <v>756</v>
      </c>
      <c r="M756" s="113"/>
      <c r="N756" s="98">
        <f>COUNTIFS(A:A,Edges[[#This Row],[Vertex 2]])</f>
        <v>294</v>
      </c>
    </row>
    <row r="757" spans="1:14" x14ac:dyDescent="0.3">
      <c r="A757" t="s">
        <v>936</v>
      </c>
      <c r="B757" s="91" t="s">
        <v>192</v>
      </c>
      <c r="C757" s="53"/>
      <c r="D757" s="54"/>
      <c r="E757" s="112"/>
      <c r="F757" s="55"/>
      <c r="G757" s="53"/>
      <c r="H757" s="57"/>
      <c r="I757" s="56"/>
      <c r="J757" s="56"/>
      <c r="K757" s="68"/>
      <c r="L757" s="113">
        <v>757</v>
      </c>
      <c r="M757" s="113"/>
      <c r="N757" s="98">
        <f>COUNTIFS(A:A,Edges[[#This Row],[Vertex 2]])</f>
        <v>294</v>
      </c>
    </row>
    <row r="758" spans="1:14" x14ac:dyDescent="0.3">
      <c r="A758" t="s">
        <v>937</v>
      </c>
      <c r="B758" s="91" t="s">
        <v>192</v>
      </c>
      <c r="C758" s="53"/>
      <c r="D758" s="54"/>
      <c r="E758" s="112"/>
      <c r="F758" s="55"/>
      <c r="G758" s="53"/>
      <c r="H758" s="57"/>
      <c r="I758" s="56"/>
      <c r="J758" s="56"/>
      <c r="K758" s="68"/>
      <c r="L758" s="113">
        <v>758</v>
      </c>
      <c r="M758" s="113"/>
      <c r="N758" s="98">
        <f>COUNTIFS(A:A,Edges[[#This Row],[Vertex 2]])</f>
        <v>294</v>
      </c>
    </row>
    <row r="759" spans="1:14" x14ac:dyDescent="0.3">
      <c r="A759" t="s">
        <v>938</v>
      </c>
      <c r="B759" s="91" t="s">
        <v>192</v>
      </c>
      <c r="C759" s="53"/>
      <c r="D759" s="54"/>
      <c r="E759" s="112"/>
      <c r="F759" s="55"/>
      <c r="G759" s="53"/>
      <c r="H759" s="57"/>
      <c r="I759" s="56"/>
      <c r="J759" s="56"/>
      <c r="K759" s="68"/>
      <c r="L759" s="113">
        <v>759</v>
      </c>
      <c r="M759" s="113"/>
      <c r="N759" s="98">
        <f>COUNTIFS(A:A,Edges[[#This Row],[Vertex 2]])</f>
        <v>294</v>
      </c>
    </row>
    <row r="760" spans="1:14" x14ac:dyDescent="0.3">
      <c r="A760" t="s">
        <v>939</v>
      </c>
      <c r="B760" s="91" t="s">
        <v>192</v>
      </c>
      <c r="C760" s="53"/>
      <c r="D760" s="54"/>
      <c r="E760" s="112"/>
      <c r="F760" s="55"/>
      <c r="G760" s="53"/>
      <c r="H760" s="57"/>
      <c r="I760" s="56"/>
      <c r="J760" s="56"/>
      <c r="K760" s="68"/>
      <c r="L760" s="113">
        <v>760</v>
      </c>
      <c r="M760" s="113"/>
      <c r="N760" s="98">
        <f>COUNTIFS(A:A,Edges[[#This Row],[Vertex 2]])</f>
        <v>294</v>
      </c>
    </row>
    <row r="761" spans="1:14" x14ac:dyDescent="0.3">
      <c r="A761" t="s">
        <v>940</v>
      </c>
      <c r="B761" s="91" t="s">
        <v>192</v>
      </c>
      <c r="C761" s="53"/>
      <c r="D761" s="54"/>
      <c r="E761" s="112"/>
      <c r="F761" s="55"/>
      <c r="G761" s="53"/>
      <c r="H761" s="57"/>
      <c r="I761" s="56"/>
      <c r="J761" s="56"/>
      <c r="K761" s="68"/>
      <c r="L761" s="113">
        <v>761</v>
      </c>
      <c r="M761" s="113"/>
      <c r="N761" s="98">
        <f>COUNTIFS(A:A,Edges[[#This Row],[Vertex 2]])</f>
        <v>294</v>
      </c>
    </row>
    <row r="762" spans="1:14" x14ac:dyDescent="0.3">
      <c r="A762" t="s">
        <v>941</v>
      </c>
      <c r="B762" s="91" t="s">
        <v>192</v>
      </c>
      <c r="C762" s="53"/>
      <c r="D762" s="54"/>
      <c r="E762" s="112"/>
      <c r="F762" s="55"/>
      <c r="G762" s="53"/>
      <c r="H762" s="57"/>
      <c r="I762" s="56"/>
      <c r="J762" s="56"/>
      <c r="K762" s="68"/>
      <c r="L762" s="113">
        <v>762</v>
      </c>
      <c r="M762" s="113"/>
      <c r="N762" s="98">
        <f>COUNTIFS(A:A,Edges[[#This Row],[Vertex 2]])</f>
        <v>294</v>
      </c>
    </row>
    <row r="763" spans="1:14" x14ac:dyDescent="0.3">
      <c r="A763" t="s">
        <v>942</v>
      </c>
      <c r="B763" s="91" t="s">
        <v>192</v>
      </c>
      <c r="C763" s="53"/>
      <c r="D763" s="54"/>
      <c r="E763" s="112"/>
      <c r="F763" s="55"/>
      <c r="G763" s="53"/>
      <c r="H763" s="57"/>
      <c r="I763" s="56"/>
      <c r="J763" s="56"/>
      <c r="K763" s="68"/>
      <c r="L763" s="113">
        <v>763</v>
      </c>
      <c r="M763" s="113"/>
      <c r="N763" s="98">
        <f>COUNTIFS(A:A,Edges[[#This Row],[Vertex 2]])</f>
        <v>294</v>
      </c>
    </row>
    <row r="764" spans="1:14" x14ac:dyDescent="0.3">
      <c r="A764" t="s">
        <v>943</v>
      </c>
      <c r="B764" s="91" t="s">
        <v>192</v>
      </c>
      <c r="C764" s="53"/>
      <c r="D764" s="54"/>
      <c r="E764" s="112"/>
      <c r="F764" s="55"/>
      <c r="G764" s="53"/>
      <c r="H764" s="57"/>
      <c r="I764" s="56"/>
      <c r="J764" s="56"/>
      <c r="K764" s="68"/>
      <c r="L764" s="113">
        <v>764</v>
      </c>
      <c r="M764" s="113"/>
      <c r="N764" s="98">
        <f>COUNTIFS(A:A,Edges[[#This Row],[Vertex 2]])</f>
        <v>294</v>
      </c>
    </row>
    <row r="765" spans="1:14" x14ac:dyDescent="0.3">
      <c r="A765" t="s">
        <v>944</v>
      </c>
      <c r="B765" s="91" t="s">
        <v>192</v>
      </c>
      <c r="C765" s="53"/>
      <c r="D765" s="54"/>
      <c r="E765" s="112"/>
      <c r="F765" s="55"/>
      <c r="G765" s="53"/>
      <c r="H765" s="57"/>
      <c r="I765" s="56"/>
      <c r="J765" s="56"/>
      <c r="K765" s="68"/>
      <c r="L765" s="113">
        <v>765</v>
      </c>
      <c r="M765" s="113"/>
      <c r="N765" s="98">
        <f>COUNTIFS(A:A,Edges[[#This Row],[Vertex 2]])</f>
        <v>294</v>
      </c>
    </row>
    <row r="766" spans="1:14" x14ac:dyDescent="0.3">
      <c r="A766" t="s">
        <v>945</v>
      </c>
      <c r="B766" s="91" t="s">
        <v>192</v>
      </c>
      <c r="C766" s="53"/>
      <c r="D766" s="54"/>
      <c r="E766" s="112"/>
      <c r="F766" s="55"/>
      <c r="G766" s="53"/>
      <c r="H766" s="57"/>
      <c r="I766" s="56"/>
      <c r="J766" s="56"/>
      <c r="K766" s="68"/>
      <c r="L766" s="113">
        <v>766</v>
      </c>
      <c r="M766" s="113"/>
      <c r="N766" s="98">
        <f>COUNTIFS(A:A,Edges[[#This Row],[Vertex 2]])</f>
        <v>294</v>
      </c>
    </row>
    <row r="767" spans="1:14" x14ac:dyDescent="0.3">
      <c r="A767" t="s">
        <v>946</v>
      </c>
      <c r="B767" s="91" t="s">
        <v>192</v>
      </c>
      <c r="C767" s="53"/>
      <c r="D767" s="54"/>
      <c r="E767" s="112"/>
      <c r="F767" s="55"/>
      <c r="G767" s="53"/>
      <c r="H767" s="57"/>
      <c r="I767" s="56"/>
      <c r="J767" s="56"/>
      <c r="K767" s="68"/>
      <c r="L767" s="113">
        <v>767</v>
      </c>
      <c r="M767" s="113"/>
      <c r="N767" s="98">
        <f>COUNTIFS(A:A,Edges[[#This Row],[Vertex 2]])</f>
        <v>294</v>
      </c>
    </row>
    <row r="768" spans="1:14" x14ac:dyDescent="0.3">
      <c r="A768" t="s">
        <v>947</v>
      </c>
      <c r="B768" s="91" t="s">
        <v>192</v>
      </c>
      <c r="C768" s="53"/>
      <c r="D768" s="54"/>
      <c r="E768" s="112"/>
      <c r="F768" s="55"/>
      <c r="G768" s="53"/>
      <c r="H768" s="57"/>
      <c r="I768" s="56"/>
      <c r="J768" s="56"/>
      <c r="K768" s="68"/>
      <c r="L768" s="113">
        <v>768</v>
      </c>
      <c r="M768" s="113"/>
      <c r="N768" s="98">
        <f>COUNTIFS(A:A,Edges[[#This Row],[Vertex 2]])</f>
        <v>294</v>
      </c>
    </row>
    <row r="769" spans="1:14" x14ac:dyDescent="0.3">
      <c r="A769" t="s">
        <v>948</v>
      </c>
      <c r="B769" s="91" t="s">
        <v>192</v>
      </c>
      <c r="C769" s="53"/>
      <c r="D769" s="54"/>
      <c r="E769" s="112"/>
      <c r="F769" s="55"/>
      <c r="G769" s="53"/>
      <c r="H769" s="57"/>
      <c r="I769" s="56"/>
      <c r="J769" s="56"/>
      <c r="K769" s="68"/>
      <c r="L769" s="113">
        <v>769</v>
      </c>
      <c r="M769" s="113"/>
      <c r="N769" s="98">
        <f>COUNTIFS(A:A,Edges[[#This Row],[Vertex 2]])</f>
        <v>294</v>
      </c>
    </row>
    <row r="770" spans="1:14" x14ac:dyDescent="0.3">
      <c r="A770" t="s">
        <v>949</v>
      </c>
      <c r="B770" s="91" t="s">
        <v>192</v>
      </c>
      <c r="C770" s="53"/>
      <c r="D770" s="54"/>
      <c r="E770" s="112"/>
      <c r="F770" s="55"/>
      <c r="G770" s="53"/>
      <c r="H770" s="57"/>
      <c r="I770" s="56"/>
      <c r="J770" s="56"/>
      <c r="K770" s="68"/>
      <c r="L770" s="113">
        <v>770</v>
      </c>
      <c r="M770" s="113"/>
      <c r="N770" s="98">
        <f>COUNTIFS(A:A,Edges[[#This Row],[Vertex 2]])</f>
        <v>294</v>
      </c>
    </row>
    <row r="771" spans="1:14" x14ac:dyDescent="0.3">
      <c r="A771" t="s">
        <v>950</v>
      </c>
      <c r="B771" s="91" t="s">
        <v>192</v>
      </c>
      <c r="C771" s="53"/>
      <c r="D771" s="54"/>
      <c r="E771" s="112"/>
      <c r="F771" s="55"/>
      <c r="G771" s="53"/>
      <c r="H771" s="57"/>
      <c r="I771" s="56"/>
      <c r="J771" s="56"/>
      <c r="K771" s="68"/>
      <c r="L771" s="113">
        <v>771</v>
      </c>
      <c r="M771" s="113"/>
      <c r="N771" s="98">
        <f>COUNTIFS(A:A,Edges[[#This Row],[Vertex 2]])</f>
        <v>294</v>
      </c>
    </row>
    <row r="772" spans="1:14" x14ac:dyDescent="0.3">
      <c r="A772" t="s">
        <v>951</v>
      </c>
      <c r="B772" s="91" t="s">
        <v>192</v>
      </c>
      <c r="C772" s="53"/>
      <c r="D772" s="54"/>
      <c r="E772" s="112"/>
      <c r="F772" s="55"/>
      <c r="G772" s="53"/>
      <c r="H772" s="57"/>
      <c r="I772" s="56"/>
      <c r="J772" s="56"/>
      <c r="K772" s="68"/>
      <c r="L772" s="113">
        <v>772</v>
      </c>
      <c r="M772" s="113"/>
      <c r="N772" s="98">
        <f>COUNTIFS(A:A,Edges[[#This Row],[Vertex 2]])</f>
        <v>294</v>
      </c>
    </row>
    <row r="773" spans="1:14" x14ac:dyDescent="0.3">
      <c r="A773" t="s">
        <v>952</v>
      </c>
      <c r="B773" s="91" t="s">
        <v>192</v>
      </c>
      <c r="C773" s="53"/>
      <c r="D773" s="54"/>
      <c r="E773" s="112"/>
      <c r="F773" s="55"/>
      <c r="G773" s="53"/>
      <c r="H773" s="57"/>
      <c r="I773" s="56"/>
      <c r="J773" s="56"/>
      <c r="K773" s="68"/>
      <c r="L773" s="113">
        <v>773</v>
      </c>
      <c r="M773" s="113"/>
      <c r="N773" s="98">
        <f>COUNTIFS(A:A,Edges[[#This Row],[Vertex 2]])</f>
        <v>294</v>
      </c>
    </row>
    <row r="774" spans="1:14" x14ac:dyDescent="0.3">
      <c r="A774" t="s">
        <v>953</v>
      </c>
      <c r="B774" s="91" t="s">
        <v>192</v>
      </c>
      <c r="C774" s="53"/>
      <c r="D774" s="54"/>
      <c r="E774" s="112"/>
      <c r="F774" s="55"/>
      <c r="G774" s="53"/>
      <c r="H774" s="57"/>
      <c r="I774" s="56"/>
      <c r="J774" s="56"/>
      <c r="K774" s="68"/>
      <c r="L774" s="113">
        <v>774</v>
      </c>
      <c r="M774" s="113"/>
      <c r="N774" s="98">
        <f>COUNTIFS(A:A,Edges[[#This Row],[Vertex 2]])</f>
        <v>294</v>
      </c>
    </row>
    <row r="775" spans="1:14" x14ac:dyDescent="0.3">
      <c r="A775" t="s">
        <v>954</v>
      </c>
      <c r="B775" s="91" t="s">
        <v>192</v>
      </c>
      <c r="C775" s="53"/>
      <c r="D775" s="54"/>
      <c r="E775" s="112"/>
      <c r="F775" s="55"/>
      <c r="G775" s="53"/>
      <c r="H775" s="57"/>
      <c r="I775" s="56"/>
      <c r="J775" s="56"/>
      <c r="K775" s="68"/>
      <c r="L775" s="113">
        <v>775</v>
      </c>
      <c r="M775" s="113"/>
      <c r="N775" s="98">
        <f>COUNTIFS(A:A,Edges[[#This Row],[Vertex 2]])</f>
        <v>294</v>
      </c>
    </row>
    <row r="776" spans="1:14" x14ac:dyDescent="0.3">
      <c r="A776" t="s">
        <v>955</v>
      </c>
      <c r="B776" s="91" t="s">
        <v>192</v>
      </c>
      <c r="C776" s="53"/>
      <c r="D776" s="54"/>
      <c r="E776" s="112"/>
      <c r="F776" s="55"/>
      <c r="G776" s="53"/>
      <c r="H776" s="57"/>
      <c r="I776" s="56"/>
      <c r="J776" s="56"/>
      <c r="K776" s="68"/>
      <c r="L776" s="113">
        <v>776</v>
      </c>
      <c r="M776" s="113"/>
      <c r="N776" s="98">
        <f>COUNTIFS(A:A,Edges[[#This Row],[Vertex 2]])</f>
        <v>294</v>
      </c>
    </row>
    <row r="777" spans="1:14" x14ac:dyDescent="0.3">
      <c r="A777" t="s">
        <v>956</v>
      </c>
      <c r="B777" s="91" t="s">
        <v>192</v>
      </c>
      <c r="C777" s="53"/>
      <c r="D777" s="54"/>
      <c r="E777" s="112"/>
      <c r="F777" s="55"/>
      <c r="G777" s="53"/>
      <c r="H777" s="57"/>
      <c r="I777" s="56"/>
      <c r="J777" s="56"/>
      <c r="K777" s="68"/>
      <c r="L777" s="113">
        <v>777</v>
      </c>
      <c r="M777" s="113"/>
      <c r="N777" s="98">
        <f>COUNTIFS(A:A,Edges[[#This Row],[Vertex 2]])</f>
        <v>294</v>
      </c>
    </row>
    <row r="778" spans="1:14" x14ac:dyDescent="0.3">
      <c r="A778" t="s">
        <v>957</v>
      </c>
      <c r="B778" s="91" t="s">
        <v>192</v>
      </c>
      <c r="C778" s="53"/>
      <c r="D778" s="54"/>
      <c r="E778" s="112"/>
      <c r="F778" s="55"/>
      <c r="G778" s="53"/>
      <c r="H778" s="57"/>
      <c r="I778" s="56"/>
      <c r="J778" s="56"/>
      <c r="K778" s="68"/>
      <c r="L778" s="113">
        <v>778</v>
      </c>
      <c r="M778" s="113"/>
      <c r="N778" s="98">
        <f>COUNTIFS(A:A,Edges[[#This Row],[Vertex 2]])</f>
        <v>294</v>
      </c>
    </row>
    <row r="779" spans="1:14" x14ac:dyDescent="0.3">
      <c r="A779" t="s">
        <v>958</v>
      </c>
      <c r="B779" s="91" t="s">
        <v>192</v>
      </c>
      <c r="C779" s="53"/>
      <c r="D779" s="54"/>
      <c r="E779" s="112"/>
      <c r="F779" s="55"/>
      <c r="G779" s="53"/>
      <c r="H779" s="57"/>
      <c r="I779" s="56"/>
      <c r="J779" s="56"/>
      <c r="K779" s="68"/>
      <c r="L779" s="113">
        <v>779</v>
      </c>
      <c r="M779" s="113"/>
      <c r="N779" s="98">
        <f>COUNTIFS(A:A,Edges[[#This Row],[Vertex 2]])</f>
        <v>294</v>
      </c>
    </row>
    <row r="780" spans="1:14" x14ac:dyDescent="0.3">
      <c r="A780" t="s">
        <v>959</v>
      </c>
      <c r="B780" s="91" t="s">
        <v>192</v>
      </c>
      <c r="C780" s="53"/>
      <c r="D780" s="54"/>
      <c r="E780" s="112"/>
      <c r="F780" s="55"/>
      <c r="G780" s="53"/>
      <c r="H780" s="57"/>
      <c r="I780" s="56"/>
      <c r="J780" s="56"/>
      <c r="K780" s="68"/>
      <c r="L780" s="113">
        <v>780</v>
      </c>
      <c r="M780" s="113"/>
      <c r="N780" s="98">
        <f>COUNTIFS(A:A,Edges[[#This Row],[Vertex 2]])</f>
        <v>294</v>
      </c>
    </row>
    <row r="781" spans="1:14" x14ac:dyDescent="0.3">
      <c r="A781" t="s">
        <v>960</v>
      </c>
      <c r="B781" s="91" t="s">
        <v>192</v>
      </c>
      <c r="C781" s="53"/>
      <c r="D781" s="54"/>
      <c r="E781" s="112"/>
      <c r="F781" s="55"/>
      <c r="G781" s="53"/>
      <c r="H781" s="57"/>
      <c r="I781" s="56"/>
      <c r="J781" s="56"/>
      <c r="K781" s="68"/>
      <c r="L781" s="113">
        <v>781</v>
      </c>
      <c r="M781" s="113"/>
      <c r="N781" s="98">
        <f>COUNTIFS(A:A,Edges[[#This Row],[Vertex 2]])</f>
        <v>294</v>
      </c>
    </row>
    <row r="782" spans="1:14" x14ac:dyDescent="0.3">
      <c r="A782" t="s">
        <v>961</v>
      </c>
      <c r="B782" s="91" t="s">
        <v>192</v>
      </c>
      <c r="C782" s="53"/>
      <c r="D782" s="54"/>
      <c r="E782" s="112"/>
      <c r="F782" s="55"/>
      <c r="G782" s="53"/>
      <c r="H782" s="57"/>
      <c r="I782" s="56"/>
      <c r="J782" s="56"/>
      <c r="K782" s="68"/>
      <c r="L782" s="113">
        <v>782</v>
      </c>
      <c r="M782" s="113"/>
      <c r="N782" s="98">
        <f>COUNTIFS(A:A,Edges[[#This Row],[Vertex 2]])</f>
        <v>294</v>
      </c>
    </row>
    <row r="783" spans="1:14" x14ac:dyDescent="0.3">
      <c r="A783" t="s">
        <v>962</v>
      </c>
      <c r="B783" s="91" t="s">
        <v>192</v>
      </c>
      <c r="C783" s="53"/>
      <c r="D783" s="54"/>
      <c r="E783" s="112"/>
      <c r="F783" s="55"/>
      <c r="G783" s="53"/>
      <c r="H783" s="57"/>
      <c r="I783" s="56"/>
      <c r="J783" s="56"/>
      <c r="K783" s="68"/>
      <c r="L783" s="113">
        <v>783</v>
      </c>
      <c r="M783" s="113"/>
      <c r="N783" s="98">
        <f>COUNTIFS(A:A,Edges[[#This Row],[Vertex 2]])</f>
        <v>294</v>
      </c>
    </row>
    <row r="784" spans="1:14" x14ac:dyDescent="0.3">
      <c r="A784" t="s">
        <v>963</v>
      </c>
      <c r="B784" s="91" t="s">
        <v>192</v>
      </c>
      <c r="C784" s="53"/>
      <c r="D784" s="54"/>
      <c r="E784" s="112"/>
      <c r="F784" s="55"/>
      <c r="G784" s="53"/>
      <c r="H784" s="57"/>
      <c r="I784" s="56"/>
      <c r="J784" s="56"/>
      <c r="K784" s="68"/>
      <c r="L784" s="113">
        <v>784</v>
      </c>
      <c r="M784" s="113"/>
      <c r="N784" s="98">
        <f>COUNTIFS(A:A,Edges[[#This Row],[Vertex 2]])</f>
        <v>294</v>
      </c>
    </row>
    <row r="785" spans="1:14" x14ac:dyDescent="0.3">
      <c r="A785" t="s">
        <v>964</v>
      </c>
      <c r="B785" s="91" t="s">
        <v>192</v>
      </c>
      <c r="C785" s="53"/>
      <c r="D785" s="54"/>
      <c r="E785" s="112"/>
      <c r="F785" s="55"/>
      <c r="G785" s="53"/>
      <c r="H785" s="57"/>
      <c r="I785" s="56"/>
      <c r="J785" s="56"/>
      <c r="K785" s="68"/>
      <c r="L785" s="113">
        <v>785</v>
      </c>
      <c r="M785" s="113"/>
      <c r="N785" s="98">
        <f>COUNTIFS(A:A,Edges[[#This Row],[Vertex 2]])</f>
        <v>294</v>
      </c>
    </row>
    <row r="786" spans="1:14" x14ac:dyDescent="0.3">
      <c r="A786" t="s">
        <v>965</v>
      </c>
      <c r="B786" s="91" t="s">
        <v>192</v>
      </c>
      <c r="C786" s="53"/>
      <c r="D786" s="54"/>
      <c r="E786" s="112"/>
      <c r="F786" s="55"/>
      <c r="G786" s="53"/>
      <c r="H786" s="57"/>
      <c r="I786" s="56"/>
      <c r="J786" s="56"/>
      <c r="K786" s="68"/>
      <c r="L786" s="113">
        <v>786</v>
      </c>
      <c r="M786" s="113"/>
      <c r="N786" s="98">
        <f>COUNTIFS(A:A,Edges[[#This Row],[Vertex 2]])</f>
        <v>294</v>
      </c>
    </row>
    <row r="787" spans="1:14" x14ac:dyDescent="0.3">
      <c r="A787" t="s">
        <v>966</v>
      </c>
      <c r="B787" s="91" t="s">
        <v>192</v>
      </c>
      <c r="C787" s="53"/>
      <c r="D787" s="54"/>
      <c r="E787" s="112"/>
      <c r="F787" s="55"/>
      <c r="G787" s="53"/>
      <c r="H787" s="57"/>
      <c r="I787" s="56"/>
      <c r="J787" s="56"/>
      <c r="K787" s="68"/>
      <c r="L787" s="113">
        <v>787</v>
      </c>
      <c r="M787" s="113"/>
      <c r="N787" s="98">
        <f>COUNTIFS(A:A,Edges[[#This Row],[Vertex 2]])</f>
        <v>294</v>
      </c>
    </row>
    <row r="788" spans="1:14" x14ac:dyDescent="0.3">
      <c r="A788" t="s">
        <v>967</v>
      </c>
      <c r="B788" s="91" t="s">
        <v>192</v>
      </c>
      <c r="C788" s="53"/>
      <c r="D788" s="54"/>
      <c r="E788" s="112"/>
      <c r="F788" s="55"/>
      <c r="G788" s="53"/>
      <c r="H788" s="57"/>
      <c r="I788" s="56"/>
      <c r="J788" s="56"/>
      <c r="K788" s="68"/>
      <c r="L788" s="113">
        <v>788</v>
      </c>
      <c r="M788" s="113"/>
      <c r="N788" s="98">
        <f>COUNTIFS(A:A,Edges[[#This Row],[Vertex 2]])</f>
        <v>294</v>
      </c>
    </row>
    <row r="789" spans="1:14" x14ac:dyDescent="0.3">
      <c r="A789" t="s">
        <v>968</v>
      </c>
      <c r="B789" s="91" t="s">
        <v>192</v>
      </c>
      <c r="C789" s="53"/>
      <c r="D789" s="54"/>
      <c r="E789" s="112"/>
      <c r="F789" s="55"/>
      <c r="G789" s="53"/>
      <c r="H789" s="57"/>
      <c r="I789" s="56"/>
      <c r="J789" s="56"/>
      <c r="K789" s="68"/>
      <c r="L789" s="113">
        <v>789</v>
      </c>
      <c r="M789" s="113"/>
      <c r="N789" s="98">
        <f>COUNTIFS(A:A,Edges[[#This Row],[Vertex 2]])</f>
        <v>294</v>
      </c>
    </row>
    <row r="790" spans="1:14" x14ac:dyDescent="0.3">
      <c r="A790" t="s">
        <v>969</v>
      </c>
      <c r="B790" s="91" t="s">
        <v>192</v>
      </c>
      <c r="C790" s="53"/>
      <c r="D790" s="54"/>
      <c r="E790" s="112"/>
      <c r="F790" s="55"/>
      <c r="G790" s="53"/>
      <c r="H790" s="57"/>
      <c r="I790" s="56"/>
      <c r="J790" s="56"/>
      <c r="K790" s="68"/>
      <c r="L790" s="113">
        <v>790</v>
      </c>
      <c r="M790" s="113"/>
      <c r="N790" s="98">
        <f>COUNTIFS(A:A,Edges[[#This Row],[Vertex 2]])</f>
        <v>294</v>
      </c>
    </row>
    <row r="791" spans="1:14" x14ac:dyDescent="0.3">
      <c r="A791" t="s">
        <v>970</v>
      </c>
      <c r="B791" s="91" t="s">
        <v>192</v>
      </c>
      <c r="C791" s="53"/>
      <c r="D791" s="54"/>
      <c r="E791" s="112"/>
      <c r="F791" s="55"/>
      <c r="G791" s="53"/>
      <c r="H791" s="57"/>
      <c r="I791" s="56"/>
      <c r="J791" s="56"/>
      <c r="K791" s="68"/>
      <c r="L791" s="113">
        <v>791</v>
      </c>
      <c r="M791" s="113"/>
      <c r="N791" s="98">
        <f>COUNTIFS(A:A,Edges[[#This Row],[Vertex 2]])</f>
        <v>294</v>
      </c>
    </row>
    <row r="792" spans="1:14" x14ac:dyDescent="0.3">
      <c r="A792" t="s">
        <v>261</v>
      </c>
      <c r="B792" s="91" t="s">
        <v>192</v>
      </c>
      <c r="C792" s="53"/>
      <c r="D792" s="54"/>
      <c r="E792" s="112"/>
      <c r="F792" s="55"/>
      <c r="G792" s="53"/>
      <c r="H792" s="57"/>
      <c r="I792" s="56"/>
      <c r="J792" s="56"/>
      <c r="K792" s="68"/>
      <c r="L792" s="113">
        <v>792</v>
      </c>
      <c r="M792" s="113"/>
      <c r="N792" s="98">
        <f>COUNTIFS(A:A,Edges[[#This Row],[Vertex 2]])</f>
        <v>294</v>
      </c>
    </row>
    <row r="793" spans="1:14" x14ac:dyDescent="0.3">
      <c r="A793" t="s">
        <v>971</v>
      </c>
      <c r="B793" s="91" t="s">
        <v>192</v>
      </c>
      <c r="C793" s="53"/>
      <c r="D793" s="54"/>
      <c r="E793" s="112"/>
      <c r="F793" s="55"/>
      <c r="G793" s="53"/>
      <c r="H793" s="57"/>
      <c r="I793" s="56"/>
      <c r="J793" s="56"/>
      <c r="K793" s="68"/>
      <c r="L793" s="113">
        <v>793</v>
      </c>
      <c r="M793" s="113"/>
      <c r="N793" s="98">
        <f>COUNTIFS(A:A,Edges[[#This Row],[Vertex 2]])</f>
        <v>294</v>
      </c>
    </row>
    <row r="794" spans="1:14" x14ac:dyDescent="0.3">
      <c r="A794" t="s">
        <v>972</v>
      </c>
      <c r="B794" s="91" t="s">
        <v>192</v>
      </c>
      <c r="C794" s="53"/>
      <c r="D794" s="54"/>
      <c r="E794" s="112"/>
      <c r="F794" s="55"/>
      <c r="G794" s="53"/>
      <c r="H794" s="57"/>
      <c r="I794" s="56"/>
      <c r="J794" s="56"/>
      <c r="K794" s="68"/>
      <c r="L794" s="113">
        <v>794</v>
      </c>
      <c r="M794" s="113"/>
      <c r="N794" s="98">
        <f>COUNTIFS(A:A,Edges[[#This Row],[Vertex 2]])</f>
        <v>294</v>
      </c>
    </row>
    <row r="795" spans="1:14" x14ac:dyDescent="0.3">
      <c r="A795" t="s">
        <v>252</v>
      </c>
      <c r="B795" s="91" t="s">
        <v>192</v>
      </c>
      <c r="C795" s="53"/>
      <c r="D795" s="54"/>
      <c r="E795" s="112"/>
      <c r="F795" s="55"/>
      <c r="G795" s="53"/>
      <c r="H795" s="57"/>
      <c r="I795" s="56"/>
      <c r="J795" s="56"/>
      <c r="K795" s="68"/>
      <c r="L795" s="113">
        <v>795</v>
      </c>
      <c r="M795" s="113"/>
      <c r="N795" s="98">
        <f>COUNTIFS(A:A,Edges[[#This Row],[Vertex 2]])</f>
        <v>294</v>
      </c>
    </row>
    <row r="796" spans="1:14" x14ac:dyDescent="0.3">
      <c r="A796" t="s">
        <v>973</v>
      </c>
      <c r="B796" s="91" t="s">
        <v>192</v>
      </c>
      <c r="C796" s="53"/>
      <c r="D796" s="54"/>
      <c r="E796" s="112"/>
      <c r="F796" s="55"/>
      <c r="G796" s="53"/>
      <c r="H796" s="57"/>
      <c r="I796" s="56"/>
      <c r="J796" s="56"/>
      <c r="K796" s="68"/>
      <c r="L796" s="113">
        <v>796</v>
      </c>
      <c r="M796" s="113"/>
      <c r="N796" s="98">
        <f>COUNTIFS(A:A,Edges[[#This Row],[Vertex 2]])</f>
        <v>294</v>
      </c>
    </row>
    <row r="797" spans="1:14" x14ac:dyDescent="0.3">
      <c r="A797" t="s">
        <v>974</v>
      </c>
      <c r="B797" s="91" t="s">
        <v>192</v>
      </c>
      <c r="C797" s="53"/>
      <c r="D797" s="54"/>
      <c r="E797" s="112"/>
      <c r="F797" s="55"/>
      <c r="G797" s="53"/>
      <c r="H797" s="57"/>
      <c r="I797" s="56"/>
      <c r="J797" s="56"/>
      <c r="K797" s="68"/>
      <c r="L797" s="113">
        <v>797</v>
      </c>
      <c r="M797" s="113"/>
      <c r="N797" s="98">
        <f>COUNTIFS(A:A,Edges[[#This Row],[Vertex 2]])</f>
        <v>294</v>
      </c>
    </row>
    <row r="798" spans="1:14" x14ac:dyDescent="0.3">
      <c r="A798" t="s">
        <v>975</v>
      </c>
      <c r="B798" s="91" t="s">
        <v>192</v>
      </c>
      <c r="C798" s="53"/>
      <c r="D798" s="54"/>
      <c r="E798" s="112"/>
      <c r="F798" s="55"/>
      <c r="G798" s="53"/>
      <c r="H798" s="57"/>
      <c r="I798" s="56"/>
      <c r="J798" s="56"/>
      <c r="K798" s="68"/>
      <c r="L798" s="113">
        <v>798</v>
      </c>
      <c r="M798" s="113"/>
      <c r="N798" s="98">
        <f>COUNTIFS(A:A,Edges[[#This Row],[Vertex 2]])</f>
        <v>294</v>
      </c>
    </row>
    <row r="799" spans="1:14" x14ac:dyDescent="0.3">
      <c r="A799" t="s">
        <v>976</v>
      </c>
      <c r="B799" s="91" t="s">
        <v>192</v>
      </c>
      <c r="C799" s="53"/>
      <c r="D799" s="54"/>
      <c r="E799" s="112"/>
      <c r="F799" s="55"/>
      <c r="G799" s="53"/>
      <c r="H799" s="57"/>
      <c r="I799" s="56"/>
      <c r="J799" s="56"/>
      <c r="K799" s="68"/>
      <c r="L799" s="113">
        <v>799</v>
      </c>
      <c r="M799" s="113"/>
      <c r="N799" s="98">
        <f>COUNTIFS(A:A,Edges[[#This Row],[Vertex 2]])</f>
        <v>294</v>
      </c>
    </row>
    <row r="800" spans="1:14" x14ac:dyDescent="0.3">
      <c r="A800" t="s">
        <v>977</v>
      </c>
      <c r="B800" s="91" t="s">
        <v>192</v>
      </c>
      <c r="C800" s="53"/>
      <c r="D800" s="54"/>
      <c r="E800" s="112"/>
      <c r="F800" s="55"/>
      <c r="G800" s="53"/>
      <c r="H800" s="57"/>
      <c r="I800" s="56"/>
      <c r="J800" s="56"/>
      <c r="K800" s="68"/>
      <c r="L800" s="113">
        <v>800</v>
      </c>
      <c r="M800" s="113"/>
      <c r="N800" s="98">
        <f>COUNTIFS(A:A,Edges[[#This Row],[Vertex 2]])</f>
        <v>294</v>
      </c>
    </row>
    <row r="801" spans="1:14" x14ac:dyDescent="0.3">
      <c r="A801" t="s">
        <v>978</v>
      </c>
      <c r="B801" s="91" t="s">
        <v>192</v>
      </c>
      <c r="C801" s="53"/>
      <c r="D801" s="54"/>
      <c r="E801" s="112"/>
      <c r="F801" s="55"/>
      <c r="G801" s="53"/>
      <c r="H801" s="57"/>
      <c r="I801" s="56"/>
      <c r="J801" s="56"/>
      <c r="K801" s="68"/>
      <c r="L801" s="113">
        <v>801</v>
      </c>
      <c r="M801" s="113"/>
      <c r="N801" s="98">
        <f>COUNTIFS(A:A,Edges[[#This Row],[Vertex 2]])</f>
        <v>294</v>
      </c>
    </row>
    <row r="802" spans="1:14" x14ac:dyDescent="0.3">
      <c r="A802" t="s">
        <v>979</v>
      </c>
      <c r="B802" s="91" t="s">
        <v>192</v>
      </c>
      <c r="C802" s="53"/>
      <c r="D802" s="54"/>
      <c r="E802" s="112"/>
      <c r="F802" s="55"/>
      <c r="G802" s="53"/>
      <c r="H802" s="57"/>
      <c r="I802" s="56"/>
      <c r="J802" s="56"/>
      <c r="K802" s="68"/>
      <c r="L802" s="113">
        <v>802</v>
      </c>
      <c r="M802" s="113"/>
      <c r="N802" s="98">
        <f>COUNTIFS(A:A,Edges[[#This Row],[Vertex 2]])</f>
        <v>294</v>
      </c>
    </row>
    <row r="803" spans="1:14" x14ac:dyDescent="0.3">
      <c r="A803" t="s">
        <v>980</v>
      </c>
      <c r="B803" s="91" t="s">
        <v>192</v>
      </c>
      <c r="C803" s="53"/>
      <c r="D803" s="54"/>
      <c r="E803" s="112"/>
      <c r="F803" s="55"/>
      <c r="G803" s="53"/>
      <c r="H803" s="57"/>
      <c r="I803" s="56"/>
      <c r="J803" s="56"/>
      <c r="K803" s="68"/>
      <c r="L803" s="113">
        <v>803</v>
      </c>
      <c r="M803" s="113"/>
      <c r="N803" s="98">
        <f>COUNTIFS(A:A,Edges[[#This Row],[Vertex 2]])</f>
        <v>294</v>
      </c>
    </row>
    <row r="804" spans="1:14" x14ac:dyDescent="0.3">
      <c r="A804" t="s">
        <v>981</v>
      </c>
      <c r="B804" s="91" t="s">
        <v>192</v>
      </c>
      <c r="C804" s="53"/>
      <c r="D804" s="54"/>
      <c r="E804" s="112"/>
      <c r="F804" s="55"/>
      <c r="G804" s="53"/>
      <c r="H804" s="57"/>
      <c r="I804" s="56"/>
      <c r="J804" s="56"/>
      <c r="K804" s="68"/>
      <c r="L804" s="113">
        <v>804</v>
      </c>
      <c r="M804" s="113"/>
      <c r="N804" s="98">
        <f>COUNTIFS(A:A,Edges[[#This Row],[Vertex 2]])</f>
        <v>294</v>
      </c>
    </row>
    <row r="805" spans="1:14" x14ac:dyDescent="0.3">
      <c r="A805" t="s">
        <v>982</v>
      </c>
      <c r="B805" s="91" t="s">
        <v>192</v>
      </c>
      <c r="C805" s="53"/>
      <c r="D805" s="54"/>
      <c r="E805" s="112"/>
      <c r="F805" s="55"/>
      <c r="G805" s="53"/>
      <c r="H805" s="57"/>
      <c r="I805" s="56"/>
      <c r="J805" s="56"/>
      <c r="K805" s="68"/>
      <c r="L805" s="113">
        <v>805</v>
      </c>
      <c r="M805" s="113"/>
      <c r="N805" s="98">
        <f>COUNTIFS(A:A,Edges[[#This Row],[Vertex 2]])</f>
        <v>294</v>
      </c>
    </row>
    <row r="806" spans="1:14" x14ac:dyDescent="0.3">
      <c r="A806" t="s">
        <v>983</v>
      </c>
      <c r="B806" s="91" t="s">
        <v>192</v>
      </c>
      <c r="C806" s="53"/>
      <c r="D806" s="54"/>
      <c r="E806" s="112"/>
      <c r="F806" s="55"/>
      <c r="G806" s="53"/>
      <c r="H806" s="57"/>
      <c r="I806" s="56"/>
      <c r="J806" s="56"/>
      <c r="K806" s="68"/>
      <c r="L806" s="113">
        <v>806</v>
      </c>
      <c r="M806" s="113"/>
      <c r="N806" s="98">
        <f>COUNTIFS(A:A,Edges[[#This Row],[Vertex 2]])</f>
        <v>294</v>
      </c>
    </row>
    <row r="807" spans="1:14" x14ac:dyDescent="0.3">
      <c r="A807" t="s">
        <v>984</v>
      </c>
      <c r="B807" s="91" t="s">
        <v>192</v>
      </c>
      <c r="C807" s="53"/>
      <c r="D807" s="54"/>
      <c r="E807" s="112"/>
      <c r="F807" s="55"/>
      <c r="G807" s="53"/>
      <c r="H807" s="57"/>
      <c r="I807" s="56"/>
      <c r="J807" s="56"/>
      <c r="K807" s="68"/>
      <c r="L807" s="113">
        <v>807</v>
      </c>
      <c r="M807" s="113"/>
      <c r="N807" s="98">
        <f>COUNTIFS(A:A,Edges[[#This Row],[Vertex 2]])</f>
        <v>294</v>
      </c>
    </row>
    <row r="808" spans="1:14" x14ac:dyDescent="0.3">
      <c r="A808" t="s">
        <v>985</v>
      </c>
      <c r="B808" s="91" t="s">
        <v>192</v>
      </c>
      <c r="C808" s="53"/>
      <c r="D808" s="54"/>
      <c r="E808" s="112"/>
      <c r="F808" s="55"/>
      <c r="G808" s="53"/>
      <c r="H808" s="57"/>
      <c r="I808" s="56"/>
      <c r="J808" s="56"/>
      <c r="K808" s="68"/>
      <c r="L808" s="113">
        <v>808</v>
      </c>
      <c r="M808" s="113"/>
      <c r="N808" s="98">
        <f>COUNTIFS(A:A,Edges[[#This Row],[Vertex 2]])</f>
        <v>294</v>
      </c>
    </row>
    <row r="809" spans="1:14" x14ac:dyDescent="0.3">
      <c r="A809" t="s">
        <v>986</v>
      </c>
      <c r="B809" s="91" t="s">
        <v>192</v>
      </c>
      <c r="C809" s="53"/>
      <c r="D809" s="54"/>
      <c r="E809" s="112"/>
      <c r="F809" s="55"/>
      <c r="G809" s="53"/>
      <c r="H809" s="57"/>
      <c r="I809" s="56"/>
      <c r="J809" s="56"/>
      <c r="K809" s="68"/>
      <c r="L809" s="113">
        <v>809</v>
      </c>
      <c r="M809" s="113"/>
      <c r="N809" s="98">
        <f>COUNTIFS(A:A,Edges[[#This Row],[Vertex 2]])</f>
        <v>294</v>
      </c>
    </row>
    <row r="810" spans="1:14" x14ac:dyDescent="0.3">
      <c r="A810" t="s">
        <v>987</v>
      </c>
      <c r="B810" s="91" t="s">
        <v>192</v>
      </c>
      <c r="C810" s="53"/>
      <c r="D810" s="54"/>
      <c r="E810" s="112"/>
      <c r="F810" s="55"/>
      <c r="G810" s="53"/>
      <c r="H810" s="57"/>
      <c r="I810" s="56"/>
      <c r="J810" s="56"/>
      <c r="K810" s="68"/>
      <c r="L810" s="113">
        <v>810</v>
      </c>
      <c r="M810" s="113"/>
      <c r="N810" s="98">
        <f>COUNTIFS(A:A,Edges[[#This Row],[Vertex 2]])</f>
        <v>294</v>
      </c>
    </row>
    <row r="811" spans="1:14" x14ac:dyDescent="0.3">
      <c r="A811" t="s">
        <v>988</v>
      </c>
      <c r="B811" s="91" t="s">
        <v>192</v>
      </c>
      <c r="C811" s="53"/>
      <c r="D811" s="54"/>
      <c r="E811" s="112"/>
      <c r="F811" s="55"/>
      <c r="G811" s="53"/>
      <c r="H811" s="57"/>
      <c r="I811" s="56"/>
      <c r="J811" s="56"/>
      <c r="K811" s="68"/>
      <c r="L811" s="113">
        <v>811</v>
      </c>
      <c r="M811" s="113"/>
      <c r="N811" s="98">
        <f>COUNTIFS(A:A,Edges[[#This Row],[Vertex 2]])</f>
        <v>294</v>
      </c>
    </row>
    <row r="812" spans="1:14" x14ac:dyDescent="0.3">
      <c r="A812" t="s">
        <v>989</v>
      </c>
      <c r="B812" s="91" t="s">
        <v>192</v>
      </c>
      <c r="C812" s="53"/>
      <c r="D812" s="54"/>
      <c r="E812" s="112"/>
      <c r="F812" s="55"/>
      <c r="G812" s="53"/>
      <c r="H812" s="57"/>
      <c r="I812" s="56"/>
      <c r="J812" s="56"/>
      <c r="K812" s="68"/>
      <c r="L812" s="113">
        <v>812</v>
      </c>
      <c r="M812" s="113"/>
      <c r="N812" s="98">
        <f>COUNTIFS(A:A,Edges[[#This Row],[Vertex 2]])</f>
        <v>294</v>
      </c>
    </row>
    <row r="813" spans="1:14" x14ac:dyDescent="0.3">
      <c r="A813" t="s">
        <v>990</v>
      </c>
      <c r="B813" s="91" t="s">
        <v>192</v>
      </c>
      <c r="C813" s="53"/>
      <c r="D813" s="54"/>
      <c r="E813" s="112"/>
      <c r="F813" s="55"/>
      <c r="G813" s="53"/>
      <c r="H813" s="57"/>
      <c r="I813" s="56"/>
      <c r="J813" s="56"/>
      <c r="K813" s="68"/>
      <c r="L813" s="113">
        <v>813</v>
      </c>
      <c r="M813" s="113"/>
      <c r="N813" s="98">
        <f>COUNTIFS(A:A,Edges[[#This Row],[Vertex 2]])</f>
        <v>294</v>
      </c>
    </row>
    <row r="814" spans="1:14" x14ac:dyDescent="0.3">
      <c r="A814" t="s">
        <v>991</v>
      </c>
      <c r="B814" s="91" t="s">
        <v>192</v>
      </c>
      <c r="C814" s="53"/>
      <c r="D814" s="54"/>
      <c r="E814" s="112"/>
      <c r="F814" s="55"/>
      <c r="G814" s="53"/>
      <c r="H814" s="57"/>
      <c r="I814" s="56"/>
      <c r="J814" s="56"/>
      <c r="K814" s="68"/>
      <c r="L814" s="113">
        <v>814</v>
      </c>
      <c r="M814" s="113"/>
      <c r="N814" s="98">
        <f>COUNTIFS(A:A,Edges[[#This Row],[Vertex 2]])</f>
        <v>294</v>
      </c>
    </row>
    <row r="815" spans="1:14" x14ac:dyDescent="0.3">
      <c r="A815" t="s">
        <v>992</v>
      </c>
      <c r="B815" s="91" t="s">
        <v>192</v>
      </c>
      <c r="C815" s="53"/>
      <c r="D815" s="54"/>
      <c r="E815" s="112"/>
      <c r="F815" s="55"/>
      <c r="G815" s="53"/>
      <c r="H815" s="57"/>
      <c r="I815" s="56"/>
      <c r="J815" s="56"/>
      <c r="K815" s="68"/>
      <c r="L815" s="113">
        <v>815</v>
      </c>
      <c r="M815" s="113"/>
      <c r="N815" s="98">
        <f>COUNTIFS(A:A,Edges[[#This Row],[Vertex 2]])</f>
        <v>294</v>
      </c>
    </row>
    <row r="816" spans="1:14" x14ac:dyDescent="0.3">
      <c r="A816" t="s">
        <v>993</v>
      </c>
      <c r="B816" s="91" t="s">
        <v>192</v>
      </c>
      <c r="C816" s="53"/>
      <c r="D816" s="54"/>
      <c r="E816" s="112"/>
      <c r="F816" s="55"/>
      <c r="G816" s="53"/>
      <c r="H816" s="57"/>
      <c r="I816" s="56"/>
      <c r="J816" s="56"/>
      <c r="K816" s="68"/>
      <c r="L816" s="113">
        <v>816</v>
      </c>
      <c r="M816" s="113"/>
      <c r="N816" s="98">
        <f>COUNTIFS(A:A,Edges[[#This Row],[Vertex 2]])</f>
        <v>294</v>
      </c>
    </row>
    <row r="817" spans="1:14" x14ac:dyDescent="0.3">
      <c r="A817" t="s">
        <v>994</v>
      </c>
      <c r="B817" s="91" t="s">
        <v>192</v>
      </c>
      <c r="C817" s="53"/>
      <c r="D817" s="54"/>
      <c r="E817" s="112"/>
      <c r="F817" s="55"/>
      <c r="G817" s="53"/>
      <c r="H817" s="57"/>
      <c r="I817" s="56"/>
      <c r="J817" s="56"/>
      <c r="K817" s="68"/>
      <c r="L817" s="113">
        <v>817</v>
      </c>
      <c r="M817" s="113"/>
      <c r="N817" s="98">
        <f>COUNTIFS(A:A,Edges[[#This Row],[Vertex 2]])</f>
        <v>294</v>
      </c>
    </row>
    <row r="818" spans="1:14" x14ac:dyDescent="0.3">
      <c r="A818" t="s">
        <v>995</v>
      </c>
      <c r="B818" s="91" t="s">
        <v>192</v>
      </c>
      <c r="C818" s="53"/>
      <c r="D818" s="54"/>
      <c r="E818" s="112"/>
      <c r="F818" s="55"/>
      <c r="G818" s="53"/>
      <c r="H818" s="57"/>
      <c r="I818" s="56"/>
      <c r="J818" s="56"/>
      <c r="K818" s="68"/>
      <c r="L818" s="113">
        <v>818</v>
      </c>
      <c r="M818" s="113"/>
      <c r="N818" s="98">
        <f>COUNTIFS(A:A,Edges[[#This Row],[Vertex 2]])</f>
        <v>294</v>
      </c>
    </row>
    <row r="819" spans="1:14" x14ac:dyDescent="0.3">
      <c r="A819" t="s">
        <v>996</v>
      </c>
      <c r="B819" s="91" t="s">
        <v>192</v>
      </c>
      <c r="C819" s="53"/>
      <c r="D819" s="54"/>
      <c r="E819" s="112"/>
      <c r="F819" s="55"/>
      <c r="G819" s="53"/>
      <c r="H819" s="57"/>
      <c r="I819" s="56"/>
      <c r="J819" s="56"/>
      <c r="K819" s="68"/>
      <c r="L819" s="113">
        <v>819</v>
      </c>
      <c r="M819" s="113"/>
      <c r="N819" s="98">
        <f>COUNTIFS(A:A,Edges[[#This Row],[Vertex 2]])</f>
        <v>294</v>
      </c>
    </row>
    <row r="820" spans="1:14" x14ac:dyDescent="0.3">
      <c r="A820" t="s">
        <v>997</v>
      </c>
      <c r="B820" s="91" t="s">
        <v>192</v>
      </c>
      <c r="C820" s="53"/>
      <c r="D820" s="54"/>
      <c r="E820" s="112"/>
      <c r="F820" s="55"/>
      <c r="G820" s="53"/>
      <c r="H820" s="57"/>
      <c r="I820" s="56"/>
      <c r="J820" s="56"/>
      <c r="K820" s="68"/>
      <c r="L820" s="113">
        <v>820</v>
      </c>
      <c r="M820" s="113"/>
      <c r="N820" s="98">
        <f>COUNTIFS(A:A,Edges[[#This Row],[Vertex 2]])</f>
        <v>294</v>
      </c>
    </row>
    <row r="821" spans="1:14" x14ac:dyDescent="0.3">
      <c r="A821" t="s">
        <v>998</v>
      </c>
      <c r="B821" s="91" t="s">
        <v>192</v>
      </c>
      <c r="C821" s="53"/>
      <c r="D821" s="54"/>
      <c r="E821" s="112"/>
      <c r="F821" s="55"/>
      <c r="G821" s="53"/>
      <c r="H821" s="57"/>
      <c r="I821" s="56"/>
      <c r="J821" s="56"/>
      <c r="K821" s="68"/>
      <c r="L821" s="113">
        <v>821</v>
      </c>
      <c r="M821" s="113"/>
      <c r="N821" s="98">
        <f>COUNTIFS(A:A,Edges[[#This Row],[Vertex 2]])</f>
        <v>294</v>
      </c>
    </row>
    <row r="822" spans="1:14" x14ac:dyDescent="0.3">
      <c r="A822" t="s">
        <v>999</v>
      </c>
      <c r="B822" s="91" t="s">
        <v>192</v>
      </c>
      <c r="C822" s="53"/>
      <c r="D822" s="54"/>
      <c r="E822" s="112"/>
      <c r="F822" s="55"/>
      <c r="G822" s="53"/>
      <c r="H822" s="57"/>
      <c r="I822" s="56"/>
      <c r="J822" s="56"/>
      <c r="K822" s="68"/>
      <c r="L822" s="113">
        <v>822</v>
      </c>
      <c r="M822" s="113"/>
      <c r="N822" s="98">
        <f>COUNTIFS(A:A,Edges[[#This Row],[Vertex 2]])</f>
        <v>294</v>
      </c>
    </row>
    <row r="823" spans="1:14" x14ac:dyDescent="0.3">
      <c r="A823" t="s">
        <v>1000</v>
      </c>
      <c r="B823" s="91" t="s">
        <v>192</v>
      </c>
      <c r="C823" s="53"/>
      <c r="D823" s="54"/>
      <c r="E823" s="112"/>
      <c r="F823" s="55"/>
      <c r="G823" s="53"/>
      <c r="H823" s="57"/>
      <c r="I823" s="56"/>
      <c r="J823" s="56"/>
      <c r="K823" s="68"/>
      <c r="L823" s="113">
        <v>823</v>
      </c>
      <c r="M823" s="113"/>
      <c r="N823" s="98">
        <f>COUNTIFS(A:A,Edges[[#This Row],[Vertex 2]])</f>
        <v>294</v>
      </c>
    </row>
    <row r="824" spans="1:14" x14ac:dyDescent="0.3">
      <c r="A824" t="s">
        <v>184</v>
      </c>
      <c r="B824" s="91" t="s">
        <v>192</v>
      </c>
      <c r="C824" s="53"/>
      <c r="D824" s="54"/>
      <c r="E824" s="112"/>
      <c r="F824" s="55"/>
      <c r="G824" s="53"/>
      <c r="H824" s="57"/>
      <c r="I824" s="56"/>
      <c r="J824" s="56"/>
      <c r="K824" s="68"/>
      <c r="L824" s="113">
        <v>824</v>
      </c>
      <c r="M824" s="113"/>
      <c r="N824" s="98">
        <f>COUNTIFS(A:A,Edges[[#This Row],[Vertex 2]])</f>
        <v>294</v>
      </c>
    </row>
    <row r="825" spans="1:14" x14ac:dyDescent="0.3">
      <c r="A825" t="s">
        <v>1001</v>
      </c>
      <c r="B825" s="91" t="s">
        <v>192</v>
      </c>
      <c r="C825" s="53"/>
      <c r="D825" s="54"/>
      <c r="E825" s="112"/>
      <c r="F825" s="55"/>
      <c r="G825" s="53"/>
      <c r="H825" s="57"/>
      <c r="I825" s="56"/>
      <c r="J825" s="56"/>
      <c r="K825" s="68"/>
      <c r="L825" s="113">
        <v>825</v>
      </c>
      <c r="M825" s="113"/>
      <c r="N825" s="98">
        <f>COUNTIFS(A:A,Edges[[#This Row],[Vertex 2]])</f>
        <v>294</v>
      </c>
    </row>
    <row r="826" spans="1:14" x14ac:dyDescent="0.3">
      <c r="A826" t="s">
        <v>1002</v>
      </c>
      <c r="B826" s="91" t="s">
        <v>192</v>
      </c>
      <c r="C826" s="53"/>
      <c r="D826" s="54"/>
      <c r="E826" s="112"/>
      <c r="F826" s="55"/>
      <c r="G826" s="53"/>
      <c r="H826" s="57"/>
      <c r="I826" s="56"/>
      <c r="J826" s="56"/>
      <c r="K826" s="68"/>
      <c r="L826" s="113">
        <v>826</v>
      </c>
      <c r="M826" s="113"/>
      <c r="N826" s="98">
        <f>COUNTIFS(A:A,Edges[[#This Row],[Vertex 2]])</f>
        <v>294</v>
      </c>
    </row>
    <row r="827" spans="1:14" x14ac:dyDescent="0.3">
      <c r="A827" t="s">
        <v>1003</v>
      </c>
      <c r="B827" s="91" t="s">
        <v>192</v>
      </c>
      <c r="C827" s="53"/>
      <c r="D827" s="54"/>
      <c r="E827" s="112"/>
      <c r="F827" s="55"/>
      <c r="G827" s="53"/>
      <c r="H827" s="57"/>
      <c r="I827" s="56"/>
      <c r="J827" s="56"/>
      <c r="K827" s="68"/>
      <c r="L827" s="113">
        <v>827</v>
      </c>
      <c r="M827" s="113"/>
      <c r="N827" s="98">
        <f>COUNTIFS(A:A,Edges[[#This Row],[Vertex 2]])</f>
        <v>294</v>
      </c>
    </row>
    <row r="828" spans="1:14" x14ac:dyDescent="0.3">
      <c r="A828" t="s">
        <v>1004</v>
      </c>
      <c r="B828" s="91" t="s">
        <v>192</v>
      </c>
      <c r="C828" s="53"/>
      <c r="D828" s="54"/>
      <c r="E828" s="112"/>
      <c r="F828" s="55"/>
      <c r="G828" s="53"/>
      <c r="H828" s="57"/>
      <c r="I828" s="56"/>
      <c r="J828" s="56"/>
      <c r="K828" s="68"/>
      <c r="L828" s="113">
        <v>828</v>
      </c>
      <c r="M828" s="113"/>
      <c r="N828" s="98">
        <f>COUNTIFS(A:A,Edges[[#This Row],[Vertex 2]])</f>
        <v>294</v>
      </c>
    </row>
    <row r="829" spans="1:14" x14ac:dyDescent="0.3">
      <c r="A829" t="s">
        <v>1005</v>
      </c>
      <c r="B829" s="91" t="s">
        <v>192</v>
      </c>
      <c r="C829" s="53"/>
      <c r="D829" s="54"/>
      <c r="E829" s="112"/>
      <c r="F829" s="55"/>
      <c r="G829" s="53"/>
      <c r="H829" s="57"/>
      <c r="I829" s="56"/>
      <c r="J829" s="56"/>
      <c r="K829" s="68"/>
      <c r="L829" s="113">
        <v>829</v>
      </c>
      <c r="M829" s="113"/>
      <c r="N829" s="98">
        <f>COUNTIFS(A:A,Edges[[#This Row],[Vertex 2]])</f>
        <v>294</v>
      </c>
    </row>
    <row r="830" spans="1:14" x14ac:dyDescent="0.3">
      <c r="A830" t="s">
        <v>1006</v>
      </c>
      <c r="B830" s="91" t="s">
        <v>192</v>
      </c>
      <c r="C830" s="53"/>
      <c r="D830" s="54"/>
      <c r="E830" s="112"/>
      <c r="F830" s="55"/>
      <c r="G830" s="53"/>
      <c r="H830" s="57"/>
      <c r="I830" s="56"/>
      <c r="J830" s="56"/>
      <c r="K830" s="68"/>
      <c r="L830" s="113">
        <v>830</v>
      </c>
      <c r="M830" s="113"/>
      <c r="N830" s="98">
        <f>COUNTIFS(A:A,Edges[[#This Row],[Vertex 2]])</f>
        <v>294</v>
      </c>
    </row>
    <row r="831" spans="1:14" x14ac:dyDescent="0.3">
      <c r="A831" t="s">
        <v>1007</v>
      </c>
      <c r="B831" s="91" t="s">
        <v>192</v>
      </c>
      <c r="C831" s="53"/>
      <c r="D831" s="54"/>
      <c r="E831" s="112"/>
      <c r="F831" s="55"/>
      <c r="G831" s="53"/>
      <c r="H831" s="57"/>
      <c r="I831" s="56"/>
      <c r="J831" s="56"/>
      <c r="K831" s="68"/>
      <c r="L831" s="113">
        <v>831</v>
      </c>
      <c r="M831" s="113"/>
      <c r="N831" s="98">
        <f>COUNTIFS(A:A,Edges[[#This Row],[Vertex 2]])</f>
        <v>294</v>
      </c>
    </row>
    <row r="832" spans="1:14" x14ac:dyDescent="0.3">
      <c r="A832" t="s">
        <v>1008</v>
      </c>
      <c r="B832" s="91" t="s">
        <v>192</v>
      </c>
      <c r="C832" s="53"/>
      <c r="D832" s="54"/>
      <c r="E832" s="112"/>
      <c r="F832" s="55"/>
      <c r="G832" s="53"/>
      <c r="H832" s="57"/>
      <c r="I832" s="56"/>
      <c r="J832" s="56"/>
      <c r="K832" s="68"/>
      <c r="L832" s="113">
        <v>832</v>
      </c>
      <c r="M832" s="113"/>
      <c r="N832" s="98">
        <f>COUNTIFS(A:A,Edges[[#This Row],[Vertex 2]])</f>
        <v>294</v>
      </c>
    </row>
    <row r="833" spans="1:14" x14ac:dyDescent="0.3">
      <c r="A833" t="s">
        <v>1009</v>
      </c>
      <c r="B833" s="91" t="s">
        <v>192</v>
      </c>
      <c r="C833" s="53"/>
      <c r="D833" s="54"/>
      <c r="E833" s="112"/>
      <c r="F833" s="55"/>
      <c r="G833" s="53"/>
      <c r="H833" s="57"/>
      <c r="I833" s="56"/>
      <c r="J833" s="56"/>
      <c r="K833" s="68"/>
      <c r="L833" s="113">
        <v>833</v>
      </c>
      <c r="M833" s="113"/>
      <c r="N833" s="98">
        <f>COUNTIFS(A:A,Edges[[#This Row],[Vertex 2]])</f>
        <v>294</v>
      </c>
    </row>
    <row r="834" spans="1:14" x14ac:dyDescent="0.3">
      <c r="A834" t="s">
        <v>1010</v>
      </c>
      <c r="B834" s="91" t="s">
        <v>192</v>
      </c>
      <c r="C834" s="53"/>
      <c r="D834" s="54"/>
      <c r="E834" s="112"/>
      <c r="F834" s="55"/>
      <c r="G834" s="53"/>
      <c r="H834" s="57"/>
      <c r="I834" s="56"/>
      <c r="J834" s="56"/>
      <c r="K834" s="68"/>
      <c r="L834" s="113">
        <v>834</v>
      </c>
      <c r="M834" s="113"/>
      <c r="N834" s="98">
        <f>COUNTIFS(A:A,Edges[[#This Row],[Vertex 2]])</f>
        <v>294</v>
      </c>
    </row>
    <row r="835" spans="1:14" x14ac:dyDescent="0.3">
      <c r="A835" t="s">
        <v>1011</v>
      </c>
      <c r="B835" s="91" t="s">
        <v>192</v>
      </c>
      <c r="C835" s="53"/>
      <c r="D835" s="54"/>
      <c r="E835" s="112"/>
      <c r="F835" s="55"/>
      <c r="G835" s="53"/>
      <c r="H835" s="57"/>
      <c r="I835" s="56"/>
      <c r="J835" s="56"/>
      <c r="K835" s="68"/>
      <c r="L835" s="113">
        <v>835</v>
      </c>
      <c r="M835" s="113"/>
      <c r="N835" s="98">
        <f>COUNTIFS(A:A,Edges[[#This Row],[Vertex 2]])</f>
        <v>294</v>
      </c>
    </row>
    <row r="836" spans="1:14" x14ac:dyDescent="0.3">
      <c r="A836" t="s">
        <v>1012</v>
      </c>
      <c r="B836" s="91" t="s">
        <v>192</v>
      </c>
      <c r="C836" s="53"/>
      <c r="D836" s="54"/>
      <c r="E836" s="112"/>
      <c r="F836" s="55"/>
      <c r="G836" s="53"/>
      <c r="H836" s="57"/>
      <c r="I836" s="56"/>
      <c r="J836" s="56"/>
      <c r="K836" s="68"/>
      <c r="L836" s="113">
        <v>836</v>
      </c>
      <c r="M836" s="113"/>
      <c r="N836" s="98">
        <f>COUNTIFS(A:A,Edges[[#This Row],[Vertex 2]])</f>
        <v>294</v>
      </c>
    </row>
    <row r="837" spans="1:14" x14ac:dyDescent="0.3">
      <c r="A837" t="s">
        <v>1013</v>
      </c>
      <c r="B837" s="91" t="s">
        <v>192</v>
      </c>
      <c r="C837" s="53"/>
      <c r="D837" s="54"/>
      <c r="E837" s="112"/>
      <c r="F837" s="55"/>
      <c r="G837" s="53"/>
      <c r="H837" s="57"/>
      <c r="I837" s="56"/>
      <c r="J837" s="56"/>
      <c r="K837" s="68"/>
      <c r="L837" s="113">
        <v>837</v>
      </c>
      <c r="M837" s="113"/>
      <c r="N837" s="98">
        <f>COUNTIFS(A:A,Edges[[#This Row],[Vertex 2]])</f>
        <v>294</v>
      </c>
    </row>
    <row r="838" spans="1:14" x14ac:dyDescent="0.3">
      <c r="A838" t="s">
        <v>1014</v>
      </c>
      <c r="B838" s="91" t="s">
        <v>192</v>
      </c>
      <c r="C838" s="53"/>
      <c r="D838" s="54"/>
      <c r="E838" s="112"/>
      <c r="F838" s="55"/>
      <c r="G838" s="53"/>
      <c r="H838" s="57"/>
      <c r="I838" s="56"/>
      <c r="J838" s="56"/>
      <c r="K838" s="68"/>
      <c r="L838" s="113">
        <v>838</v>
      </c>
      <c r="M838" s="113"/>
      <c r="N838" s="98">
        <f>COUNTIFS(A:A,Edges[[#This Row],[Vertex 2]])</f>
        <v>294</v>
      </c>
    </row>
    <row r="839" spans="1:14" x14ac:dyDescent="0.3">
      <c r="A839" t="s">
        <v>1015</v>
      </c>
      <c r="B839" s="91" t="s">
        <v>192</v>
      </c>
      <c r="C839" s="53"/>
      <c r="D839" s="54"/>
      <c r="E839" s="112"/>
      <c r="F839" s="55"/>
      <c r="G839" s="53"/>
      <c r="H839" s="57"/>
      <c r="I839" s="56"/>
      <c r="J839" s="56"/>
      <c r="K839" s="68"/>
      <c r="L839" s="113">
        <v>839</v>
      </c>
      <c r="M839" s="113"/>
      <c r="N839" s="98">
        <f>COUNTIFS(A:A,Edges[[#This Row],[Vertex 2]])</f>
        <v>294</v>
      </c>
    </row>
    <row r="840" spans="1:14" x14ac:dyDescent="0.3">
      <c r="A840" t="s">
        <v>1016</v>
      </c>
      <c r="B840" s="91" t="s">
        <v>192</v>
      </c>
      <c r="C840" s="53"/>
      <c r="D840" s="54"/>
      <c r="E840" s="112"/>
      <c r="F840" s="55"/>
      <c r="G840" s="53"/>
      <c r="H840" s="57"/>
      <c r="I840" s="56"/>
      <c r="J840" s="56"/>
      <c r="K840" s="68"/>
      <c r="L840" s="113">
        <v>840</v>
      </c>
      <c r="M840" s="113"/>
      <c r="N840" s="98">
        <f>COUNTIFS(A:A,Edges[[#This Row],[Vertex 2]])</f>
        <v>294</v>
      </c>
    </row>
    <row r="841" spans="1:14" x14ac:dyDescent="0.3">
      <c r="A841" t="s">
        <v>1017</v>
      </c>
      <c r="B841" s="91" t="s">
        <v>192</v>
      </c>
      <c r="C841" s="53"/>
      <c r="D841" s="54"/>
      <c r="E841" s="112"/>
      <c r="F841" s="55"/>
      <c r="G841" s="53"/>
      <c r="H841" s="57"/>
      <c r="I841" s="56"/>
      <c r="J841" s="56"/>
      <c r="K841" s="68"/>
      <c r="L841" s="113">
        <v>841</v>
      </c>
      <c r="M841" s="113"/>
      <c r="N841" s="98">
        <f>COUNTIFS(A:A,Edges[[#This Row],[Vertex 2]])</f>
        <v>294</v>
      </c>
    </row>
    <row r="842" spans="1:14" x14ac:dyDescent="0.3">
      <c r="A842" t="s">
        <v>1018</v>
      </c>
      <c r="B842" s="91" t="s">
        <v>192</v>
      </c>
      <c r="C842" s="53"/>
      <c r="D842" s="54"/>
      <c r="E842" s="112"/>
      <c r="F842" s="55"/>
      <c r="G842" s="53"/>
      <c r="H842" s="57"/>
      <c r="I842" s="56"/>
      <c r="J842" s="56"/>
      <c r="K842" s="68"/>
      <c r="L842" s="113">
        <v>842</v>
      </c>
      <c r="M842" s="113"/>
      <c r="N842" s="98">
        <f>COUNTIFS(A:A,Edges[[#This Row],[Vertex 2]])</f>
        <v>294</v>
      </c>
    </row>
    <row r="843" spans="1:14" x14ac:dyDescent="0.3">
      <c r="A843" t="s">
        <v>1019</v>
      </c>
      <c r="B843" s="91" t="s">
        <v>192</v>
      </c>
      <c r="C843" s="53"/>
      <c r="D843" s="54"/>
      <c r="E843" s="112"/>
      <c r="F843" s="55"/>
      <c r="G843" s="53"/>
      <c r="H843" s="57"/>
      <c r="I843" s="56"/>
      <c r="J843" s="56"/>
      <c r="K843" s="68"/>
      <c r="L843" s="113">
        <v>843</v>
      </c>
      <c r="M843" s="113"/>
      <c r="N843" s="98">
        <f>COUNTIFS(A:A,Edges[[#This Row],[Vertex 2]])</f>
        <v>294</v>
      </c>
    </row>
    <row r="844" spans="1:14" x14ac:dyDescent="0.3">
      <c r="A844" t="s">
        <v>1020</v>
      </c>
      <c r="B844" s="91" t="s">
        <v>192</v>
      </c>
      <c r="C844" s="53"/>
      <c r="D844" s="54"/>
      <c r="E844" s="112"/>
      <c r="F844" s="55"/>
      <c r="G844" s="53"/>
      <c r="H844" s="57"/>
      <c r="I844" s="56"/>
      <c r="J844" s="56"/>
      <c r="K844" s="68"/>
      <c r="L844" s="113">
        <v>844</v>
      </c>
      <c r="M844" s="113"/>
      <c r="N844" s="98">
        <f>COUNTIFS(A:A,Edges[[#This Row],[Vertex 2]])</f>
        <v>294</v>
      </c>
    </row>
    <row r="845" spans="1:14" x14ac:dyDescent="0.3">
      <c r="A845" t="s">
        <v>1021</v>
      </c>
      <c r="B845" s="91" t="s">
        <v>192</v>
      </c>
      <c r="C845" s="53"/>
      <c r="D845" s="54"/>
      <c r="E845" s="112"/>
      <c r="F845" s="55"/>
      <c r="G845" s="53"/>
      <c r="H845" s="57"/>
      <c r="I845" s="56"/>
      <c r="J845" s="56"/>
      <c r="K845" s="68"/>
      <c r="L845" s="113">
        <v>845</v>
      </c>
      <c r="M845" s="113"/>
      <c r="N845" s="98">
        <f>COUNTIFS(A:A,Edges[[#This Row],[Vertex 2]])</f>
        <v>294</v>
      </c>
    </row>
    <row r="846" spans="1:14" x14ac:dyDescent="0.3">
      <c r="A846" t="s">
        <v>1022</v>
      </c>
      <c r="B846" s="91" t="s">
        <v>192</v>
      </c>
      <c r="C846" s="53"/>
      <c r="D846" s="54"/>
      <c r="E846" s="112"/>
      <c r="F846" s="55"/>
      <c r="G846" s="53"/>
      <c r="H846" s="57"/>
      <c r="I846" s="56"/>
      <c r="J846" s="56"/>
      <c r="K846" s="68"/>
      <c r="L846" s="113">
        <v>846</v>
      </c>
      <c r="M846" s="113"/>
      <c r="N846" s="98">
        <f>COUNTIFS(A:A,Edges[[#This Row],[Vertex 2]])</f>
        <v>294</v>
      </c>
    </row>
    <row r="847" spans="1:14" x14ac:dyDescent="0.3">
      <c r="A847" t="s">
        <v>1023</v>
      </c>
      <c r="B847" s="91" t="s">
        <v>192</v>
      </c>
      <c r="C847" s="53"/>
      <c r="D847" s="54"/>
      <c r="E847" s="112"/>
      <c r="F847" s="55"/>
      <c r="G847" s="53"/>
      <c r="H847" s="57"/>
      <c r="I847" s="56"/>
      <c r="J847" s="56"/>
      <c r="K847" s="68"/>
      <c r="L847" s="113">
        <v>847</v>
      </c>
      <c r="M847" s="113"/>
      <c r="N847" s="98">
        <f>COUNTIFS(A:A,Edges[[#This Row],[Vertex 2]])</f>
        <v>294</v>
      </c>
    </row>
    <row r="848" spans="1:14" x14ac:dyDescent="0.3">
      <c r="A848" t="s">
        <v>1024</v>
      </c>
      <c r="B848" s="91" t="s">
        <v>192</v>
      </c>
      <c r="C848" s="53"/>
      <c r="D848" s="54"/>
      <c r="E848" s="112"/>
      <c r="F848" s="55"/>
      <c r="G848" s="53"/>
      <c r="H848" s="57"/>
      <c r="I848" s="56"/>
      <c r="J848" s="56"/>
      <c r="K848" s="68"/>
      <c r="L848" s="113">
        <v>848</v>
      </c>
      <c r="M848" s="113"/>
      <c r="N848" s="98">
        <f>COUNTIFS(A:A,Edges[[#This Row],[Vertex 2]])</f>
        <v>294</v>
      </c>
    </row>
    <row r="849" spans="1:14" x14ac:dyDescent="0.3">
      <c r="A849" t="s">
        <v>1025</v>
      </c>
      <c r="B849" s="91" t="s">
        <v>192</v>
      </c>
      <c r="C849" s="53"/>
      <c r="D849" s="54"/>
      <c r="E849" s="112"/>
      <c r="F849" s="55"/>
      <c r="G849" s="53"/>
      <c r="H849" s="57"/>
      <c r="I849" s="56"/>
      <c r="J849" s="56"/>
      <c r="K849" s="68"/>
      <c r="L849" s="113">
        <v>849</v>
      </c>
      <c r="M849" s="113"/>
      <c r="N849" s="98">
        <f>COUNTIFS(A:A,Edges[[#This Row],[Vertex 2]])</f>
        <v>294</v>
      </c>
    </row>
    <row r="850" spans="1:14" x14ac:dyDescent="0.3">
      <c r="A850" t="s">
        <v>270</v>
      </c>
      <c r="B850" s="91" t="s">
        <v>192</v>
      </c>
      <c r="C850" s="53"/>
      <c r="D850" s="54"/>
      <c r="E850" s="112"/>
      <c r="F850" s="55"/>
      <c r="G850" s="53"/>
      <c r="H850" s="57"/>
      <c r="I850" s="56"/>
      <c r="J850" s="56"/>
      <c r="K850" s="68"/>
      <c r="L850" s="113">
        <v>850</v>
      </c>
      <c r="M850" s="113"/>
      <c r="N850" s="98">
        <f>COUNTIFS(A:A,Edges[[#This Row],[Vertex 2]])</f>
        <v>294</v>
      </c>
    </row>
    <row r="851" spans="1:14" x14ac:dyDescent="0.3">
      <c r="A851" t="s">
        <v>1026</v>
      </c>
      <c r="B851" s="91" t="s">
        <v>192</v>
      </c>
      <c r="C851" s="53"/>
      <c r="D851" s="54"/>
      <c r="E851" s="112"/>
      <c r="F851" s="55"/>
      <c r="G851" s="53"/>
      <c r="H851" s="57"/>
      <c r="I851" s="56"/>
      <c r="J851" s="56"/>
      <c r="K851" s="68"/>
      <c r="L851" s="113">
        <v>851</v>
      </c>
      <c r="M851" s="113"/>
      <c r="N851" s="98">
        <f>COUNTIFS(A:A,Edges[[#This Row],[Vertex 2]])</f>
        <v>294</v>
      </c>
    </row>
    <row r="852" spans="1:14" x14ac:dyDescent="0.3">
      <c r="A852" t="s">
        <v>1027</v>
      </c>
      <c r="B852" s="91" t="s">
        <v>192</v>
      </c>
      <c r="C852" s="53"/>
      <c r="D852" s="54"/>
      <c r="E852" s="112"/>
      <c r="F852" s="55"/>
      <c r="G852" s="53"/>
      <c r="H852" s="57"/>
      <c r="I852" s="56"/>
      <c r="J852" s="56"/>
      <c r="K852" s="68"/>
      <c r="L852" s="113">
        <v>852</v>
      </c>
      <c r="M852" s="113"/>
      <c r="N852" s="98">
        <f>COUNTIFS(A:A,Edges[[#This Row],[Vertex 2]])</f>
        <v>294</v>
      </c>
    </row>
    <row r="853" spans="1:14" x14ac:dyDescent="0.3">
      <c r="A853" t="s">
        <v>1028</v>
      </c>
      <c r="B853" s="91" t="s">
        <v>192</v>
      </c>
      <c r="C853" s="53"/>
      <c r="D853" s="54"/>
      <c r="E853" s="112"/>
      <c r="F853" s="55"/>
      <c r="G853" s="53"/>
      <c r="H853" s="57"/>
      <c r="I853" s="56"/>
      <c r="J853" s="56"/>
      <c r="K853" s="68"/>
      <c r="L853" s="113">
        <v>853</v>
      </c>
      <c r="M853" s="113"/>
      <c r="N853" s="98">
        <f>COUNTIFS(A:A,Edges[[#This Row],[Vertex 2]])</f>
        <v>294</v>
      </c>
    </row>
    <row r="854" spans="1:14" x14ac:dyDescent="0.3">
      <c r="A854" t="s">
        <v>1029</v>
      </c>
      <c r="B854" s="91" t="s">
        <v>192</v>
      </c>
      <c r="C854" s="53"/>
      <c r="D854" s="54"/>
      <c r="E854" s="112"/>
      <c r="F854" s="55"/>
      <c r="G854" s="53"/>
      <c r="H854" s="57"/>
      <c r="I854" s="56"/>
      <c r="J854" s="56"/>
      <c r="K854" s="68"/>
      <c r="L854" s="113">
        <v>854</v>
      </c>
      <c r="M854" s="113"/>
      <c r="N854" s="98">
        <f>COUNTIFS(A:A,Edges[[#This Row],[Vertex 2]])</f>
        <v>294</v>
      </c>
    </row>
    <row r="855" spans="1:14" x14ac:dyDescent="0.3">
      <c r="A855" t="s">
        <v>185</v>
      </c>
      <c r="B855" s="91" t="s">
        <v>192</v>
      </c>
      <c r="C855" s="53"/>
      <c r="D855" s="54"/>
      <c r="E855" s="112"/>
      <c r="F855" s="55"/>
      <c r="G855" s="53"/>
      <c r="H855" s="57"/>
      <c r="I855" s="56"/>
      <c r="J855" s="56"/>
      <c r="K855" s="68"/>
      <c r="L855" s="113">
        <v>855</v>
      </c>
      <c r="M855" s="113"/>
      <c r="N855" s="98">
        <f>COUNTIFS(A:A,Edges[[#This Row],[Vertex 2]])</f>
        <v>294</v>
      </c>
    </row>
    <row r="856" spans="1:14" x14ac:dyDescent="0.3">
      <c r="A856" t="s">
        <v>1030</v>
      </c>
      <c r="B856" s="91" t="s">
        <v>192</v>
      </c>
      <c r="C856" s="53"/>
      <c r="D856" s="54"/>
      <c r="E856" s="112"/>
      <c r="F856" s="55"/>
      <c r="G856" s="53"/>
      <c r="H856" s="57"/>
      <c r="I856" s="56"/>
      <c r="J856" s="56"/>
      <c r="K856" s="68"/>
      <c r="L856" s="113">
        <v>856</v>
      </c>
      <c r="M856" s="113"/>
      <c r="N856" s="98">
        <f>COUNTIFS(A:A,Edges[[#This Row],[Vertex 2]])</f>
        <v>294</v>
      </c>
    </row>
    <row r="857" spans="1:14" x14ac:dyDescent="0.3">
      <c r="A857" t="s">
        <v>1031</v>
      </c>
      <c r="B857" s="91" t="s">
        <v>192</v>
      </c>
      <c r="C857" s="53"/>
      <c r="D857" s="54"/>
      <c r="E857" s="112"/>
      <c r="F857" s="55"/>
      <c r="G857" s="53"/>
      <c r="H857" s="57"/>
      <c r="I857" s="56"/>
      <c r="J857" s="56"/>
      <c r="K857" s="68"/>
      <c r="L857" s="113">
        <v>857</v>
      </c>
      <c r="M857" s="113"/>
      <c r="N857" s="98">
        <f>COUNTIFS(A:A,Edges[[#This Row],[Vertex 2]])</f>
        <v>294</v>
      </c>
    </row>
    <row r="858" spans="1:14" x14ac:dyDescent="0.3">
      <c r="A858" t="s">
        <v>1032</v>
      </c>
      <c r="B858" s="91" t="s">
        <v>192</v>
      </c>
      <c r="C858" s="53"/>
      <c r="D858" s="54"/>
      <c r="E858" s="112"/>
      <c r="F858" s="55"/>
      <c r="G858" s="53"/>
      <c r="H858" s="57"/>
      <c r="I858" s="56"/>
      <c r="J858" s="56"/>
      <c r="K858" s="68"/>
      <c r="L858" s="113">
        <v>858</v>
      </c>
      <c r="M858" s="113"/>
      <c r="N858" s="98">
        <f>COUNTIFS(A:A,Edges[[#This Row],[Vertex 2]])</f>
        <v>294</v>
      </c>
    </row>
    <row r="859" spans="1:14" x14ac:dyDescent="0.3">
      <c r="A859" t="s">
        <v>1033</v>
      </c>
      <c r="B859" s="91" t="s">
        <v>192</v>
      </c>
      <c r="C859" s="53"/>
      <c r="D859" s="54"/>
      <c r="E859" s="112"/>
      <c r="F859" s="55"/>
      <c r="G859" s="53"/>
      <c r="H859" s="57"/>
      <c r="I859" s="56"/>
      <c r="J859" s="56"/>
      <c r="K859" s="68"/>
      <c r="L859" s="113">
        <v>859</v>
      </c>
      <c r="M859" s="113"/>
      <c r="N859" s="98">
        <f>COUNTIFS(A:A,Edges[[#This Row],[Vertex 2]])</f>
        <v>294</v>
      </c>
    </row>
    <row r="860" spans="1:14" x14ac:dyDescent="0.3">
      <c r="A860" t="s">
        <v>1034</v>
      </c>
      <c r="B860" s="91" t="s">
        <v>192</v>
      </c>
      <c r="C860" s="53"/>
      <c r="D860" s="54"/>
      <c r="E860" s="112"/>
      <c r="F860" s="55"/>
      <c r="G860" s="53"/>
      <c r="H860" s="57"/>
      <c r="I860" s="56"/>
      <c r="J860" s="56"/>
      <c r="K860" s="68"/>
      <c r="L860" s="113">
        <v>860</v>
      </c>
      <c r="M860" s="113"/>
      <c r="N860" s="98">
        <f>COUNTIFS(A:A,Edges[[#This Row],[Vertex 2]])</f>
        <v>294</v>
      </c>
    </row>
    <row r="861" spans="1:14" x14ac:dyDescent="0.3">
      <c r="A861" t="s">
        <v>224</v>
      </c>
      <c r="B861" s="91" t="s">
        <v>192</v>
      </c>
      <c r="C861" s="53"/>
      <c r="D861" s="54"/>
      <c r="E861" s="112"/>
      <c r="F861" s="55"/>
      <c r="G861" s="53"/>
      <c r="H861" s="57"/>
      <c r="I861" s="56"/>
      <c r="J861" s="56"/>
      <c r="K861" s="68"/>
      <c r="L861" s="113">
        <v>861</v>
      </c>
      <c r="M861" s="113"/>
      <c r="N861" s="98">
        <f>COUNTIFS(A:A,Edges[[#This Row],[Vertex 2]])</f>
        <v>294</v>
      </c>
    </row>
    <row r="862" spans="1:14" x14ac:dyDescent="0.3">
      <c r="A862" t="s">
        <v>1035</v>
      </c>
      <c r="B862" s="91" t="s">
        <v>192</v>
      </c>
      <c r="C862" s="53"/>
      <c r="D862" s="54"/>
      <c r="E862" s="112"/>
      <c r="F862" s="55"/>
      <c r="G862" s="53"/>
      <c r="H862" s="57"/>
      <c r="I862" s="56"/>
      <c r="J862" s="56"/>
      <c r="K862" s="68"/>
      <c r="L862" s="113">
        <v>862</v>
      </c>
      <c r="M862" s="113"/>
      <c r="N862" s="98">
        <f>COUNTIFS(A:A,Edges[[#This Row],[Vertex 2]])</f>
        <v>294</v>
      </c>
    </row>
    <row r="863" spans="1:14" x14ac:dyDescent="0.3">
      <c r="A863" t="s">
        <v>1036</v>
      </c>
      <c r="B863" s="91" t="s">
        <v>192</v>
      </c>
      <c r="C863" s="53"/>
      <c r="D863" s="54"/>
      <c r="E863" s="112"/>
      <c r="F863" s="55"/>
      <c r="G863" s="53"/>
      <c r="H863" s="57"/>
      <c r="I863" s="56"/>
      <c r="J863" s="56"/>
      <c r="K863" s="68"/>
      <c r="L863" s="113">
        <v>863</v>
      </c>
      <c r="M863" s="113"/>
      <c r="N863" s="98">
        <f>COUNTIFS(A:A,Edges[[#This Row],[Vertex 2]])</f>
        <v>294</v>
      </c>
    </row>
    <row r="864" spans="1:14" x14ac:dyDescent="0.3">
      <c r="A864" t="s">
        <v>1037</v>
      </c>
      <c r="B864" s="91" t="s">
        <v>192</v>
      </c>
      <c r="C864" s="53"/>
      <c r="D864" s="54"/>
      <c r="E864" s="112"/>
      <c r="F864" s="55"/>
      <c r="G864" s="53"/>
      <c r="H864" s="57"/>
      <c r="I864" s="56"/>
      <c r="J864" s="56"/>
      <c r="K864" s="68"/>
      <c r="L864" s="113">
        <v>864</v>
      </c>
      <c r="M864" s="113"/>
      <c r="N864" s="98">
        <f>COUNTIFS(A:A,Edges[[#This Row],[Vertex 2]])</f>
        <v>294</v>
      </c>
    </row>
    <row r="865" spans="1:14" x14ac:dyDescent="0.3">
      <c r="A865" t="s">
        <v>1038</v>
      </c>
      <c r="B865" s="91" t="s">
        <v>192</v>
      </c>
      <c r="C865" s="53"/>
      <c r="D865" s="54"/>
      <c r="E865" s="112"/>
      <c r="F865" s="55"/>
      <c r="G865" s="53"/>
      <c r="H865" s="57"/>
      <c r="I865" s="56"/>
      <c r="J865" s="56"/>
      <c r="K865" s="68"/>
      <c r="L865" s="113">
        <v>865</v>
      </c>
      <c r="M865" s="113"/>
      <c r="N865" s="98">
        <f>COUNTIFS(A:A,Edges[[#This Row],[Vertex 2]])</f>
        <v>294</v>
      </c>
    </row>
    <row r="866" spans="1:14" x14ac:dyDescent="0.3">
      <c r="A866" t="s">
        <v>1039</v>
      </c>
      <c r="B866" s="91" t="s">
        <v>192</v>
      </c>
      <c r="C866" s="53"/>
      <c r="D866" s="54"/>
      <c r="E866" s="112"/>
      <c r="F866" s="55"/>
      <c r="G866" s="53"/>
      <c r="H866" s="57"/>
      <c r="I866" s="56"/>
      <c r="J866" s="56"/>
      <c r="K866" s="68"/>
      <c r="L866" s="113">
        <v>866</v>
      </c>
      <c r="M866" s="113"/>
      <c r="N866" s="98">
        <f>COUNTIFS(A:A,Edges[[#This Row],[Vertex 2]])</f>
        <v>294</v>
      </c>
    </row>
    <row r="867" spans="1:14" x14ac:dyDescent="0.3">
      <c r="A867" t="s">
        <v>1040</v>
      </c>
      <c r="B867" s="91" t="s">
        <v>192</v>
      </c>
      <c r="C867" s="53"/>
      <c r="D867" s="54"/>
      <c r="E867" s="112"/>
      <c r="F867" s="55"/>
      <c r="G867" s="53"/>
      <c r="H867" s="57"/>
      <c r="I867" s="56"/>
      <c r="J867" s="56"/>
      <c r="K867" s="68"/>
      <c r="L867" s="113">
        <v>867</v>
      </c>
      <c r="M867" s="113"/>
      <c r="N867" s="98">
        <f>COUNTIFS(A:A,Edges[[#This Row],[Vertex 2]])</f>
        <v>294</v>
      </c>
    </row>
    <row r="868" spans="1:14" x14ac:dyDescent="0.3">
      <c r="A868" t="s">
        <v>1041</v>
      </c>
      <c r="B868" s="91" t="s">
        <v>192</v>
      </c>
      <c r="C868" s="53"/>
      <c r="D868" s="54"/>
      <c r="E868" s="112"/>
      <c r="F868" s="55"/>
      <c r="G868" s="53"/>
      <c r="H868" s="57"/>
      <c r="I868" s="56"/>
      <c r="J868" s="56"/>
      <c r="K868" s="68"/>
      <c r="L868" s="113">
        <v>868</v>
      </c>
      <c r="M868" s="113"/>
      <c r="N868" s="98">
        <f>COUNTIFS(A:A,Edges[[#This Row],[Vertex 2]])</f>
        <v>294</v>
      </c>
    </row>
    <row r="869" spans="1:14" x14ac:dyDescent="0.3">
      <c r="A869" t="s">
        <v>1042</v>
      </c>
      <c r="B869" s="91" t="s">
        <v>192</v>
      </c>
      <c r="C869" s="53"/>
      <c r="D869" s="54"/>
      <c r="E869" s="112"/>
      <c r="F869" s="55"/>
      <c r="G869" s="53"/>
      <c r="H869" s="57"/>
      <c r="I869" s="56"/>
      <c r="J869" s="56"/>
      <c r="K869" s="68"/>
      <c r="L869" s="113">
        <v>869</v>
      </c>
      <c r="M869" s="113"/>
      <c r="N869" s="98">
        <f>COUNTIFS(A:A,Edges[[#This Row],[Vertex 2]])</f>
        <v>294</v>
      </c>
    </row>
    <row r="870" spans="1:14" x14ac:dyDescent="0.3">
      <c r="A870" t="s">
        <v>1043</v>
      </c>
      <c r="B870" s="91" t="s">
        <v>192</v>
      </c>
      <c r="C870" s="53"/>
      <c r="D870" s="54"/>
      <c r="E870" s="112"/>
      <c r="F870" s="55"/>
      <c r="G870" s="53"/>
      <c r="H870" s="57"/>
      <c r="I870" s="56"/>
      <c r="J870" s="56"/>
      <c r="K870" s="68"/>
      <c r="L870" s="113">
        <v>870</v>
      </c>
      <c r="M870" s="113"/>
      <c r="N870" s="98">
        <f>COUNTIFS(A:A,Edges[[#This Row],[Vertex 2]])</f>
        <v>294</v>
      </c>
    </row>
    <row r="871" spans="1:14" x14ac:dyDescent="0.3">
      <c r="A871" t="s">
        <v>1044</v>
      </c>
      <c r="B871" s="91" t="s">
        <v>192</v>
      </c>
      <c r="C871" s="53"/>
      <c r="D871" s="54"/>
      <c r="E871" s="112"/>
      <c r="F871" s="55"/>
      <c r="G871" s="53"/>
      <c r="H871" s="57"/>
      <c r="I871" s="56"/>
      <c r="J871" s="56"/>
      <c r="K871" s="68"/>
      <c r="L871" s="113">
        <v>871</v>
      </c>
      <c r="M871" s="113"/>
      <c r="N871" s="98">
        <f>COUNTIFS(A:A,Edges[[#This Row],[Vertex 2]])</f>
        <v>294</v>
      </c>
    </row>
    <row r="872" spans="1:14" x14ac:dyDescent="0.3">
      <c r="A872" t="s">
        <v>1045</v>
      </c>
      <c r="B872" s="91" t="s">
        <v>192</v>
      </c>
      <c r="C872" s="53"/>
      <c r="D872" s="54"/>
      <c r="E872" s="112"/>
      <c r="F872" s="55"/>
      <c r="G872" s="53"/>
      <c r="H872" s="57"/>
      <c r="I872" s="56"/>
      <c r="J872" s="56"/>
      <c r="K872" s="68"/>
      <c r="L872" s="113">
        <v>872</v>
      </c>
      <c r="M872" s="113"/>
      <c r="N872" s="98">
        <f>COUNTIFS(A:A,Edges[[#This Row],[Vertex 2]])</f>
        <v>294</v>
      </c>
    </row>
    <row r="873" spans="1:14" x14ac:dyDescent="0.3">
      <c r="A873" t="s">
        <v>1046</v>
      </c>
      <c r="B873" s="91" t="s">
        <v>192</v>
      </c>
      <c r="C873" s="53"/>
      <c r="D873" s="54"/>
      <c r="E873" s="112"/>
      <c r="F873" s="55"/>
      <c r="G873" s="53"/>
      <c r="H873" s="57"/>
      <c r="I873" s="56"/>
      <c r="J873" s="56"/>
      <c r="K873" s="68"/>
      <c r="L873" s="113">
        <v>873</v>
      </c>
      <c r="M873" s="113"/>
      <c r="N873" s="98">
        <f>COUNTIFS(A:A,Edges[[#This Row],[Vertex 2]])</f>
        <v>294</v>
      </c>
    </row>
    <row r="874" spans="1:14" x14ac:dyDescent="0.3">
      <c r="A874" t="s">
        <v>1047</v>
      </c>
      <c r="B874" s="91" t="s">
        <v>192</v>
      </c>
      <c r="C874" s="53"/>
      <c r="D874" s="54"/>
      <c r="E874" s="112"/>
      <c r="F874" s="55"/>
      <c r="G874" s="53"/>
      <c r="H874" s="57"/>
      <c r="I874" s="56"/>
      <c r="J874" s="56"/>
      <c r="K874" s="68"/>
      <c r="L874" s="113">
        <v>874</v>
      </c>
      <c r="M874" s="113"/>
      <c r="N874" s="98">
        <f>COUNTIFS(A:A,Edges[[#This Row],[Vertex 2]])</f>
        <v>294</v>
      </c>
    </row>
    <row r="875" spans="1:14" x14ac:dyDescent="0.3">
      <c r="A875" t="s">
        <v>1048</v>
      </c>
      <c r="B875" s="91" t="s">
        <v>192</v>
      </c>
      <c r="C875" s="53"/>
      <c r="D875" s="54"/>
      <c r="E875" s="112"/>
      <c r="F875" s="55"/>
      <c r="G875" s="53"/>
      <c r="H875" s="57"/>
      <c r="I875" s="56"/>
      <c r="J875" s="56"/>
      <c r="K875" s="68"/>
      <c r="L875" s="113">
        <v>875</v>
      </c>
      <c r="M875" s="113"/>
      <c r="N875" s="98">
        <f>COUNTIFS(A:A,Edges[[#This Row],[Vertex 2]])</f>
        <v>294</v>
      </c>
    </row>
    <row r="876" spans="1:14" x14ac:dyDescent="0.3">
      <c r="A876" t="s">
        <v>1049</v>
      </c>
      <c r="B876" s="91" t="s">
        <v>192</v>
      </c>
      <c r="C876" s="53"/>
      <c r="D876" s="54"/>
      <c r="E876" s="112"/>
      <c r="F876" s="55"/>
      <c r="G876" s="53"/>
      <c r="H876" s="57"/>
      <c r="I876" s="56"/>
      <c r="J876" s="56"/>
      <c r="K876" s="68"/>
      <c r="L876" s="113">
        <v>876</v>
      </c>
      <c r="M876" s="113"/>
      <c r="N876" s="98">
        <f>COUNTIFS(A:A,Edges[[#This Row],[Vertex 2]])</f>
        <v>294</v>
      </c>
    </row>
    <row r="877" spans="1:14" x14ac:dyDescent="0.3">
      <c r="A877" t="s">
        <v>1050</v>
      </c>
      <c r="B877" s="91" t="s">
        <v>192</v>
      </c>
      <c r="C877" s="53"/>
      <c r="D877" s="54"/>
      <c r="E877" s="112"/>
      <c r="F877" s="55"/>
      <c r="G877" s="53"/>
      <c r="H877" s="57"/>
      <c r="I877" s="56"/>
      <c r="J877" s="56"/>
      <c r="K877" s="68"/>
      <c r="L877" s="113">
        <v>877</v>
      </c>
      <c r="M877" s="113"/>
      <c r="N877" s="98">
        <f>COUNTIFS(A:A,Edges[[#This Row],[Vertex 2]])</f>
        <v>294</v>
      </c>
    </row>
    <row r="878" spans="1:14" x14ac:dyDescent="0.3">
      <c r="A878" t="s">
        <v>1051</v>
      </c>
      <c r="B878" s="91" t="s">
        <v>192</v>
      </c>
      <c r="C878" s="53"/>
      <c r="D878" s="54"/>
      <c r="E878" s="112"/>
      <c r="F878" s="55"/>
      <c r="G878" s="53"/>
      <c r="H878" s="57"/>
      <c r="I878" s="56"/>
      <c r="J878" s="56"/>
      <c r="K878" s="68"/>
      <c r="L878" s="113">
        <v>878</v>
      </c>
      <c r="M878" s="113"/>
      <c r="N878" s="98">
        <f>COUNTIFS(A:A,Edges[[#This Row],[Vertex 2]])</f>
        <v>294</v>
      </c>
    </row>
    <row r="879" spans="1:14" x14ac:dyDescent="0.3">
      <c r="A879" t="s">
        <v>1052</v>
      </c>
      <c r="B879" s="91" t="s">
        <v>192</v>
      </c>
      <c r="C879" s="53"/>
      <c r="D879" s="54"/>
      <c r="E879" s="112"/>
      <c r="F879" s="55"/>
      <c r="G879" s="53"/>
      <c r="H879" s="57"/>
      <c r="I879" s="56"/>
      <c r="J879" s="56"/>
      <c r="K879" s="68"/>
      <c r="L879" s="113">
        <v>879</v>
      </c>
      <c r="M879" s="113"/>
      <c r="N879" s="98">
        <f>COUNTIFS(A:A,Edges[[#This Row],[Vertex 2]])</f>
        <v>294</v>
      </c>
    </row>
    <row r="880" spans="1:14" x14ac:dyDescent="0.3">
      <c r="A880" t="s">
        <v>1053</v>
      </c>
      <c r="B880" s="91" t="s">
        <v>192</v>
      </c>
      <c r="C880" s="53"/>
      <c r="D880" s="54"/>
      <c r="E880" s="112"/>
      <c r="F880" s="55"/>
      <c r="G880" s="53"/>
      <c r="H880" s="57"/>
      <c r="I880" s="56"/>
      <c r="J880" s="56"/>
      <c r="K880" s="68"/>
      <c r="L880" s="113">
        <v>880</v>
      </c>
      <c r="M880" s="113"/>
      <c r="N880" s="98">
        <f>COUNTIFS(A:A,Edges[[#This Row],[Vertex 2]])</f>
        <v>294</v>
      </c>
    </row>
    <row r="881" spans="1:14" x14ac:dyDescent="0.3">
      <c r="A881" t="s">
        <v>1054</v>
      </c>
      <c r="B881" s="91" t="s">
        <v>192</v>
      </c>
      <c r="C881" s="53"/>
      <c r="D881" s="54"/>
      <c r="E881" s="112"/>
      <c r="F881" s="55"/>
      <c r="G881" s="53"/>
      <c r="H881" s="57"/>
      <c r="I881" s="56"/>
      <c r="J881" s="56"/>
      <c r="K881" s="68"/>
      <c r="L881" s="113">
        <v>881</v>
      </c>
      <c r="M881" s="113"/>
      <c r="N881" s="98">
        <f>COUNTIFS(A:A,Edges[[#This Row],[Vertex 2]])</f>
        <v>294</v>
      </c>
    </row>
    <row r="882" spans="1:14" x14ac:dyDescent="0.3">
      <c r="A882" t="s">
        <v>1055</v>
      </c>
      <c r="B882" s="91" t="s">
        <v>192</v>
      </c>
      <c r="C882" s="53"/>
      <c r="D882" s="54"/>
      <c r="E882" s="112"/>
      <c r="F882" s="55"/>
      <c r="G882" s="53"/>
      <c r="H882" s="57"/>
      <c r="I882" s="56"/>
      <c r="J882" s="56"/>
      <c r="K882" s="68"/>
      <c r="L882" s="113">
        <v>882</v>
      </c>
      <c r="M882" s="113"/>
      <c r="N882" s="98">
        <f>COUNTIFS(A:A,Edges[[#This Row],[Vertex 2]])</f>
        <v>294</v>
      </c>
    </row>
    <row r="883" spans="1:14" x14ac:dyDescent="0.3">
      <c r="A883" t="s">
        <v>1056</v>
      </c>
      <c r="B883" s="91" t="s">
        <v>192</v>
      </c>
      <c r="C883" s="53"/>
      <c r="D883" s="54"/>
      <c r="E883" s="112"/>
      <c r="F883" s="55"/>
      <c r="G883" s="53"/>
      <c r="H883" s="57"/>
      <c r="I883" s="56"/>
      <c r="J883" s="56"/>
      <c r="K883" s="68"/>
      <c r="L883" s="113">
        <v>883</v>
      </c>
      <c r="M883" s="113"/>
      <c r="N883" s="98">
        <f>COUNTIFS(A:A,Edges[[#This Row],[Vertex 2]])</f>
        <v>294</v>
      </c>
    </row>
    <row r="884" spans="1:14" x14ac:dyDescent="0.3">
      <c r="A884" t="s">
        <v>1057</v>
      </c>
      <c r="B884" s="91" t="s">
        <v>192</v>
      </c>
      <c r="C884" s="53"/>
      <c r="D884" s="54"/>
      <c r="E884" s="112"/>
      <c r="F884" s="55"/>
      <c r="G884" s="53"/>
      <c r="H884" s="57"/>
      <c r="I884" s="56"/>
      <c r="J884" s="56"/>
      <c r="K884" s="68"/>
      <c r="L884" s="113">
        <v>884</v>
      </c>
      <c r="M884" s="113"/>
      <c r="N884" s="98">
        <f>COUNTIFS(A:A,Edges[[#This Row],[Vertex 2]])</f>
        <v>294</v>
      </c>
    </row>
    <row r="885" spans="1:14" x14ac:dyDescent="0.3">
      <c r="A885" t="s">
        <v>1058</v>
      </c>
      <c r="B885" s="91" t="s">
        <v>192</v>
      </c>
      <c r="C885" s="53"/>
      <c r="D885" s="54"/>
      <c r="E885" s="112"/>
      <c r="F885" s="55"/>
      <c r="G885" s="53"/>
      <c r="H885" s="57"/>
      <c r="I885" s="56"/>
      <c r="J885" s="56"/>
      <c r="K885" s="68"/>
      <c r="L885" s="113">
        <v>885</v>
      </c>
      <c r="M885" s="113"/>
      <c r="N885" s="98">
        <f>COUNTIFS(A:A,Edges[[#This Row],[Vertex 2]])</f>
        <v>294</v>
      </c>
    </row>
    <row r="886" spans="1:14" x14ac:dyDescent="0.3">
      <c r="A886" t="s">
        <v>1059</v>
      </c>
      <c r="B886" s="91" t="s">
        <v>192</v>
      </c>
      <c r="C886" s="53"/>
      <c r="D886" s="54"/>
      <c r="E886" s="112"/>
      <c r="F886" s="55"/>
      <c r="G886" s="53"/>
      <c r="H886" s="57"/>
      <c r="I886" s="56"/>
      <c r="J886" s="56"/>
      <c r="K886" s="68"/>
      <c r="L886" s="113">
        <v>886</v>
      </c>
      <c r="M886" s="113"/>
      <c r="N886" s="98">
        <f>COUNTIFS(A:A,Edges[[#This Row],[Vertex 2]])</f>
        <v>294</v>
      </c>
    </row>
    <row r="887" spans="1:14" x14ac:dyDescent="0.3">
      <c r="A887" t="s">
        <v>1060</v>
      </c>
      <c r="B887" s="91" t="s">
        <v>192</v>
      </c>
      <c r="C887" s="53"/>
      <c r="D887" s="54"/>
      <c r="E887" s="112"/>
      <c r="F887" s="55"/>
      <c r="G887" s="53"/>
      <c r="H887" s="57"/>
      <c r="I887" s="56"/>
      <c r="J887" s="56"/>
      <c r="K887" s="68"/>
      <c r="L887" s="113">
        <v>887</v>
      </c>
      <c r="M887" s="113"/>
      <c r="N887" s="98">
        <f>COUNTIFS(A:A,Edges[[#This Row],[Vertex 2]])</f>
        <v>294</v>
      </c>
    </row>
    <row r="888" spans="1:14" x14ac:dyDescent="0.3">
      <c r="A888" t="s">
        <v>1061</v>
      </c>
      <c r="B888" s="91" t="s">
        <v>192</v>
      </c>
      <c r="C888" s="53"/>
      <c r="D888" s="54"/>
      <c r="E888" s="112"/>
      <c r="F888" s="55"/>
      <c r="G888" s="53"/>
      <c r="H888" s="57"/>
      <c r="I888" s="56"/>
      <c r="J888" s="56"/>
      <c r="K888" s="68"/>
      <c r="L888" s="113">
        <v>888</v>
      </c>
      <c r="M888" s="113"/>
      <c r="N888" s="98">
        <f>COUNTIFS(A:A,Edges[[#This Row],[Vertex 2]])</f>
        <v>294</v>
      </c>
    </row>
    <row r="889" spans="1:14" x14ac:dyDescent="0.3">
      <c r="A889" t="s">
        <v>1062</v>
      </c>
      <c r="B889" s="91" t="s">
        <v>192</v>
      </c>
      <c r="C889" s="53"/>
      <c r="D889" s="54"/>
      <c r="E889" s="112"/>
      <c r="F889" s="55"/>
      <c r="G889" s="53"/>
      <c r="H889" s="57"/>
      <c r="I889" s="56"/>
      <c r="J889" s="56"/>
      <c r="K889" s="68"/>
      <c r="L889" s="113">
        <v>889</v>
      </c>
      <c r="M889" s="113"/>
      <c r="N889" s="98">
        <f>COUNTIFS(A:A,Edges[[#This Row],[Vertex 2]])</f>
        <v>294</v>
      </c>
    </row>
    <row r="890" spans="1:14" x14ac:dyDescent="0.3">
      <c r="A890" t="s">
        <v>1063</v>
      </c>
      <c r="B890" s="91" t="s">
        <v>192</v>
      </c>
      <c r="C890" s="53"/>
      <c r="D890" s="54"/>
      <c r="E890" s="112"/>
      <c r="F890" s="55"/>
      <c r="G890" s="53"/>
      <c r="H890" s="57"/>
      <c r="I890" s="56"/>
      <c r="J890" s="56"/>
      <c r="K890" s="68"/>
      <c r="L890" s="113">
        <v>890</v>
      </c>
      <c r="M890" s="113"/>
      <c r="N890" s="98">
        <f>COUNTIFS(A:A,Edges[[#This Row],[Vertex 2]])</f>
        <v>294</v>
      </c>
    </row>
    <row r="891" spans="1:14" x14ac:dyDescent="0.3">
      <c r="A891" t="s">
        <v>1064</v>
      </c>
      <c r="B891" s="91" t="s">
        <v>192</v>
      </c>
      <c r="C891" s="53"/>
      <c r="D891" s="54"/>
      <c r="E891" s="112"/>
      <c r="F891" s="55"/>
      <c r="G891" s="53"/>
      <c r="H891" s="57"/>
      <c r="I891" s="56"/>
      <c r="J891" s="56"/>
      <c r="K891" s="68"/>
      <c r="L891" s="113">
        <v>891</v>
      </c>
      <c r="M891" s="113"/>
      <c r="N891" s="98">
        <f>COUNTIFS(A:A,Edges[[#This Row],[Vertex 2]])</f>
        <v>294</v>
      </c>
    </row>
    <row r="892" spans="1:14" x14ac:dyDescent="0.3">
      <c r="A892" t="s">
        <v>1065</v>
      </c>
      <c r="B892" s="91" t="s">
        <v>192</v>
      </c>
      <c r="C892" s="53"/>
      <c r="D892" s="54"/>
      <c r="E892" s="112"/>
      <c r="F892" s="55"/>
      <c r="G892" s="53"/>
      <c r="H892" s="57"/>
      <c r="I892" s="56"/>
      <c r="J892" s="56"/>
      <c r="K892" s="68"/>
      <c r="L892" s="113">
        <v>892</v>
      </c>
      <c r="M892" s="113"/>
      <c r="N892" s="98">
        <f>COUNTIFS(A:A,Edges[[#This Row],[Vertex 2]])</f>
        <v>294</v>
      </c>
    </row>
    <row r="893" spans="1:14" x14ac:dyDescent="0.3">
      <c r="A893" t="s">
        <v>1066</v>
      </c>
      <c r="B893" s="91" t="s">
        <v>192</v>
      </c>
      <c r="C893" s="53"/>
      <c r="D893" s="54"/>
      <c r="E893" s="112"/>
      <c r="F893" s="55"/>
      <c r="G893" s="53"/>
      <c r="H893" s="57"/>
      <c r="I893" s="56"/>
      <c r="J893" s="56"/>
      <c r="K893" s="68"/>
      <c r="L893" s="113">
        <v>893</v>
      </c>
      <c r="M893" s="113"/>
      <c r="N893" s="98">
        <f>COUNTIFS(A:A,Edges[[#This Row],[Vertex 2]])</f>
        <v>294</v>
      </c>
    </row>
    <row r="894" spans="1:14" x14ac:dyDescent="0.3">
      <c r="A894" t="s">
        <v>1067</v>
      </c>
      <c r="B894" s="91" t="s">
        <v>192</v>
      </c>
      <c r="C894" s="53"/>
      <c r="D894" s="54"/>
      <c r="E894" s="112"/>
      <c r="F894" s="55"/>
      <c r="G894" s="53"/>
      <c r="H894" s="57"/>
      <c r="I894" s="56"/>
      <c r="J894" s="56"/>
      <c r="K894" s="68"/>
      <c r="L894" s="113">
        <v>894</v>
      </c>
      <c r="M894" s="113"/>
      <c r="N894" s="98">
        <f>COUNTIFS(A:A,Edges[[#This Row],[Vertex 2]])</f>
        <v>294</v>
      </c>
    </row>
    <row r="895" spans="1:14" x14ac:dyDescent="0.3">
      <c r="A895" t="s">
        <v>1068</v>
      </c>
      <c r="B895" s="91" t="s">
        <v>192</v>
      </c>
      <c r="C895" s="53"/>
      <c r="D895" s="54"/>
      <c r="E895" s="112"/>
      <c r="F895" s="55"/>
      <c r="G895" s="53"/>
      <c r="H895" s="57"/>
      <c r="I895" s="56"/>
      <c r="J895" s="56"/>
      <c r="K895" s="68"/>
      <c r="L895" s="113">
        <v>895</v>
      </c>
      <c r="M895" s="113"/>
      <c r="N895" s="98">
        <f>COUNTIFS(A:A,Edges[[#This Row],[Vertex 2]])</f>
        <v>294</v>
      </c>
    </row>
    <row r="896" spans="1:14" x14ac:dyDescent="0.3">
      <c r="A896" t="s">
        <v>1069</v>
      </c>
      <c r="B896" s="91" t="s">
        <v>192</v>
      </c>
      <c r="C896" s="53"/>
      <c r="D896" s="54"/>
      <c r="E896" s="112"/>
      <c r="F896" s="55"/>
      <c r="G896" s="53"/>
      <c r="H896" s="57"/>
      <c r="I896" s="56"/>
      <c r="J896" s="56"/>
      <c r="K896" s="68"/>
      <c r="L896" s="113">
        <v>896</v>
      </c>
      <c r="M896" s="113"/>
      <c r="N896" s="98">
        <f>COUNTIFS(A:A,Edges[[#This Row],[Vertex 2]])</f>
        <v>294</v>
      </c>
    </row>
    <row r="897" spans="1:14" x14ac:dyDescent="0.3">
      <c r="A897" t="s">
        <v>1070</v>
      </c>
      <c r="B897" s="91" t="s">
        <v>192</v>
      </c>
      <c r="C897" s="53"/>
      <c r="D897" s="54"/>
      <c r="E897" s="112"/>
      <c r="F897" s="55"/>
      <c r="G897" s="53"/>
      <c r="H897" s="57"/>
      <c r="I897" s="56"/>
      <c r="J897" s="56"/>
      <c r="K897" s="68"/>
      <c r="L897" s="113">
        <v>897</v>
      </c>
      <c r="M897" s="113"/>
      <c r="N897" s="98">
        <f>COUNTIFS(A:A,Edges[[#This Row],[Vertex 2]])</f>
        <v>294</v>
      </c>
    </row>
    <row r="898" spans="1:14" x14ac:dyDescent="0.3">
      <c r="A898" t="s">
        <v>1071</v>
      </c>
      <c r="B898" s="91" t="s">
        <v>192</v>
      </c>
      <c r="C898" s="53"/>
      <c r="D898" s="54"/>
      <c r="E898" s="112"/>
      <c r="F898" s="55"/>
      <c r="G898" s="53"/>
      <c r="H898" s="57"/>
      <c r="I898" s="56"/>
      <c r="J898" s="56"/>
      <c r="K898" s="68"/>
      <c r="L898" s="113">
        <v>898</v>
      </c>
      <c r="M898" s="113"/>
      <c r="N898" s="98">
        <f>COUNTIFS(A:A,Edges[[#This Row],[Vertex 2]])</f>
        <v>294</v>
      </c>
    </row>
    <row r="899" spans="1:14" x14ac:dyDescent="0.3">
      <c r="A899" t="s">
        <v>1072</v>
      </c>
      <c r="B899" s="91" t="s">
        <v>192</v>
      </c>
      <c r="C899" s="53"/>
      <c r="D899" s="54"/>
      <c r="E899" s="112"/>
      <c r="F899" s="55"/>
      <c r="G899" s="53"/>
      <c r="H899" s="57"/>
      <c r="I899" s="56"/>
      <c r="J899" s="56"/>
      <c r="K899" s="68"/>
      <c r="L899" s="113">
        <v>899</v>
      </c>
      <c r="M899" s="113"/>
      <c r="N899" s="98">
        <f>COUNTIFS(A:A,Edges[[#This Row],[Vertex 2]])</f>
        <v>294</v>
      </c>
    </row>
    <row r="900" spans="1:14" x14ac:dyDescent="0.3">
      <c r="A900" t="s">
        <v>1073</v>
      </c>
      <c r="B900" s="91" t="s">
        <v>192</v>
      </c>
      <c r="C900" s="53"/>
      <c r="D900" s="54"/>
      <c r="E900" s="112"/>
      <c r="F900" s="55"/>
      <c r="G900" s="53"/>
      <c r="H900" s="57"/>
      <c r="I900" s="56"/>
      <c r="J900" s="56"/>
      <c r="K900" s="68"/>
      <c r="L900" s="113">
        <v>900</v>
      </c>
      <c r="M900" s="113"/>
      <c r="N900" s="98">
        <f>COUNTIFS(A:A,Edges[[#This Row],[Vertex 2]])</f>
        <v>294</v>
      </c>
    </row>
    <row r="901" spans="1:14" x14ac:dyDescent="0.3">
      <c r="A901" t="s">
        <v>1074</v>
      </c>
      <c r="B901" s="91" t="s">
        <v>192</v>
      </c>
      <c r="C901" s="53"/>
      <c r="D901" s="54"/>
      <c r="E901" s="112"/>
      <c r="F901" s="55"/>
      <c r="G901" s="53"/>
      <c r="H901" s="57"/>
      <c r="I901" s="56"/>
      <c r="J901" s="56"/>
      <c r="K901" s="68"/>
      <c r="L901" s="113">
        <v>901</v>
      </c>
      <c r="M901" s="113"/>
      <c r="N901" s="98">
        <f>COUNTIFS(A:A,Edges[[#This Row],[Vertex 2]])</f>
        <v>294</v>
      </c>
    </row>
    <row r="902" spans="1:14" x14ac:dyDescent="0.3">
      <c r="A902" t="s">
        <v>1075</v>
      </c>
      <c r="B902" s="91" t="s">
        <v>192</v>
      </c>
      <c r="C902" s="53"/>
      <c r="D902" s="54"/>
      <c r="E902" s="112"/>
      <c r="F902" s="55"/>
      <c r="G902" s="53"/>
      <c r="H902" s="57"/>
      <c r="I902" s="56"/>
      <c r="J902" s="56"/>
      <c r="K902" s="68"/>
      <c r="L902" s="113">
        <v>902</v>
      </c>
      <c r="M902" s="113"/>
      <c r="N902" s="98">
        <f>COUNTIFS(A:A,Edges[[#This Row],[Vertex 2]])</f>
        <v>294</v>
      </c>
    </row>
    <row r="903" spans="1:14" x14ac:dyDescent="0.3">
      <c r="A903" t="s">
        <v>1076</v>
      </c>
      <c r="B903" s="91" t="s">
        <v>192</v>
      </c>
      <c r="C903" s="53"/>
      <c r="D903" s="54"/>
      <c r="E903" s="112"/>
      <c r="F903" s="55"/>
      <c r="G903" s="53"/>
      <c r="H903" s="57"/>
      <c r="I903" s="56"/>
      <c r="J903" s="56"/>
      <c r="K903" s="68"/>
      <c r="L903" s="113">
        <v>903</v>
      </c>
      <c r="M903" s="113"/>
      <c r="N903" s="98">
        <f>COUNTIFS(A:A,Edges[[#This Row],[Vertex 2]])</f>
        <v>294</v>
      </c>
    </row>
    <row r="904" spans="1:14" x14ac:dyDescent="0.3">
      <c r="A904" t="s">
        <v>1077</v>
      </c>
      <c r="B904" s="91" t="s">
        <v>192</v>
      </c>
      <c r="C904" s="53"/>
      <c r="D904" s="54"/>
      <c r="E904" s="112"/>
      <c r="F904" s="55"/>
      <c r="G904" s="53"/>
      <c r="H904" s="57"/>
      <c r="I904" s="56"/>
      <c r="J904" s="56"/>
      <c r="K904" s="68"/>
      <c r="L904" s="113">
        <v>904</v>
      </c>
      <c r="M904" s="113"/>
      <c r="N904" s="98">
        <f>COUNTIFS(A:A,Edges[[#This Row],[Vertex 2]])</f>
        <v>294</v>
      </c>
    </row>
    <row r="905" spans="1:14" x14ac:dyDescent="0.3">
      <c r="A905" t="s">
        <v>1078</v>
      </c>
      <c r="B905" s="91" t="s">
        <v>192</v>
      </c>
      <c r="C905" s="53"/>
      <c r="D905" s="54"/>
      <c r="E905" s="112"/>
      <c r="F905" s="55"/>
      <c r="G905" s="53"/>
      <c r="H905" s="57"/>
      <c r="I905" s="56"/>
      <c r="J905" s="56"/>
      <c r="K905" s="68"/>
      <c r="L905" s="113">
        <v>905</v>
      </c>
      <c r="M905" s="113"/>
      <c r="N905" s="98">
        <f>COUNTIFS(A:A,Edges[[#This Row],[Vertex 2]])</f>
        <v>294</v>
      </c>
    </row>
    <row r="906" spans="1:14" x14ac:dyDescent="0.3">
      <c r="A906" t="s">
        <v>1079</v>
      </c>
      <c r="B906" s="91" t="s">
        <v>192</v>
      </c>
      <c r="C906" s="53"/>
      <c r="D906" s="54"/>
      <c r="E906" s="112"/>
      <c r="F906" s="55"/>
      <c r="G906" s="53"/>
      <c r="H906" s="57"/>
      <c r="I906" s="56"/>
      <c r="J906" s="56"/>
      <c r="K906" s="68"/>
      <c r="L906" s="113">
        <v>906</v>
      </c>
      <c r="M906" s="113"/>
      <c r="N906" s="98">
        <f>COUNTIFS(A:A,Edges[[#This Row],[Vertex 2]])</f>
        <v>294</v>
      </c>
    </row>
    <row r="907" spans="1:14" x14ac:dyDescent="0.3">
      <c r="A907" t="s">
        <v>1080</v>
      </c>
      <c r="B907" s="91" t="s">
        <v>192</v>
      </c>
      <c r="C907" s="53"/>
      <c r="D907" s="54"/>
      <c r="E907" s="112"/>
      <c r="F907" s="55"/>
      <c r="G907" s="53"/>
      <c r="H907" s="57"/>
      <c r="I907" s="56"/>
      <c r="J907" s="56"/>
      <c r="K907" s="68"/>
      <c r="L907" s="113">
        <v>907</v>
      </c>
      <c r="M907" s="113"/>
      <c r="N907" s="98">
        <f>COUNTIFS(A:A,Edges[[#This Row],[Vertex 2]])</f>
        <v>294</v>
      </c>
    </row>
    <row r="908" spans="1:14" x14ac:dyDescent="0.3">
      <c r="A908" t="s">
        <v>1081</v>
      </c>
      <c r="B908" s="91" t="s">
        <v>192</v>
      </c>
      <c r="C908" s="53"/>
      <c r="D908" s="54"/>
      <c r="E908" s="112"/>
      <c r="F908" s="55"/>
      <c r="G908" s="53"/>
      <c r="H908" s="57"/>
      <c r="I908" s="56"/>
      <c r="J908" s="56"/>
      <c r="K908" s="68"/>
      <c r="L908" s="113">
        <v>908</v>
      </c>
      <c r="M908" s="113"/>
      <c r="N908" s="98">
        <f>COUNTIFS(A:A,Edges[[#This Row],[Vertex 2]])</f>
        <v>294</v>
      </c>
    </row>
    <row r="909" spans="1:14" x14ac:dyDescent="0.3">
      <c r="A909" t="s">
        <v>1082</v>
      </c>
      <c r="B909" s="91" t="s">
        <v>192</v>
      </c>
      <c r="C909" s="53"/>
      <c r="D909" s="54"/>
      <c r="E909" s="112"/>
      <c r="F909" s="55"/>
      <c r="G909" s="53"/>
      <c r="H909" s="57"/>
      <c r="I909" s="56"/>
      <c r="J909" s="56"/>
      <c r="K909" s="68"/>
      <c r="L909" s="113">
        <v>909</v>
      </c>
      <c r="M909" s="113"/>
      <c r="N909" s="98">
        <f>COUNTIFS(A:A,Edges[[#This Row],[Vertex 2]])</f>
        <v>294</v>
      </c>
    </row>
    <row r="910" spans="1:14" x14ac:dyDescent="0.3">
      <c r="A910" t="s">
        <v>1083</v>
      </c>
      <c r="B910" s="91" t="s">
        <v>192</v>
      </c>
      <c r="C910" s="53"/>
      <c r="D910" s="54"/>
      <c r="E910" s="112"/>
      <c r="F910" s="55"/>
      <c r="G910" s="53"/>
      <c r="H910" s="57"/>
      <c r="I910" s="56"/>
      <c r="J910" s="56"/>
      <c r="K910" s="68"/>
      <c r="L910" s="113">
        <v>910</v>
      </c>
      <c r="M910" s="113"/>
      <c r="N910" s="98">
        <f>COUNTIFS(A:A,Edges[[#This Row],[Vertex 2]])</f>
        <v>294</v>
      </c>
    </row>
    <row r="911" spans="1:14" x14ac:dyDescent="0.3">
      <c r="A911" t="s">
        <v>1084</v>
      </c>
      <c r="B911" s="91" t="s">
        <v>192</v>
      </c>
      <c r="C911" s="53"/>
      <c r="D911" s="54"/>
      <c r="E911" s="112"/>
      <c r="F911" s="55"/>
      <c r="G911" s="53"/>
      <c r="H911" s="57"/>
      <c r="I911" s="56"/>
      <c r="J911" s="56"/>
      <c r="K911" s="68"/>
      <c r="L911" s="113">
        <v>911</v>
      </c>
      <c r="M911" s="113"/>
      <c r="N911" s="98">
        <f>COUNTIFS(A:A,Edges[[#This Row],[Vertex 2]])</f>
        <v>294</v>
      </c>
    </row>
    <row r="912" spans="1:14" x14ac:dyDescent="0.3">
      <c r="A912" t="s">
        <v>1085</v>
      </c>
      <c r="B912" s="91" t="s">
        <v>192</v>
      </c>
      <c r="C912" s="53"/>
      <c r="D912" s="54"/>
      <c r="E912" s="112"/>
      <c r="F912" s="55"/>
      <c r="G912" s="53"/>
      <c r="H912" s="57"/>
      <c r="I912" s="56"/>
      <c r="J912" s="56"/>
      <c r="K912" s="68"/>
      <c r="L912" s="113">
        <v>912</v>
      </c>
      <c r="M912" s="113"/>
      <c r="N912" s="98">
        <f>COUNTIFS(A:A,Edges[[#This Row],[Vertex 2]])</f>
        <v>294</v>
      </c>
    </row>
    <row r="913" spans="1:14" x14ac:dyDescent="0.3">
      <c r="A913" t="s">
        <v>1086</v>
      </c>
      <c r="B913" s="91" t="s">
        <v>192</v>
      </c>
      <c r="C913" s="53"/>
      <c r="D913" s="54"/>
      <c r="E913" s="112"/>
      <c r="F913" s="55"/>
      <c r="G913" s="53"/>
      <c r="H913" s="57"/>
      <c r="I913" s="56"/>
      <c r="J913" s="56"/>
      <c r="K913" s="68"/>
      <c r="L913" s="113">
        <v>913</v>
      </c>
      <c r="M913" s="113"/>
      <c r="N913" s="98">
        <f>COUNTIFS(A:A,Edges[[#This Row],[Vertex 2]])</f>
        <v>294</v>
      </c>
    </row>
    <row r="914" spans="1:14" x14ac:dyDescent="0.3">
      <c r="A914" t="s">
        <v>1087</v>
      </c>
      <c r="B914" s="91" t="s">
        <v>192</v>
      </c>
      <c r="C914" s="53"/>
      <c r="D914" s="54"/>
      <c r="E914" s="112"/>
      <c r="F914" s="55"/>
      <c r="G914" s="53"/>
      <c r="H914" s="57"/>
      <c r="I914" s="56"/>
      <c r="J914" s="56"/>
      <c r="K914" s="68"/>
      <c r="L914" s="113">
        <v>914</v>
      </c>
      <c r="M914" s="113"/>
      <c r="N914" s="98">
        <f>COUNTIFS(A:A,Edges[[#This Row],[Vertex 2]])</f>
        <v>294</v>
      </c>
    </row>
    <row r="915" spans="1:14" x14ac:dyDescent="0.3">
      <c r="A915" t="s">
        <v>1088</v>
      </c>
      <c r="B915" s="91" t="s">
        <v>192</v>
      </c>
      <c r="C915" s="53"/>
      <c r="D915" s="54"/>
      <c r="E915" s="112"/>
      <c r="F915" s="55"/>
      <c r="G915" s="53"/>
      <c r="H915" s="57"/>
      <c r="I915" s="56"/>
      <c r="J915" s="56"/>
      <c r="K915" s="68"/>
      <c r="L915" s="113">
        <v>915</v>
      </c>
      <c r="M915" s="113"/>
      <c r="N915" s="98">
        <f>COUNTIFS(A:A,Edges[[#This Row],[Vertex 2]])</f>
        <v>294</v>
      </c>
    </row>
    <row r="916" spans="1:14" x14ac:dyDescent="0.3">
      <c r="A916" t="s">
        <v>1089</v>
      </c>
      <c r="B916" s="91" t="s">
        <v>192</v>
      </c>
      <c r="C916" s="53"/>
      <c r="D916" s="54"/>
      <c r="E916" s="112"/>
      <c r="F916" s="55"/>
      <c r="G916" s="53"/>
      <c r="H916" s="57"/>
      <c r="I916" s="56"/>
      <c r="J916" s="56"/>
      <c r="K916" s="68"/>
      <c r="L916" s="113">
        <v>916</v>
      </c>
      <c r="M916" s="113"/>
      <c r="N916" s="98">
        <f>COUNTIFS(A:A,Edges[[#This Row],[Vertex 2]])</f>
        <v>294</v>
      </c>
    </row>
    <row r="917" spans="1:14" x14ac:dyDescent="0.3">
      <c r="A917" t="s">
        <v>1090</v>
      </c>
      <c r="B917" s="91" t="s">
        <v>192</v>
      </c>
      <c r="C917" s="53"/>
      <c r="D917" s="54"/>
      <c r="E917" s="112"/>
      <c r="F917" s="55"/>
      <c r="G917" s="53"/>
      <c r="H917" s="57"/>
      <c r="I917" s="56"/>
      <c r="J917" s="56"/>
      <c r="K917" s="68"/>
      <c r="L917" s="113">
        <v>917</v>
      </c>
      <c r="M917" s="113"/>
      <c r="N917" s="98">
        <f>COUNTIFS(A:A,Edges[[#This Row],[Vertex 2]])</f>
        <v>294</v>
      </c>
    </row>
    <row r="918" spans="1:14" x14ac:dyDescent="0.3">
      <c r="A918" t="s">
        <v>1091</v>
      </c>
      <c r="B918" s="91" t="s">
        <v>192</v>
      </c>
      <c r="C918" s="53"/>
      <c r="D918" s="54"/>
      <c r="E918" s="112"/>
      <c r="F918" s="55"/>
      <c r="G918" s="53"/>
      <c r="H918" s="57"/>
      <c r="I918" s="56"/>
      <c r="J918" s="56"/>
      <c r="K918" s="68"/>
      <c r="L918" s="113">
        <v>918</v>
      </c>
      <c r="M918" s="113"/>
      <c r="N918" s="98">
        <f>COUNTIFS(A:A,Edges[[#This Row],[Vertex 2]])</f>
        <v>294</v>
      </c>
    </row>
    <row r="919" spans="1:14" x14ac:dyDescent="0.3">
      <c r="A919" t="s">
        <v>1092</v>
      </c>
      <c r="B919" s="91" t="s">
        <v>192</v>
      </c>
      <c r="C919" s="53"/>
      <c r="D919" s="54"/>
      <c r="E919" s="112"/>
      <c r="F919" s="55"/>
      <c r="G919" s="53"/>
      <c r="H919" s="57"/>
      <c r="I919" s="56"/>
      <c r="J919" s="56"/>
      <c r="K919" s="68"/>
      <c r="L919" s="113">
        <v>919</v>
      </c>
      <c r="M919" s="113"/>
      <c r="N919" s="98">
        <f>COUNTIFS(A:A,Edges[[#This Row],[Vertex 2]])</f>
        <v>294</v>
      </c>
    </row>
    <row r="920" spans="1:14" x14ac:dyDescent="0.3">
      <c r="A920" t="s">
        <v>1093</v>
      </c>
      <c r="B920" s="91" t="s">
        <v>192</v>
      </c>
      <c r="C920" s="53"/>
      <c r="D920" s="54"/>
      <c r="E920" s="112"/>
      <c r="F920" s="55"/>
      <c r="G920" s="53"/>
      <c r="H920" s="57"/>
      <c r="I920" s="56"/>
      <c r="J920" s="56"/>
      <c r="K920" s="68"/>
      <c r="L920" s="113">
        <v>920</v>
      </c>
      <c r="M920" s="113"/>
      <c r="N920" s="98">
        <f>COUNTIFS(A:A,Edges[[#This Row],[Vertex 2]])</f>
        <v>294</v>
      </c>
    </row>
    <row r="921" spans="1:14" x14ac:dyDescent="0.3">
      <c r="A921" t="s">
        <v>1094</v>
      </c>
      <c r="B921" s="91" t="s">
        <v>192</v>
      </c>
      <c r="C921" s="53"/>
      <c r="D921" s="54"/>
      <c r="E921" s="112"/>
      <c r="F921" s="55"/>
      <c r="G921" s="53"/>
      <c r="H921" s="57"/>
      <c r="I921" s="56"/>
      <c r="J921" s="56"/>
      <c r="K921" s="68"/>
      <c r="L921" s="113">
        <v>921</v>
      </c>
      <c r="M921" s="113"/>
      <c r="N921" s="98">
        <f>COUNTIFS(A:A,Edges[[#This Row],[Vertex 2]])</f>
        <v>294</v>
      </c>
    </row>
    <row r="922" spans="1:14" x14ac:dyDescent="0.3">
      <c r="A922" t="s">
        <v>1095</v>
      </c>
      <c r="B922" s="91" t="s">
        <v>192</v>
      </c>
      <c r="C922" s="53"/>
      <c r="D922" s="54"/>
      <c r="E922" s="112"/>
      <c r="F922" s="55"/>
      <c r="G922" s="53"/>
      <c r="H922" s="57"/>
      <c r="I922" s="56"/>
      <c r="J922" s="56"/>
      <c r="K922" s="68"/>
      <c r="L922" s="113">
        <v>922</v>
      </c>
      <c r="M922" s="113"/>
      <c r="N922" s="98">
        <f>COUNTIFS(A:A,Edges[[#This Row],[Vertex 2]])</f>
        <v>294</v>
      </c>
    </row>
    <row r="923" spans="1:14" x14ac:dyDescent="0.3">
      <c r="A923" t="s">
        <v>1096</v>
      </c>
      <c r="B923" s="91" t="s">
        <v>192</v>
      </c>
      <c r="C923" s="53"/>
      <c r="D923" s="54"/>
      <c r="E923" s="112"/>
      <c r="F923" s="55"/>
      <c r="G923" s="53"/>
      <c r="H923" s="57"/>
      <c r="I923" s="56"/>
      <c r="J923" s="56"/>
      <c r="K923" s="68"/>
      <c r="L923" s="113">
        <v>923</v>
      </c>
      <c r="M923" s="113"/>
      <c r="N923" s="98">
        <f>COUNTIFS(A:A,Edges[[#This Row],[Vertex 2]])</f>
        <v>294</v>
      </c>
    </row>
    <row r="924" spans="1:14" x14ac:dyDescent="0.3">
      <c r="A924" t="s">
        <v>1097</v>
      </c>
      <c r="B924" s="91" t="s">
        <v>192</v>
      </c>
      <c r="C924" s="53"/>
      <c r="D924" s="54"/>
      <c r="E924" s="112"/>
      <c r="F924" s="55"/>
      <c r="G924" s="53"/>
      <c r="H924" s="57"/>
      <c r="I924" s="56"/>
      <c r="J924" s="56"/>
      <c r="K924" s="68"/>
      <c r="L924" s="113">
        <v>924</v>
      </c>
      <c r="M924" s="113"/>
      <c r="N924" s="98">
        <f>COUNTIFS(A:A,Edges[[#This Row],[Vertex 2]])</f>
        <v>294</v>
      </c>
    </row>
    <row r="925" spans="1:14" x14ac:dyDescent="0.3">
      <c r="A925" t="s">
        <v>1098</v>
      </c>
      <c r="B925" s="91" t="s">
        <v>192</v>
      </c>
      <c r="C925" s="53"/>
      <c r="D925" s="54"/>
      <c r="E925" s="112"/>
      <c r="F925" s="55"/>
      <c r="G925" s="53"/>
      <c r="H925" s="57"/>
      <c r="I925" s="56"/>
      <c r="J925" s="56"/>
      <c r="K925" s="68"/>
      <c r="L925" s="113">
        <v>925</v>
      </c>
      <c r="M925" s="113"/>
      <c r="N925" s="98">
        <f>COUNTIFS(A:A,Edges[[#This Row],[Vertex 2]])</f>
        <v>294</v>
      </c>
    </row>
    <row r="926" spans="1:14" x14ac:dyDescent="0.3">
      <c r="A926" t="s">
        <v>1099</v>
      </c>
      <c r="B926" s="91" t="s">
        <v>192</v>
      </c>
      <c r="C926" s="53"/>
      <c r="D926" s="54"/>
      <c r="E926" s="112"/>
      <c r="F926" s="55"/>
      <c r="G926" s="53"/>
      <c r="H926" s="57"/>
      <c r="I926" s="56"/>
      <c r="J926" s="56"/>
      <c r="K926" s="68"/>
      <c r="L926" s="113">
        <v>926</v>
      </c>
      <c r="M926" s="113"/>
      <c r="N926" s="98">
        <f>COUNTIFS(A:A,Edges[[#This Row],[Vertex 2]])</f>
        <v>294</v>
      </c>
    </row>
    <row r="927" spans="1:14" x14ac:dyDescent="0.3">
      <c r="A927" t="s">
        <v>1100</v>
      </c>
      <c r="B927" s="91" t="s">
        <v>192</v>
      </c>
      <c r="C927" s="53"/>
      <c r="D927" s="54"/>
      <c r="E927" s="112"/>
      <c r="F927" s="55"/>
      <c r="G927" s="53"/>
      <c r="H927" s="57"/>
      <c r="I927" s="56"/>
      <c r="J927" s="56"/>
      <c r="K927" s="68"/>
      <c r="L927" s="113">
        <v>927</v>
      </c>
      <c r="M927" s="113"/>
      <c r="N927" s="98">
        <f>COUNTIFS(A:A,Edges[[#This Row],[Vertex 2]])</f>
        <v>294</v>
      </c>
    </row>
    <row r="928" spans="1:14" x14ac:dyDescent="0.3">
      <c r="A928" t="s">
        <v>1101</v>
      </c>
      <c r="B928" s="91" t="s">
        <v>192</v>
      </c>
      <c r="C928" s="53"/>
      <c r="D928" s="54"/>
      <c r="E928" s="112"/>
      <c r="F928" s="55"/>
      <c r="G928" s="53"/>
      <c r="H928" s="57"/>
      <c r="I928" s="56"/>
      <c r="J928" s="56"/>
      <c r="K928" s="68"/>
      <c r="L928" s="113">
        <v>928</v>
      </c>
      <c r="M928" s="113"/>
      <c r="N928" s="98">
        <f>COUNTIFS(A:A,Edges[[#This Row],[Vertex 2]])</f>
        <v>294</v>
      </c>
    </row>
    <row r="929" spans="1:14" x14ac:dyDescent="0.3">
      <c r="A929" t="s">
        <v>1102</v>
      </c>
      <c r="B929" s="91" t="s">
        <v>192</v>
      </c>
      <c r="C929" s="53"/>
      <c r="D929" s="54"/>
      <c r="E929" s="112"/>
      <c r="F929" s="55"/>
      <c r="G929" s="53"/>
      <c r="H929" s="57"/>
      <c r="I929" s="56"/>
      <c r="J929" s="56"/>
      <c r="K929" s="68"/>
      <c r="L929" s="113">
        <v>929</v>
      </c>
      <c r="M929" s="113"/>
      <c r="N929" s="98">
        <f>COUNTIFS(A:A,Edges[[#This Row],[Vertex 2]])</f>
        <v>294</v>
      </c>
    </row>
    <row r="930" spans="1:14" x14ac:dyDescent="0.3">
      <c r="A930" t="s">
        <v>1103</v>
      </c>
      <c r="B930" s="91" t="s">
        <v>192</v>
      </c>
      <c r="C930" s="53"/>
      <c r="D930" s="54"/>
      <c r="E930" s="112"/>
      <c r="F930" s="55"/>
      <c r="G930" s="53"/>
      <c r="H930" s="57"/>
      <c r="I930" s="56"/>
      <c r="J930" s="56"/>
      <c r="K930" s="68"/>
      <c r="L930" s="113">
        <v>930</v>
      </c>
      <c r="M930" s="113"/>
      <c r="N930" s="98">
        <f>COUNTIFS(A:A,Edges[[#This Row],[Vertex 2]])</f>
        <v>294</v>
      </c>
    </row>
    <row r="931" spans="1:14" x14ac:dyDescent="0.3">
      <c r="A931" t="s">
        <v>1104</v>
      </c>
      <c r="B931" s="91" t="s">
        <v>192</v>
      </c>
      <c r="C931" s="53"/>
      <c r="D931" s="54"/>
      <c r="E931" s="112"/>
      <c r="F931" s="55"/>
      <c r="G931" s="53"/>
      <c r="H931" s="57"/>
      <c r="I931" s="56"/>
      <c r="J931" s="56"/>
      <c r="K931" s="68"/>
      <c r="L931" s="113">
        <v>931</v>
      </c>
      <c r="M931" s="113"/>
      <c r="N931" s="98">
        <f>COUNTIFS(A:A,Edges[[#This Row],[Vertex 2]])</f>
        <v>294</v>
      </c>
    </row>
    <row r="932" spans="1:14" x14ac:dyDescent="0.3">
      <c r="A932" t="s">
        <v>1105</v>
      </c>
      <c r="B932" s="91" t="s">
        <v>192</v>
      </c>
      <c r="C932" s="53"/>
      <c r="D932" s="54"/>
      <c r="E932" s="112"/>
      <c r="F932" s="55"/>
      <c r="G932" s="53"/>
      <c r="H932" s="57"/>
      <c r="I932" s="56"/>
      <c r="J932" s="56"/>
      <c r="K932" s="68"/>
      <c r="L932" s="113">
        <v>932</v>
      </c>
      <c r="M932" s="113"/>
      <c r="N932" s="98">
        <f>COUNTIFS(A:A,Edges[[#This Row],[Vertex 2]])</f>
        <v>294</v>
      </c>
    </row>
    <row r="933" spans="1:14" x14ac:dyDescent="0.3">
      <c r="A933" t="s">
        <v>1106</v>
      </c>
      <c r="B933" s="91" t="s">
        <v>192</v>
      </c>
      <c r="C933" s="53"/>
      <c r="D933" s="54"/>
      <c r="E933" s="112"/>
      <c r="F933" s="55"/>
      <c r="G933" s="53"/>
      <c r="H933" s="57"/>
      <c r="I933" s="56"/>
      <c r="J933" s="56"/>
      <c r="K933" s="68"/>
      <c r="L933" s="113">
        <v>933</v>
      </c>
      <c r="M933" s="113"/>
      <c r="N933" s="98">
        <f>COUNTIFS(A:A,Edges[[#This Row],[Vertex 2]])</f>
        <v>294</v>
      </c>
    </row>
    <row r="934" spans="1:14" x14ac:dyDescent="0.3">
      <c r="A934" t="s">
        <v>1107</v>
      </c>
      <c r="B934" s="91" t="s">
        <v>192</v>
      </c>
      <c r="C934" s="53"/>
      <c r="D934" s="54"/>
      <c r="E934" s="112"/>
      <c r="F934" s="55"/>
      <c r="G934" s="53"/>
      <c r="H934" s="57"/>
      <c r="I934" s="56"/>
      <c r="J934" s="56"/>
      <c r="K934" s="68"/>
      <c r="L934" s="113">
        <v>934</v>
      </c>
      <c r="M934" s="113"/>
      <c r="N934" s="98">
        <f>COUNTIFS(A:A,Edges[[#This Row],[Vertex 2]])</f>
        <v>294</v>
      </c>
    </row>
    <row r="935" spans="1:14" x14ac:dyDescent="0.3">
      <c r="A935" t="s">
        <v>1108</v>
      </c>
      <c r="B935" s="91" t="s">
        <v>192</v>
      </c>
      <c r="C935" s="53"/>
      <c r="D935" s="54"/>
      <c r="E935" s="112"/>
      <c r="F935" s="55"/>
      <c r="G935" s="53"/>
      <c r="H935" s="57"/>
      <c r="I935" s="56"/>
      <c r="J935" s="56"/>
      <c r="K935" s="68"/>
      <c r="L935" s="113">
        <v>935</v>
      </c>
      <c r="M935" s="113"/>
      <c r="N935" s="98">
        <f>COUNTIFS(A:A,Edges[[#This Row],[Vertex 2]])</f>
        <v>294</v>
      </c>
    </row>
    <row r="936" spans="1:14" x14ac:dyDescent="0.3">
      <c r="A936" t="s">
        <v>1109</v>
      </c>
      <c r="B936" s="91" t="s">
        <v>192</v>
      </c>
      <c r="C936" s="53"/>
      <c r="D936" s="54"/>
      <c r="E936" s="112"/>
      <c r="F936" s="55"/>
      <c r="G936" s="53"/>
      <c r="H936" s="57"/>
      <c r="I936" s="56"/>
      <c r="J936" s="56"/>
      <c r="K936" s="68"/>
      <c r="L936" s="113">
        <v>936</v>
      </c>
      <c r="M936" s="113"/>
      <c r="N936" s="98">
        <f>COUNTIFS(A:A,Edges[[#This Row],[Vertex 2]])</f>
        <v>294</v>
      </c>
    </row>
    <row r="937" spans="1:14" x14ac:dyDescent="0.3">
      <c r="A937" t="s">
        <v>1110</v>
      </c>
      <c r="B937" s="91" t="s">
        <v>192</v>
      </c>
      <c r="C937" s="53"/>
      <c r="D937" s="54"/>
      <c r="E937" s="112"/>
      <c r="F937" s="55"/>
      <c r="G937" s="53"/>
      <c r="H937" s="57"/>
      <c r="I937" s="56"/>
      <c r="J937" s="56"/>
      <c r="K937" s="68"/>
      <c r="L937" s="113">
        <v>937</v>
      </c>
      <c r="M937" s="113"/>
      <c r="N937" s="98">
        <f>COUNTIFS(A:A,Edges[[#This Row],[Vertex 2]])</f>
        <v>294</v>
      </c>
    </row>
    <row r="938" spans="1:14" x14ac:dyDescent="0.3">
      <c r="A938" t="s">
        <v>1111</v>
      </c>
      <c r="B938" s="91" t="s">
        <v>192</v>
      </c>
      <c r="C938" s="53"/>
      <c r="D938" s="54"/>
      <c r="E938" s="112"/>
      <c r="F938" s="55"/>
      <c r="G938" s="53"/>
      <c r="H938" s="57"/>
      <c r="I938" s="56"/>
      <c r="J938" s="56"/>
      <c r="K938" s="68"/>
      <c r="L938" s="113">
        <v>938</v>
      </c>
      <c r="M938" s="113"/>
      <c r="N938" s="98">
        <f>COUNTIFS(A:A,Edges[[#This Row],[Vertex 2]])</f>
        <v>294</v>
      </c>
    </row>
    <row r="939" spans="1:14" x14ac:dyDescent="0.3">
      <c r="A939" t="s">
        <v>1112</v>
      </c>
      <c r="B939" s="91" t="s">
        <v>192</v>
      </c>
      <c r="C939" s="53"/>
      <c r="D939" s="54"/>
      <c r="E939" s="112"/>
      <c r="F939" s="55"/>
      <c r="G939" s="53"/>
      <c r="H939" s="57"/>
      <c r="I939" s="56"/>
      <c r="J939" s="56"/>
      <c r="K939" s="68"/>
      <c r="L939" s="113">
        <v>939</v>
      </c>
      <c r="M939" s="113"/>
      <c r="N939" s="98">
        <f>COUNTIFS(A:A,Edges[[#This Row],[Vertex 2]])</f>
        <v>294</v>
      </c>
    </row>
    <row r="940" spans="1:14" x14ac:dyDescent="0.3">
      <c r="A940" t="s">
        <v>1113</v>
      </c>
      <c r="B940" s="91" t="s">
        <v>192</v>
      </c>
      <c r="C940" s="53"/>
      <c r="D940" s="54"/>
      <c r="E940" s="112"/>
      <c r="F940" s="55"/>
      <c r="G940" s="53"/>
      <c r="H940" s="57"/>
      <c r="I940" s="56"/>
      <c r="J940" s="56"/>
      <c r="K940" s="68"/>
      <c r="L940" s="113">
        <v>940</v>
      </c>
      <c r="M940" s="113"/>
      <c r="N940" s="98">
        <f>COUNTIFS(A:A,Edges[[#This Row],[Vertex 2]])</f>
        <v>294</v>
      </c>
    </row>
    <row r="941" spans="1:14" x14ac:dyDescent="0.3">
      <c r="A941" t="s">
        <v>1114</v>
      </c>
      <c r="B941" s="91" t="s">
        <v>192</v>
      </c>
      <c r="C941" s="53"/>
      <c r="D941" s="54"/>
      <c r="E941" s="112"/>
      <c r="F941" s="55"/>
      <c r="G941" s="53"/>
      <c r="H941" s="57"/>
      <c r="I941" s="56"/>
      <c r="J941" s="56"/>
      <c r="K941" s="68"/>
      <c r="L941" s="113">
        <v>941</v>
      </c>
      <c r="M941" s="113"/>
      <c r="N941" s="98">
        <f>COUNTIFS(A:A,Edges[[#This Row],[Vertex 2]])</f>
        <v>294</v>
      </c>
    </row>
    <row r="942" spans="1:14" x14ac:dyDescent="0.3">
      <c r="A942" t="s">
        <v>1115</v>
      </c>
      <c r="B942" s="91" t="s">
        <v>192</v>
      </c>
      <c r="C942" s="53"/>
      <c r="D942" s="54"/>
      <c r="E942" s="112"/>
      <c r="F942" s="55"/>
      <c r="G942" s="53"/>
      <c r="H942" s="57"/>
      <c r="I942" s="56"/>
      <c r="J942" s="56"/>
      <c r="K942" s="68"/>
      <c r="L942" s="113">
        <v>942</v>
      </c>
      <c r="M942" s="113"/>
      <c r="N942" s="98">
        <f>COUNTIFS(A:A,Edges[[#This Row],[Vertex 2]])</f>
        <v>294</v>
      </c>
    </row>
    <row r="943" spans="1:14" x14ac:dyDescent="0.3">
      <c r="A943" t="s">
        <v>1116</v>
      </c>
      <c r="B943" s="91" t="s">
        <v>192</v>
      </c>
      <c r="C943" s="53"/>
      <c r="D943" s="54"/>
      <c r="E943" s="112"/>
      <c r="F943" s="55"/>
      <c r="G943" s="53"/>
      <c r="H943" s="57"/>
      <c r="I943" s="56"/>
      <c r="J943" s="56"/>
      <c r="K943" s="68"/>
      <c r="L943" s="113">
        <v>943</v>
      </c>
      <c r="M943" s="113"/>
      <c r="N943" s="98">
        <f>COUNTIFS(A:A,Edges[[#This Row],[Vertex 2]])</f>
        <v>294</v>
      </c>
    </row>
    <row r="944" spans="1:14" x14ac:dyDescent="0.3">
      <c r="A944" t="s">
        <v>1117</v>
      </c>
      <c r="B944" s="91" t="s">
        <v>192</v>
      </c>
      <c r="C944" s="53"/>
      <c r="D944" s="54"/>
      <c r="E944" s="112"/>
      <c r="F944" s="55"/>
      <c r="G944" s="53"/>
      <c r="H944" s="57"/>
      <c r="I944" s="56"/>
      <c r="J944" s="56"/>
      <c r="K944" s="68"/>
      <c r="L944" s="113">
        <v>944</v>
      </c>
      <c r="M944" s="113"/>
      <c r="N944" s="98">
        <f>COUNTIFS(A:A,Edges[[#This Row],[Vertex 2]])</f>
        <v>294</v>
      </c>
    </row>
    <row r="945" spans="1:14" x14ac:dyDescent="0.3">
      <c r="A945" t="s">
        <v>1118</v>
      </c>
      <c r="B945" s="91" t="s">
        <v>192</v>
      </c>
      <c r="C945" s="53"/>
      <c r="D945" s="54"/>
      <c r="E945" s="112"/>
      <c r="F945" s="55"/>
      <c r="G945" s="53"/>
      <c r="H945" s="57"/>
      <c r="I945" s="56"/>
      <c r="J945" s="56"/>
      <c r="K945" s="68"/>
      <c r="L945" s="113">
        <v>945</v>
      </c>
      <c r="M945" s="113"/>
      <c r="N945" s="98">
        <f>COUNTIFS(A:A,Edges[[#This Row],[Vertex 2]])</f>
        <v>294</v>
      </c>
    </row>
    <row r="946" spans="1:14" x14ac:dyDescent="0.3">
      <c r="A946" t="s">
        <v>1119</v>
      </c>
      <c r="B946" s="91" t="s">
        <v>192</v>
      </c>
      <c r="C946" s="53"/>
      <c r="D946" s="54"/>
      <c r="E946" s="112"/>
      <c r="F946" s="55"/>
      <c r="G946" s="53"/>
      <c r="H946" s="57"/>
      <c r="I946" s="56"/>
      <c r="J946" s="56"/>
      <c r="K946" s="68"/>
      <c r="L946" s="113">
        <v>946</v>
      </c>
      <c r="M946" s="113"/>
      <c r="N946" s="98">
        <f>COUNTIFS(A:A,Edges[[#This Row],[Vertex 2]])</f>
        <v>294</v>
      </c>
    </row>
    <row r="947" spans="1:14" x14ac:dyDescent="0.3">
      <c r="A947" t="s">
        <v>1120</v>
      </c>
      <c r="B947" s="91" t="s">
        <v>192</v>
      </c>
      <c r="C947" s="53"/>
      <c r="D947" s="54"/>
      <c r="E947" s="112"/>
      <c r="F947" s="55"/>
      <c r="G947" s="53"/>
      <c r="H947" s="57"/>
      <c r="I947" s="56"/>
      <c r="J947" s="56"/>
      <c r="K947" s="68"/>
      <c r="L947" s="113">
        <v>947</v>
      </c>
      <c r="M947" s="113"/>
      <c r="N947" s="98">
        <f>COUNTIFS(A:A,Edges[[#This Row],[Vertex 2]])</f>
        <v>294</v>
      </c>
    </row>
    <row r="948" spans="1:14" x14ac:dyDescent="0.3">
      <c r="A948" t="s">
        <v>1121</v>
      </c>
      <c r="B948" s="91" t="s">
        <v>192</v>
      </c>
      <c r="C948" s="53"/>
      <c r="D948" s="54"/>
      <c r="E948" s="112"/>
      <c r="F948" s="55"/>
      <c r="G948" s="53"/>
      <c r="H948" s="57"/>
      <c r="I948" s="56"/>
      <c r="J948" s="56"/>
      <c r="K948" s="68"/>
      <c r="L948" s="113">
        <v>948</v>
      </c>
      <c r="M948" s="113"/>
      <c r="N948" s="98">
        <f>COUNTIFS(A:A,Edges[[#This Row],[Vertex 2]])</f>
        <v>294</v>
      </c>
    </row>
    <row r="949" spans="1:14" x14ac:dyDescent="0.3">
      <c r="A949" t="s">
        <v>1122</v>
      </c>
      <c r="B949" s="91" t="s">
        <v>192</v>
      </c>
      <c r="C949" s="53"/>
      <c r="D949" s="54"/>
      <c r="E949" s="112"/>
      <c r="F949" s="55"/>
      <c r="G949" s="53"/>
      <c r="H949" s="57"/>
      <c r="I949" s="56"/>
      <c r="J949" s="56"/>
      <c r="K949" s="68"/>
      <c r="L949" s="113">
        <v>949</v>
      </c>
      <c r="M949" s="113"/>
      <c r="N949" s="98">
        <f>COUNTIFS(A:A,Edges[[#This Row],[Vertex 2]])</f>
        <v>294</v>
      </c>
    </row>
    <row r="950" spans="1:14" x14ac:dyDescent="0.3">
      <c r="A950" t="s">
        <v>1123</v>
      </c>
      <c r="B950" s="91" t="s">
        <v>192</v>
      </c>
      <c r="C950" s="53"/>
      <c r="D950" s="54"/>
      <c r="E950" s="112"/>
      <c r="F950" s="55"/>
      <c r="G950" s="53"/>
      <c r="H950" s="57"/>
      <c r="I950" s="56"/>
      <c r="J950" s="56"/>
      <c r="K950" s="68"/>
      <c r="L950" s="113">
        <v>950</v>
      </c>
      <c r="M950" s="113"/>
      <c r="N950" s="98">
        <f>COUNTIFS(A:A,Edges[[#This Row],[Vertex 2]])</f>
        <v>294</v>
      </c>
    </row>
    <row r="951" spans="1:14" x14ac:dyDescent="0.3">
      <c r="A951" t="s">
        <v>1124</v>
      </c>
      <c r="B951" s="91" t="s">
        <v>192</v>
      </c>
      <c r="C951" s="53"/>
      <c r="D951" s="54"/>
      <c r="E951" s="112"/>
      <c r="F951" s="55"/>
      <c r="G951" s="53"/>
      <c r="H951" s="57"/>
      <c r="I951" s="56"/>
      <c r="J951" s="56"/>
      <c r="K951" s="68"/>
      <c r="L951" s="113">
        <v>951</v>
      </c>
      <c r="M951" s="113"/>
      <c r="N951" s="98">
        <f>COUNTIFS(A:A,Edges[[#This Row],[Vertex 2]])</f>
        <v>294</v>
      </c>
    </row>
    <row r="952" spans="1:14" x14ac:dyDescent="0.3">
      <c r="A952" t="s">
        <v>1125</v>
      </c>
      <c r="B952" s="91" t="s">
        <v>192</v>
      </c>
      <c r="C952" s="53"/>
      <c r="D952" s="54"/>
      <c r="E952" s="112"/>
      <c r="F952" s="55"/>
      <c r="G952" s="53"/>
      <c r="H952" s="57"/>
      <c r="I952" s="56"/>
      <c r="J952" s="56"/>
      <c r="K952" s="68"/>
      <c r="L952" s="113">
        <v>952</v>
      </c>
      <c r="M952" s="113"/>
      <c r="N952" s="98">
        <f>COUNTIFS(A:A,Edges[[#This Row],[Vertex 2]])</f>
        <v>294</v>
      </c>
    </row>
    <row r="953" spans="1:14" x14ac:dyDescent="0.3">
      <c r="A953" t="s">
        <v>1126</v>
      </c>
      <c r="B953" s="91" t="s">
        <v>192</v>
      </c>
      <c r="C953" s="53"/>
      <c r="D953" s="54"/>
      <c r="E953" s="112"/>
      <c r="F953" s="55"/>
      <c r="G953" s="53"/>
      <c r="H953" s="57"/>
      <c r="I953" s="56"/>
      <c r="J953" s="56"/>
      <c r="K953" s="68"/>
      <c r="L953" s="113">
        <v>953</v>
      </c>
      <c r="M953" s="113"/>
      <c r="N953" s="98">
        <f>COUNTIFS(A:A,Edges[[#This Row],[Vertex 2]])</f>
        <v>294</v>
      </c>
    </row>
    <row r="954" spans="1:14" x14ac:dyDescent="0.3">
      <c r="A954" t="s">
        <v>1127</v>
      </c>
      <c r="B954" s="91" t="s">
        <v>192</v>
      </c>
      <c r="C954" s="53"/>
      <c r="D954" s="54"/>
      <c r="E954" s="112"/>
      <c r="F954" s="55"/>
      <c r="G954" s="53"/>
      <c r="H954" s="57"/>
      <c r="I954" s="56"/>
      <c r="J954" s="56"/>
      <c r="K954" s="68"/>
      <c r="L954" s="113">
        <v>954</v>
      </c>
      <c r="M954" s="113"/>
      <c r="N954" s="98">
        <f>COUNTIFS(A:A,Edges[[#This Row],[Vertex 2]])</f>
        <v>294</v>
      </c>
    </row>
    <row r="955" spans="1:14" x14ac:dyDescent="0.3">
      <c r="A955" t="s">
        <v>1128</v>
      </c>
      <c r="B955" s="91" t="s">
        <v>192</v>
      </c>
      <c r="C955" s="53"/>
      <c r="D955" s="54"/>
      <c r="E955" s="112"/>
      <c r="F955" s="55"/>
      <c r="G955" s="53"/>
      <c r="H955" s="57"/>
      <c r="I955" s="56"/>
      <c r="J955" s="56"/>
      <c r="K955" s="68"/>
      <c r="L955" s="113">
        <v>955</v>
      </c>
      <c r="M955" s="113"/>
      <c r="N955" s="98">
        <f>COUNTIFS(A:A,Edges[[#This Row],[Vertex 2]])</f>
        <v>294</v>
      </c>
    </row>
    <row r="956" spans="1:14" x14ac:dyDescent="0.3">
      <c r="A956" t="s">
        <v>1129</v>
      </c>
      <c r="B956" s="91" t="s">
        <v>192</v>
      </c>
      <c r="C956" s="53"/>
      <c r="D956" s="54"/>
      <c r="E956" s="112"/>
      <c r="F956" s="55"/>
      <c r="G956" s="53"/>
      <c r="H956" s="57"/>
      <c r="I956" s="56"/>
      <c r="J956" s="56"/>
      <c r="K956" s="68"/>
      <c r="L956" s="113">
        <v>956</v>
      </c>
      <c r="M956" s="113"/>
      <c r="N956" s="98">
        <f>COUNTIFS(A:A,Edges[[#This Row],[Vertex 2]])</f>
        <v>294</v>
      </c>
    </row>
    <row r="957" spans="1:14" x14ac:dyDescent="0.3">
      <c r="A957" t="s">
        <v>1130</v>
      </c>
      <c r="B957" s="91" t="s">
        <v>192</v>
      </c>
      <c r="C957" s="53"/>
      <c r="D957" s="54"/>
      <c r="E957" s="112"/>
      <c r="F957" s="55"/>
      <c r="G957" s="53"/>
      <c r="H957" s="57"/>
      <c r="I957" s="56"/>
      <c r="J957" s="56"/>
      <c r="K957" s="68"/>
      <c r="L957" s="113">
        <v>957</v>
      </c>
      <c r="M957" s="113"/>
      <c r="N957" s="98">
        <f>COUNTIFS(A:A,Edges[[#This Row],[Vertex 2]])</f>
        <v>294</v>
      </c>
    </row>
    <row r="958" spans="1:14" x14ac:dyDescent="0.3">
      <c r="A958" t="s">
        <v>1131</v>
      </c>
      <c r="B958" s="91" t="s">
        <v>192</v>
      </c>
      <c r="C958" s="53"/>
      <c r="D958" s="54"/>
      <c r="E958" s="112"/>
      <c r="F958" s="55"/>
      <c r="G958" s="53"/>
      <c r="H958" s="57"/>
      <c r="I958" s="56"/>
      <c r="J958" s="56"/>
      <c r="K958" s="68"/>
      <c r="L958" s="113">
        <v>958</v>
      </c>
      <c r="M958" s="113"/>
      <c r="N958" s="98">
        <f>COUNTIFS(A:A,Edges[[#This Row],[Vertex 2]])</f>
        <v>294</v>
      </c>
    </row>
    <row r="959" spans="1:14" x14ac:dyDescent="0.3">
      <c r="A959" t="s">
        <v>1132</v>
      </c>
      <c r="B959" s="91" t="s">
        <v>192</v>
      </c>
      <c r="C959" s="53"/>
      <c r="D959" s="54"/>
      <c r="E959" s="112"/>
      <c r="F959" s="55"/>
      <c r="G959" s="53"/>
      <c r="H959" s="57"/>
      <c r="I959" s="56"/>
      <c r="J959" s="56"/>
      <c r="K959" s="68"/>
      <c r="L959" s="113">
        <v>959</v>
      </c>
      <c r="M959" s="113"/>
      <c r="N959" s="98">
        <f>COUNTIFS(A:A,Edges[[#This Row],[Vertex 2]])</f>
        <v>294</v>
      </c>
    </row>
    <row r="960" spans="1:14" x14ac:dyDescent="0.3">
      <c r="A960" t="s">
        <v>1133</v>
      </c>
      <c r="B960" s="91" t="s">
        <v>192</v>
      </c>
      <c r="C960" s="53"/>
      <c r="D960" s="54"/>
      <c r="E960" s="112"/>
      <c r="F960" s="55"/>
      <c r="G960" s="53"/>
      <c r="H960" s="57"/>
      <c r="I960" s="56"/>
      <c r="J960" s="56"/>
      <c r="K960" s="68"/>
      <c r="L960" s="113">
        <v>960</v>
      </c>
      <c r="M960" s="113"/>
      <c r="N960" s="98">
        <f>COUNTIFS(A:A,Edges[[#This Row],[Vertex 2]])</f>
        <v>294</v>
      </c>
    </row>
    <row r="961" spans="1:14" x14ac:dyDescent="0.3">
      <c r="A961" t="s">
        <v>1134</v>
      </c>
      <c r="B961" s="91" t="s">
        <v>192</v>
      </c>
      <c r="C961" s="53"/>
      <c r="D961" s="54"/>
      <c r="E961" s="112"/>
      <c r="F961" s="55"/>
      <c r="G961" s="53"/>
      <c r="H961" s="57"/>
      <c r="I961" s="56"/>
      <c r="J961" s="56"/>
      <c r="K961" s="68"/>
      <c r="L961" s="113">
        <v>961</v>
      </c>
      <c r="M961" s="113"/>
      <c r="N961" s="98">
        <f>COUNTIFS(A:A,Edges[[#This Row],[Vertex 2]])</f>
        <v>294</v>
      </c>
    </row>
    <row r="962" spans="1:14" x14ac:dyDescent="0.3">
      <c r="A962" t="s">
        <v>1135</v>
      </c>
      <c r="B962" s="91" t="s">
        <v>192</v>
      </c>
      <c r="C962" s="53"/>
      <c r="D962" s="54"/>
      <c r="E962" s="112"/>
      <c r="F962" s="55"/>
      <c r="G962" s="53"/>
      <c r="H962" s="57"/>
      <c r="I962" s="56"/>
      <c r="J962" s="56"/>
      <c r="K962" s="68"/>
      <c r="L962" s="113">
        <v>962</v>
      </c>
      <c r="M962" s="113"/>
      <c r="N962" s="98">
        <f>COUNTIFS(A:A,Edges[[#This Row],[Vertex 2]])</f>
        <v>294</v>
      </c>
    </row>
    <row r="963" spans="1:14" x14ac:dyDescent="0.3">
      <c r="A963" t="s">
        <v>1136</v>
      </c>
      <c r="B963" s="91" t="s">
        <v>192</v>
      </c>
      <c r="C963" s="53"/>
      <c r="D963" s="54"/>
      <c r="E963" s="112"/>
      <c r="F963" s="55"/>
      <c r="G963" s="53"/>
      <c r="H963" s="57"/>
      <c r="I963" s="56"/>
      <c r="J963" s="56"/>
      <c r="K963" s="68"/>
      <c r="L963" s="113">
        <v>963</v>
      </c>
      <c r="M963" s="113"/>
      <c r="N963" s="98">
        <f>COUNTIFS(A:A,Edges[[#This Row],[Vertex 2]])</f>
        <v>294</v>
      </c>
    </row>
    <row r="964" spans="1:14" x14ac:dyDescent="0.3">
      <c r="A964" t="s">
        <v>1137</v>
      </c>
      <c r="B964" s="91" t="s">
        <v>192</v>
      </c>
      <c r="C964" s="53"/>
      <c r="D964" s="54"/>
      <c r="E964" s="112"/>
      <c r="F964" s="55"/>
      <c r="G964" s="53"/>
      <c r="H964" s="57"/>
      <c r="I964" s="56"/>
      <c r="J964" s="56"/>
      <c r="K964" s="68"/>
      <c r="L964" s="113">
        <v>964</v>
      </c>
      <c r="M964" s="113"/>
      <c r="N964" s="98">
        <f>COUNTIFS(A:A,Edges[[#This Row],[Vertex 2]])</f>
        <v>294</v>
      </c>
    </row>
    <row r="965" spans="1:14" x14ac:dyDescent="0.3">
      <c r="A965" t="s">
        <v>1138</v>
      </c>
      <c r="B965" s="91" t="s">
        <v>192</v>
      </c>
      <c r="C965" s="53"/>
      <c r="D965" s="54"/>
      <c r="E965" s="112"/>
      <c r="F965" s="55"/>
      <c r="G965" s="53"/>
      <c r="H965" s="57"/>
      <c r="I965" s="56"/>
      <c r="J965" s="56"/>
      <c r="K965" s="68"/>
      <c r="L965" s="113">
        <v>965</v>
      </c>
      <c r="M965" s="113"/>
      <c r="N965" s="98">
        <f>COUNTIFS(A:A,Edges[[#This Row],[Vertex 2]])</f>
        <v>294</v>
      </c>
    </row>
    <row r="966" spans="1:14" x14ac:dyDescent="0.3">
      <c r="A966" t="s">
        <v>1139</v>
      </c>
      <c r="B966" s="91" t="s">
        <v>192</v>
      </c>
      <c r="C966" s="53"/>
      <c r="D966" s="54"/>
      <c r="E966" s="112"/>
      <c r="F966" s="55"/>
      <c r="G966" s="53"/>
      <c r="H966" s="57"/>
      <c r="I966" s="56"/>
      <c r="J966" s="56"/>
      <c r="K966" s="68"/>
      <c r="L966" s="113">
        <v>966</v>
      </c>
      <c r="M966" s="113"/>
      <c r="N966" s="98">
        <f>COUNTIFS(A:A,Edges[[#This Row],[Vertex 2]])</f>
        <v>294</v>
      </c>
    </row>
    <row r="967" spans="1:14" x14ac:dyDescent="0.3">
      <c r="A967" t="s">
        <v>1140</v>
      </c>
      <c r="B967" s="91" t="s">
        <v>192</v>
      </c>
      <c r="C967" s="53"/>
      <c r="D967" s="54"/>
      <c r="E967" s="112"/>
      <c r="F967" s="55"/>
      <c r="G967" s="53"/>
      <c r="H967" s="57"/>
      <c r="I967" s="56"/>
      <c r="J967" s="56"/>
      <c r="K967" s="68"/>
      <c r="L967" s="113">
        <v>967</v>
      </c>
      <c r="M967" s="113"/>
      <c r="N967" s="98">
        <f>COUNTIFS(A:A,Edges[[#This Row],[Vertex 2]])</f>
        <v>294</v>
      </c>
    </row>
    <row r="968" spans="1:14" x14ac:dyDescent="0.3">
      <c r="A968" t="s">
        <v>1141</v>
      </c>
      <c r="B968" s="91" t="s">
        <v>192</v>
      </c>
      <c r="C968" s="53"/>
      <c r="D968" s="54"/>
      <c r="E968" s="112"/>
      <c r="F968" s="55"/>
      <c r="G968" s="53"/>
      <c r="H968" s="57"/>
      <c r="I968" s="56"/>
      <c r="J968" s="56"/>
      <c r="K968" s="68"/>
      <c r="L968" s="113">
        <v>968</v>
      </c>
      <c r="M968" s="113"/>
      <c r="N968" s="98">
        <f>COUNTIFS(A:A,Edges[[#This Row],[Vertex 2]])</f>
        <v>294</v>
      </c>
    </row>
    <row r="969" spans="1:14" x14ac:dyDescent="0.3">
      <c r="A969" t="s">
        <v>188</v>
      </c>
      <c r="B969" s="91" t="s">
        <v>192</v>
      </c>
      <c r="C969" s="53"/>
      <c r="D969" s="54"/>
      <c r="E969" s="112"/>
      <c r="F969" s="55"/>
      <c r="G969" s="53"/>
      <c r="H969" s="57"/>
      <c r="I969" s="56"/>
      <c r="J969" s="56"/>
      <c r="K969" s="68"/>
      <c r="L969" s="113">
        <v>969</v>
      </c>
      <c r="M969" s="113"/>
      <c r="N969" s="98">
        <f>COUNTIFS(A:A,Edges[[#This Row],[Vertex 2]])</f>
        <v>294</v>
      </c>
    </row>
    <row r="970" spans="1:14" x14ac:dyDescent="0.3">
      <c r="A970" t="s">
        <v>1142</v>
      </c>
      <c r="B970" s="91" t="s">
        <v>192</v>
      </c>
      <c r="C970" s="53"/>
      <c r="D970" s="54"/>
      <c r="E970" s="112"/>
      <c r="F970" s="55"/>
      <c r="G970" s="53"/>
      <c r="H970" s="57"/>
      <c r="I970" s="56"/>
      <c r="J970" s="56"/>
      <c r="K970" s="68"/>
      <c r="L970" s="113">
        <v>970</v>
      </c>
      <c r="M970" s="113"/>
      <c r="N970" s="98">
        <f>COUNTIFS(A:A,Edges[[#This Row],[Vertex 2]])</f>
        <v>294</v>
      </c>
    </row>
    <row r="971" spans="1:14" x14ac:dyDescent="0.3">
      <c r="A971" t="s">
        <v>1143</v>
      </c>
      <c r="B971" s="91" t="s">
        <v>192</v>
      </c>
      <c r="C971" s="53"/>
      <c r="D971" s="54"/>
      <c r="E971" s="112"/>
      <c r="F971" s="55"/>
      <c r="G971" s="53"/>
      <c r="H971" s="57"/>
      <c r="I971" s="56"/>
      <c r="J971" s="56"/>
      <c r="K971" s="68"/>
      <c r="L971" s="113">
        <v>971</v>
      </c>
      <c r="M971" s="113"/>
      <c r="N971" s="98">
        <f>COUNTIFS(A:A,Edges[[#This Row],[Vertex 2]])</f>
        <v>294</v>
      </c>
    </row>
    <row r="972" spans="1:14" x14ac:dyDescent="0.3">
      <c r="A972" t="s">
        <v>1144</v>
      </c>
      <c r="B972" s="91" t="s">
        <v>192</v>
      </c>
      <c r="C972" s="53"/>
      <c r="D972" s="54"/>
      <c r="E972" s="112"/>
      <c r="F972" s="55"/>
      <c r="G972" s="53"/>
      <c r="H972" s="57"/>
      <c r="I972" s="56"/>
      <c r="J972" s="56"/>
      <c r="K972" s="68"/>
      <c r="L972" s="113">
        <v>972</v>
      </c>
      <c r="M972" s="113"/>
      <c r="N972" s="98">
        <f>COUNTIFS(A:A,Edges[[#This Row],[Vertex 2]])</f>
        <v>294</v>
      </c>
    </row>
    <row r="973" spans="1:14" x14ac:dyDescent="0.3">
      <c r="A973" t="s">
        <v>1145</v>
      </c>
      <c r="B973" s="91" t="s">
        <v>192</v>
      </c>
      <c r="C973" s="53"/>
      <c r="D973" s="54"/>
      <c r="E973" s="112"/>
      <c r="F973" s="55"/>
      <c r="G973" s="53"/>
      <c r="H973" s="57"/>
      <c r="I973" s="56"/>
      <c r="J973" s="56"/>
      <c r="K973" s="68"/>
      <c r="L973" s="113">
        <v>973</v>
      </c>
      <c r="M973" s="113"/>
      <c r="N973" s="98">
        <f>COUNTIFS(A:A,Edges[[#This Row],[Vertex 2]])</f>
        <v>294</v>
      </c>
    </row>
    <row r="974" spans="1:14" x14ac:dyDescent="0.3">
      <c r="A974" t="s">
        <v>1146</v>
      </c>
      <c r="B974" s="91" t="s">
        <v>192</v>
      </c>
      <c r="C974" s="53"/>
      <c r="D974" s="54"/>
      <c r="E974" s="112"/>
      <c r="F974" s="55"/>
      <c r="G974" s="53"/>
      <c r="H974" s="57"/>
      <c r="I974" s="56"/>
      <c r="J974" s="56"/>
      <c r="K974" s="68"/>
      <c r="L974" s="113">
        <v>974</v>
      </c>
      <c r="M974" s="113"/>
      <c r="N974" s="98">
        <f>COUNTIFS(A:A,Edges[[#This Row],[Vertex 2]])</f>
        <v>294</v>
      </c>
    </row>
    <row r="975" spans="1:14" x14ac:dyDescent="0.3">
      <c r="A975" t="s">
        <v>1147</v>
      </c>
      <c r="B975" s="91" t="s">
        <v>192</v>
      </c>
      <c r="C975" s="53"/>
      <c r="D975" s="54"/>
      <c r="E975" s="112"/>
      <c r="F975" s="55"/>
      <c r="G975" s="53"/>
      <c r="H975" s="57"/>
      <c r="I975" s="56"/>
      <c r="J975" s="56"/>
      <c r="K975" s="68"/>
      <c r="L975" s="113">
        <v>975</v>
      </c>
      <c r="M975" s="113"/>
      <c r="N975" s="98">
        <f>COUNTIFS(A:A,Edges[[#This Row],[Vertex 2]])</f>
        <v>294</v>
      </c>
    </row>
    <row r="976" spans="1:14" x14ac:dyDescent="0.3">
      <c r="A976" t="s">
        <v>1148</v>
      </c>
      <c r="B976" s="91" t="s">
        <v>192</v>
      </c>
      <c r="C976" s="53"/>
      <c r="D976" s="54"/>
      <c r="E976" s="112"/>
      <c r="F976" s="55"/>
      <c r="G976" s="53"/>
      <c r="H976" s="57"/>
      <c r="I976" s="56"/>
      <c r="J976" s="56"/>
      <c r="K976" s="68"/>
      <c r="L976" s="113">
        <v>976</v>
      </c>
      <c r="M976" s="113"/>
      <c r="N976" s="98">
        <f>COUNTIFS(A:A,Edges[[#This Row],[Vertex 2]])</f>
        <v>294</v>
      </c>
    </row>
    <row r="977" spans="1:14" x14ac:dyDescent="0.3">
      <c r="A977" t="s">
        <v>1149</v>
      </c>
      <c r="B977" s="91" t="s">
        <v>192</v>
      </c>
      <c r="C977" s="53"/>
      <c r="D977" s="54"/>
      <c r="E977" s="112"/>
      <c r="F977" s="55"/>
      <c r="G977" s="53"/>
      <c r="H977" s="57"/>
      <c r="I977" s="56"/>
      <c r="J977" s="56"/>
      <c r="K977" s="68"/>
      <c r="L977" s="113">
        <v>977</v>
      </c>
      <c r="M977" s="113"/>
      <c r="N977" s="98">
        <f>COUNTIFS(A:A,Edges[[#This Row],[Vertex 2]])</f>
        <v>294</v>
      </c>
    </row>
    <row r="978" spans="1:14" x14ac:dyDescent="0.3">
      <c r="A978" t="s">
        <v>1150</v>
      </c>
      <c r="B978" s="91" t="s">
        <v>192</v>
      </c>
      <c r="C978" s="53"/>
      <c r="D978" s="54"/>
      <c r="E978" s="112"/>
      <c r="F978" s="55"/>
      <c r="G978" s="53"/>
      <c r="H978" s="57"/>
      <c r="I978" s="56"/>
      <c r="J978" s="56"/>
      <c r="K978" s="68"/>
      <c r="L978" s="113">
        <v>978</v>
      </c>
      <c r="M978" s="113"/>
      <c r="N978" s="98">
        <f>COUNTIFS(A:A,Edges[[#This Row],[Vertex 2]])</f>
        <v>294</v>
      </c>
    </row>
    <row r="979" spans="1:14" x14ac:dyDescent="0.3">
      <c r="A979" t="s">
        <v>1151</v>
      </c>
      <c r="B979" s="91" t="s">
        <v>192</v>
      </c>
      <c r="C979" s="53"/>
      <c r="D979" s="54"/>
      <c r="E979" s="112"/>
      <c r="F979" s="55"/>
      <c r="G979" s="53"/>
      <c r="H979" s="57"/>
      <c r="I979" s="56"/>
      <c r="J979" s="56"/>
      <c r="K979" s="68"/>
      <c r="L979" s="113">
        <v>979</v>
      </c>
      <c r="M979" s="113"/>
      <c r="N979" s="98">
        <f>COUNTIFS(A:A,Edges[[#This Row],[Vertex 2]])</f>
        <v>294</v>
      </c>
    </row>
    <row r="980" spans="1:14" x14ac:dyDescent="0.3">
      <c r="A980" t="s">
        <v>1152</v>
      </c>
      <c r="B980" s="91" t="s">
        <v>192</v>
      </c>
      <c r="C980" s="53"/>
      <c r="D980" s="54"/>
      <c r="E980" s="112"/>
      <c r="F980" s="55"/>
      <c r="G980" s="53"/>
      <c r="H980" s="57"/>
      <c r="I980" s="56"/>
      <c r="J980" s="56"/>
      <c r="K980" s="68"/>
      <c r="L980" s="113">
        <v>980</v>
      </c>
      <c r="M980" s="113"/>
      <c r="N980" s="98">
        <f>COUNTIFS(A:A,Edges[[#This Row],[Vertex 2]])</f>
        <v>294</v>
      </c>
    </row>
    <row r="981" spans="1:14" x14ac:dyDescent="0.3">
      <c r="A981" t="s">
        <v>1153</v>
      </c>
      <c r="B981" s="91" t="s">
        <v>192</v>
      </c>
      <c r="C981" s="53"/>
      <c r="D981" s="54"/>
      <c r="E981" s="112"/>
      <c r="F981" s="55"/>
      <c r="G981" s="53"/>
      <c r="H981" s="57"/>
      <c r="I981" s="56"/>
      <c r="J981" s="56"/>
      <c r="K981" s="68"/>
      <c r="L981" s="113">
        <v>981</v>
      </c>
      <c r="M981" s="113"/>
      <c r="N981" s="98">
        <f>COUNTIFS(A:A,Edges[[#This Row],[Vertex 2]])</f>
        <v>294</v>
      </c>
    </row>
    <row r="982" spans="1:14" x14ac:dyDescent="0.3">
      <c r="A982" t="s">
        <v>1154</v>
      </c>
      <c r="B982" s="91" t="s">
        <v>192</v>
      </c>
      <c r="C982" s="53"/>
      <c r="D982" s="54"/>
      <c r="E982" s="112"/>
      <c r="F982" s="55"/>
      <c r="G982" s="53"/>
      <c r="H982" s="57"/>
      <c r="I982" s="56"/>
      <c r="J982" s="56"/>
      <c r="K982" s="68"/>
      <c r="L982" s="113">
        <v>982</v>
      </c>
      <c r="M982" s="113"/>
      <c r="N982" s="98">
        <f>COUNTIFS(A:A,Edges[[#This Row],[Vertex 2]])</f>
        <v>294</v>
      </c>
    </row>
    <row r="983" spans="1:14" x14ac:dyDescent="0.3">
      <c r="A983" t="s">
        <v>1155</v>
      </c>
      <c r="B983" s="91" t="s">
        <v>192</v>
      </c>
      <c r="C983" s="53"/>
      <c r="D983" s="54"/>
      <c r="E983" s="112"/>
      <c r="F983" s="55"/>
      <c r="G983" s="53"/>
      <c r="H983" s="57"/>
      <c r="I983" s="56"/>
      <c r="J983" s="56"/>
      <c r="K983" s="68"/>
      <c r="L983" s="113">
        <v>983</v>
      </c>
      <c r="M983" s="113"/>
      <c r="N983" s="98">
        <f>COUNTIFS(A:A,Edges[[#This Row],[Vertex 2]])</f>
        <v>294</v>
      </c>
    </row>
    <row r="984" spans="1:14" x14ac:dyDescent="0.3">
      <c r="A984" t="s">
        <v>1156</v>
      </c>
      <c r="B984" s="91" t="s">
        <v>192</v>
      </c>
      <c r="C984" s="53"/>
      <c r="D984" s="54"/>
      <c r="E984" s="112"/>
      <c r="F984" s="55"/>
      <c r="G984" s="53"/>
      <c r="H984" s="57"/>
      <c r="I984" s="56"/>
      <c r="J984" s="56"/>
      <c r="K984" s="68"/>
      <c r="L984" s="113">
        <v>984</v>
      </c>
      <c r="M984" s="113"/>
      <c r="N984" s="98">
        <f>COUNTIFS(A:A,Edges[[#This Row],[Vertex 2]])</f>
        <v>294</v>
      </c>
    </row>
    <row r="985" spans="1:14" x14ac:dyDescent="0.3">
      <c r="A985" t="s">
        <v>1157</v>
      </c>
      <c r="B985" s="91" t="s">
        <v>192</v>
      </c>
      <c r="C985" s="53"/>
      <c r="D985" s="54"/>
      <c r="E985" s="112"/>
      <c r="F985" s="55"/>
      <c r="G985" s="53"/>
      <c r="H985" s="57"/>
      <c r="I985" s="56"/>
      <c r="J985" s="56"/>
      <c r="K985" s="68"/>
      <c r="L985" s="113">
        <v>985</v>
      </c>
      <c r="M985" s="113"/>
      <c r="N985" s="98">
        <f>COUNTIFS(A:A,Edges[[#This Row],[Vertex 2]])</f>
        <v>294</v>
      </c>
    </row>
    <row r="986" spans="1:14" x14ac:dyDescent="0.3">
      <c r="A986" t="s">
        <v>1158</v>
      </c>
      <c r="B986" s="91" t="s">
        <v>192</v>
      </c>
      <c r="C986" s="53"/>
      <c r="D986" s="54"/>
      <c r="E986" s="112"/>
      <c r="F986" s="55"/>
      <c r="G986" s="53"/>
      <c r="H986" s="57"/>
      <c r="I986" s="56"/>
      <c r="J986" s="56"/>
      <c r="K986" s="68"/>
      <c r="L986" s="113">
        <v>986</v>
      </c>
      <c r="M986" s="113"/>
      <c r="N986" s="98">
        <f>COUNTIFS(A:A,Edges[[#This Row],[Vertex 2]])</f>
        <v>294</v>
      </c>
    </row>
    <row r="987" spans="1:14" x14ac:dyDescent="0.3">
      <c r="A987" t="s">
        <v>1159</v>
      </c>
      <c r="B987" s="91" t="s">
        <v>192</v>
      </c>
      <c r="C987" s="53"/>
      <c r="D987" s="54"/>
      <c r="E987" s="112"/>
      <c r="F987" s="55"/>
      <c r="G987" s="53"/>
      <c r="H987" s="57"/>
      <c r="I987" s="56"/>
      <c r="J987" s="56"/>
      <c r="K987" s="68"/>
      <c r="L987" s="113">
        <v>987</v>
      </c>
      <c r="M987" s="113"/>
      <c r="N987" s="98">
        <f>COUNTIFS(A:A,Edges[[#This Row],[Vertex 2]])</f>
        <v>294</v>
      </c>
    </row>
    <row r="988" spans="1:14" x14ac:dyDescent="0.3">
      <c r="A988" t="s">
        <v>1160</v>
      </c>
      <c r="B988" s="91" t="s">
        <v>192</v>
      </c>
      <c r="C988" s="53"/>
      <c r="D988" s="54"/>
      <c r="E988" s="112"/>
      <c r="F988" s="55"/>
      <c r="G988" s="53"/>
      <c r="H988" s="57"/>
      <c r="I988" s="56"/>
      <c r="J988" s="56"/>
      <c r="K988" s="68"/>
      <c r="L988" s="113">
        <v>988</v>
      </c>
      <c r="M988" s="113"/>
      <c r="N988" s="98">
        <f>COUNTIFS(A:A,Edges[[#This Row],[Vertex 2]])</f>
        <v>294</v>
      </c>
    </row>
    <row r="989" spans="1:14" x14ac:dyDescent="0.3">
      <c r="A989" t="s">
        <v>1161</v>
      </c>
      <c r="B989" s="91" t="s">
        <v>192</v>
      </c>
      <c r="C989" s="53"/>
      <c r="D989" s="54"/>
      <c r="E989" s="112"/>
      <c r="F989" s="55"/>
      <c r="G989" s="53"/>
      <c r="H989" s="57"/>
      <c r="I989" s="56"/>
      <c r="J989" s="56"/>
      <c r="K989" s="68"/>
      <c r="L989" s="113">
        <v>989</v>
      </c>
      <c r="M989" s="113"/>
      <c r="N989" s="98">
        <f>COUNTIFS(A:A,Edges[[#This Row],[Vertex 2]])</f>
        <v>294</v>
      </c>
    </row>
    <row r="990" spans="1:14" x14ac:dyDescent="0.3">
      <c r="A990" t="s">
        <v>1162</v>
      </c>
      <c r="B990" s="91" t="s">
        <v>192</v>
      </c>
      <c r="C990" s="53"/>
      <c r="D990" s="54"/>
      <c r="E990" s="112"/>
      <c r="F990" s="55"/>
      <c r="G990" s="53"/>
      <c r="H990" s="57"/>
      <c r="I990" s="56"/>
      <c r="J990" s="56"/>
      <c r="K990" s="68"/>
      <c r="L990" s="113">
        <v>990</v>
      </c>
      <c r="M990" s="113"/>
      <c r="N990" s="98">
        <f>COUNTIFS(A:A,Edges[[#This Row],[Vertex 2]])</f>
        <v>294</v>
      </c>
    </row>
    <row r="991" spans="1:14" x14ac:dyDescent="0.3">
      <c r="A991" t="s">
        <v>1163</v>
      </c>
      <c r="B991" s="91" t="s">
        <v>192</v>
      </c>
      <c r="C991" s="53"/>
      <c r="D991" s="54"/>
      <c r="E991" s="112"/>
      <c r="F991" s="55"/>
      <c r="G991" s="53"/>
      <c r="H991" s="57"/>
      <c r="I991" s="56"/>
      <c r="J991" s="56"/>
      <c r="K991" s="68"/>
      <c r="L991" s="113">
        <v>991</v>
      </c>
      <c r="M991" s="113"/>
      <c r="N991" s="98">
        <f>COUNTIFS(A:A,Edges[[#This Row],[Vertex 2]])</f>
        <v>294</v>
      </c>
    </row>
    <row r="992" spans="1:14" x14ac:dyDescent="0.3">
      <c r="A992" t="s">
        <v>1164</v>
      </c>
      <c r="B992" s="91" t="s">
        <v>192</v>
      </c>
      <c r="C992" s="53"/>
      <c r="D992" s="54"/>
      <c r="E992" s="112"/>
      <c r="F992" s="55"/>
      <c r="G992" s="53"/>
      <c r="H992" s="57"/>
      <c r="I992" s="56"/>
      <c r="J992" s="56"/>
      <c r="K992" s="68"/>
      <c r="L992" s="113">
        <v>992</v>
      </c>
      <c r="M992" s="113"/>
      <c r="N992" s="98">
        <f>COUNTIFS(A:A,Edges[[#This Row],[Vertex 2]])</f>
        <v>294</v>
      </c>
    </row>
    <row r="993" spans="1:14" x14ac:dyDescent="0.3">
      <c r="A993" t="s">
        <v>1165</v>
      </c>
      <c r="B993" s="91" t="s">
        <v>192</v>
      </c>
      <c r="C993" s="53"/>
      <c r="D993" s="54"/>
      <c r="E993" s="112"/>
      <c r="F993" s="55"/>
      <c r="G993" s="53"/>
      <c r="H993" s="57"/>
      <c r="I993" s="56"/>
      <c r="J993" s="56"/>
      <c r="K993" s="68"/>
      <c r="L993" s="113">
        <v>993</v>
      </c>
      <c r="M993" s="113"/>
      <c r="N993" s="98">
        <f>COUNTIFS(A:A,Edges[[#This Row],[Vertex 2]])</f>
        <v>294</v>
      </c>
    </row>
    <row r="994" spans="1:14" x14ac:dyDescent="0.3">
      <c r="A994" t="s">
        <v>1166</v>
      </c>
      <c r="B994" s="91" t="s">
        <v>192</v>
      </c>
      <c r="C994" s="53"/>
      <c r="D994" s="54"/>
      <c r="E994" s="112"/>
      <c r="F994" s="55"/>
      <c r="G994" s="53"/>
      <c r="H994" s="57"/>
      <c r="I994" s="56"/>
      <c r="J994" s="56"/>
      <c r="K994" s="68"/>
      <c r="L994" s="113">
        <v>994</v>
      </c>
      <c r="M994" s="113"/>
      <c r="N994" s="98">
        <f>COUNTIFS(A:A,Edges[[#This Row],[Vertex 2]])</f>
        <v>294</v>
      </c>
    </row>
    <row r="995" spans="1:14" x14ac:dyDescent="0.3">
      <c r="A995" t="s">
        <v>1167</v>
      </c>
      <c r="B995" s="91" t="s">
        <v>192</v>
      </c>
      <c r="C995" s="53"/>
      <c r="D995" s="54"/>
      <c r="E995" s="112"/>
      <c r="F995" s="55"/>
      <c r="G995" s="53"/>
      <c r="H995" s="57"/>
      <c r="I995" s="56"/>
      <c r="J995" s="56"/>
      <c r="K995" s="68"/>
      <c r="L995" s="113">
        <v>995</v>
      </c>
      <c r="M995" s="113"/>
      <c r="N995" s="98">
        <f>COUNTIFS(A:A,Edges[[#This Row],[Vertex 2]])</f>
        <v>294</v>
      </c>
    </row>
    <row r="996" spans="1:14" x14ac:dyDescent="0.3">
      <c r="A996" t="s">
        <v>1168</v>
      </c>
      <c r="B996" s="91" t="s">
        <v>192</v>
      </c>
      <c r="C996" s="53"/>
      <c r="D996" s="54"/>
      <c r="E996" s="112"/>
      <c r="F996" s="55"/>
      <c r="G996" s="53"/>
      <c r="H996" s="57"/>
      <c r="I996" s="56"/>
      <c r="J996" s="56"/>
      <c r="K996" s="68"/>
      <c r="L996" s="113">
        <v>996</v>
      </c>
      <c r="M996" s="113"/>
      <c r="N996" s="98">
        <f>COUNTIFS(A:A,Edges[[#This Row],[Vertex 2]])</f>
        <v>294</v>
      </c>
    </row>
    <row r="997" spans="1:14" x14ac:dyDescent="0.3">
      <c r="A997" t="s">
        <v>1169</v>
      </c>
      <c r="B997" s="91" t="s">
        <v>192</v>
      </c>
      <c r="C997" s="53"/>
      <c r="D997" s="54"/>
      <c r="E997" s="112"/>
      <c r="F997" s="55"/>
      <c r="G997" s="53"/>
      <c r="H997" s="57"/>
      <c r="I997" s="56"/>
      <c r="J997" s="56"/>
      <c r="K997" s="68"/>
      <c r="L997" s="113">
        <v>997</v>
      </c>
      <c r="M997" s="113"/>
      <c r="N997" s="98">
        <f>COUNTIFS(A:A,Edges[[#This Row],[Vertex 2]])</f>
        <v>294</v>
      </c>
    </row>
    <row r="998" spans="1:14" x14ac:dyDescent="0.3">
      <c r="A998" t="s">
        <v>1170</v>
      </c>
      <c r="B998" s="91" t="s">
        <v>192</v>
      </c>
      <c r="C998" s="53"/>
      <c r="D998" s="54"/>
      <c r="E998" s="112"/>
      <c r="F998" s="55"/>
      <c r="G998" s="53"/>
      <c r="H998" s="57"/>
      <c r="I998" s="56"/>
      <c r="J998" s="56"/>
      <c r="K998" s="68"/>
      <c r="L998" s="113">
        <v>998</v>
      </c>
      <c r="M998" s="113"/>
      <c r="N998" s="98">
        <f>COUNTIFS(A:A,Edges[[#This Row],[Vertex 2]])</f>
        <v>294</v>
      </c>
    </row>
    <row r="999" spans="1:14" x14ac:dyDescent="0.3">
      <c r="A999" t="s">
        <v>1171</v>
      </c>
      <c r="B999" s="91" t="s">
        <v>192</v>
      </c>
      <c r="C999" s="53"/>
      <c r="D999" s="54"/>
      <c r="E999" s="112"/>
      <c r="F999" s="55"/>
      <c r="G999" s="53"/>
      <c r="H999" s="57"/>
      <c r="I999" s="56"/>
      <c r="J999" s="56"/>
      <c r="K999" s="68"/>
      <c r="L999" s="113">
        <v>999</v>
      </c>
      <c r="M999" s="113"/>
      <c r="N999" s="98">
        <f>COUNTIFS(A:A,Edges[[#This Row],[Vertex 2]])</f>
        <v>294</v>
      </c>
    </row>
    <row r="1000" spans="1:14" x14ac:dyDescent="0.3">
      <c r="A1000" t="s">
        <v>1172</v>
      </c>
      <c r="B1000" s="91" t="s">
        <v>192</v>
      </c>
      <c r="C1000" s="53"/>
      <c r="D1000" s="54"/>
      <c r="E1000" s="112"/>
      <c r="F1000" s="55"/>
      <c r="G1000" s="53"/>
      <c r="H1000" s="57"/>
      <c r="I1000" s="56"/>
      <c r="J1000" s="56"/>
      <c r="K1000" s="68"/>
      <c r="L1000" s="113">
        <v>1000</v>
      </c>
      <c r="M1000" s="113"/>
      <c r="N1000" s="98">
        <f>COUNTIFS(A:A,Edges[[#This Row],[Vertex 2]])</f>
        <v>294</v>
      </c>
    </row>
    <row r="1001" spans="1:14" x14ac:dyDescent="0.3">
      <c r="A1001" t="s">
        <v>1173</v>
      </c>
      <c r="B1001" s="91" t="s">
        <v>192</v>
      </c>
      <c r="C1001" s="53"/>
      <c r="D1001" s="54"/>
      <c r="E1001" s="112"/>
      <c r="F1001" s="55"/>
      <c r="G1001" s="53"/>
      <c r="H1001" s="57"/>
      <c r="I1001" s="56"/>
      <c r="J1001" s="56"/>
      <c r="K1001" s="68"/>
      <c r="L1001" s="113">
        <v>1001</v>
      </c>
      <c r="M1001" s="113"/>
      <c r="N1001" s="98">
        <f>COUNTIFS(A:A,Edges[[#This Row],[Vertex 2]])</f>
        <v>294</v>
      </c>
    </row>
    <row r="1002" spans="1:14" x14ac:dyDescent="0.3">
      <c r="A1002" t="s">
        <v>1174</v>
      </c>
      <c r="B1002" s="91" t="s">
        <v>192</v>
      </c>
      <c r="C1002" s="53"/>
      <c r="D1002" s="54"/>
      <c r="E1002" s="112"/>
      <c r="F1002" s="55"/>
      <c r="G1002" s="53"/>
      <c r="H1002" s="57"/>
      <c r="I1002" s="56"/>
      <c r="J1002" s="56"/>
      <c r="K1002" s="68"/>
      <c r="L1002" s="113">
        <v>1002</v>
      </c>
      <c r="M1002" s="113"/>
      <c r="N1002" s="98">
        <f>COUNTIFS(A:A,Edges[[#This Row],[Vertex 2]])</f>
        <v>294</v>
      </c>
    </row>
    <row r="1003" spans="1:14" x14ac:dyDescent="0.3">
      <c r="A1003" t="s">
        <v>1175</v>
      </c>
      <c r="B1003" s="91" t="s">
        <v>192</v>
      </c>
      <c r="C1003" s="53"/>
      <c r="D1003" s="54"/>
      <c r="E1003" s="112"/>
      <c r="F1003" s="55"/>
      <c r="G1003" s="53"/>
      <c r="H1003" s="57"/>
      <c r="I1003" s="56"/>
      <c r="J1003" s="56"/>
      <c r="K1003" s="68"/>
      <c r="L1003" s="113">
        <v>1003</v>
      </c>
      <c r="M1003" s="113"/>
      <c r="N1003" s="98">
        <f>COUNTIFS(A:A,Edges[[#This Row],[Vertex 2]])</f>
        <v>294</v>
      </c>
    </row>
    <row r="1004" spans="1:14" x14ac:dyDescent="0.3">
      <c r="A1004" t="s">
        <v>1176</v>
      </c>
      <c r="B1004" s="91" t="s">
        <v>192</v>
      </c>
      <c r="C1004" s="53"/>
      <c r="D1004" s="54"/>
      <c r="E1004" s="112"/>
      <c r="F1004" s="55"/>
      <c r="G1004" s="53"/>
      <c r="H1004" s="57"/>
      <c r="I1004" s="56"/>
      <c r="J1004" s="56"/>
      <c r="K1004" s="68"/>
      <c r="L1004" s="113">
        <v>1004</v>
      </c>
      <c r="M1004" s="113"/>
      <c r="N1004" s="98">
        <f>COUNTIFS(A:A,Edges[[#This Row],[Vertex 2]])</f>
        <v>294</v>
      </c>
    </row>
    <row r="1005" spans="1:14" x14ac:dyDescent="0.3">
      <c r="A1005" t="s">
        <v>239</v>
      </c>
      <c r="B1005" s="91" t="s">
        <v>192</v>
      </c>
      <c r="C1005" s="53"/>
      <c r="D1005" s="54"/>
      <c r="E1005" s="112"/>
      <c r="F1005" s="55"/>
      <c r="G1005" s="53"/>
      <c r="H1005" s="57"/>
      <c r="I1005" s="56"/>
      <c r="J1005" s="56"/>
      <c r="K1005" s="68"/>
      <c r="L1005" s="113">
        <v>1005</v>
      </c>
      <c r="M1005" s="113"/>
      <c r="N1005" s="98">
        <f>COUNTIFS(A:A,Edges[[#This Row],[Vertex 2]])</f>
        <v>294</v>
      </c>
    </row>
    <row r="1006" spans="1:14" x14ac:dyDescent="0.3">
      <c r="A1006" t="s">
        <v>1177</v>
      </c>
      <c r="B1006" s="91" t="s">
        <v>192</v>
      </c>
      <c r="C1006" s="53"/>
      <c r="D1006" s="54"/>
      <c r="E1006" s="112"/>
      <c r="F1006" s="55"/>
      <c r="G1006" s="53"/>
      <c r="H1006" s="57"/>
      <c r="I1006" s="56"/>
      <c r="J1006" s="56"/>
      <c r="K1006" s="68"/>
      <c r="L1006" s="113">
        <v>1006</v>
      </c>
      <c r="M1006" s="113"/>
      <c r="N1006" s="98">
        <f>COUNTIFS(A:A,Edges[[#This Row],[Vertex 2]])</f>
        <v>294</v>
      </c>
    </row>
    <row r="1007" spans="1:14" x14ac:dyDescent="0.3">
      <c r="A1007" t="s">
        <v>1178</v>
      </c>
      <c r="B1007" s="91" t="s">
        <v>192</v>
      </c>
      <c r="C1007" s="53"/>
      <c r="D1007" s="54"/>
      <c r="E1007" s="112"/>
      <c r="F1007" s="55"/>
      <c r="G1007" s="53"/>
      <c r="H1007" s="57"/>
      <c r="I1007" s="56"/>
      <c r="J1007" s="56"/>
      <c r="K1007" s="68"/>
      <c r="L1007" s="113">
        <v>1007</v>
      </c>
      <c r="M1007" s="113"/>
      <c r="N1007" s="98">
        <f>COUNTIFS(A:A,Edges[[#This Row],[Vertex 2]])</f>
        <v>294</v>
      </c>
    </row>
    <row r="1008" spans="1:14" x14ac:dyDescent="0.3">
      <c r="A1008" t="s">
        <v>1179</v>
      </c>
      <c r="B1008" s="91" t="s">
        <v>192</v>
      </c>
      <c r="C1008" s="53"/>
      <c r="D1008" s="54"/>
      <c r="E1008" s="112"/>
      <c r="F1008" s="55"/>
      <c r="G1008" s="53"/>
      <c r="H1008" s="57"/>
      <c r="I1008" s="56"/>
      <c r="J1008" s="56"/>
      <c r="K1008" s="68"/>
      <c r="L1008" s="113">
        <v>1008</v>
      </c>
      <c r="M1008" s="113"/>
      <c r="N1008" s="98">
        <f>COUNTIFS(A:A,Edges[[#This Row],[Vertex 2]])</f>
        <v>294</v>
      </c>
    </row>
    <row r="1009" spans="1:14" x14ac:dyDescent="0.3">
      <c r="A1009" t="s">
        <v>1180</v>
      </c>
      <c r="B1009" s="91" t="s">
        <v>192</v>
      </c>
      <c r="C1009" s="53"/>
      <c r="D1009" s="54"/>
      <c r="E1009" s="112"/>
      <c r="F1009" s="55"/>
      <c r="G1009" s="53"/>
      <c r="H1009" s="57"/>
      <c r="I1009" s="56"/>
      <c r="J1009" s="56"/>
      <c r="K1009" s="68"/>
      <c r="L1009" s="113">
        <v>1009</v>
      </c>
      <c r="M1009" s="113"/>
      <c r="N1009" s="98">
        <f>COUNTIFS(A:A,Edges[[#This Row],[Vertex 2]])</f>
        <v>294</v>
      </c>
    </row>
    <row r="1010" spans="1:14" x14ac:dyDescent="0.3">
      <c r="A1010" t="s">
        <v>1181</v>
      </c>
      <c r="B1010" s="91" t="s">
        <v>192</v>
      </c>
      <c r="C1010" s="53"/>
      <c r="D1010" s="54"/>
      <c r="E1010" s="112"/>
      <c r="F1010" s="55"/>
      <c r="G1010" s="53"/>
      <c r="H1010" s="57"/>
      <c r="I1010" s="56"/>
      <c r="J1010" s="56"/>
      <c r="K1010" s="68"/>
      <c r="L1010" s="113">
        <v>1010</v>
      </c>
      <c r="M1010" s="113"/>
      <c r="N1010" s="98">
        <f>COUNTIFS(A:A,Edges[[#This Row],[Vertex 2]])</f>
        <v>294</v>
      </c>
    </row>
    <row r="1011" spans="1:14" x14ac:dyDescent="0.3">
      <c r="A1011" t="s">
        <v>1182</v>
      </c>
      <c r="B1011" s="91" t="s">
        <v>192</v>
      </c>
      <c r="C1011" s="53"/>
      <c r="D1011" s="54"/>
      <c r="E1011" s="112"/>
      <c r="F1011" s="55"/>
      <c r="G1011" s="53"/>
      <c r="H1011" s="57"/>
      <c r="I1011" s="56"/>
      <c r="J1011" s="56"/>
      <c r="K1011" s="68"/>
      <c r="L1011" s="113">
        <v>1011</v>
      </c>
      <c r="M1011" s="113"/>
      <c r="N1011" s="98">
        <f>COUNTIFS(A:A,Edges[[#This Row],[Vertex 2]])</f>
        <v>294</v>
      </c>
    </row>
    <row r="1012" spans="1:14" x14ac:dyDescent="0.3">
      <c r="A1012" t="s">
        <v>1183</v>
      </c>
      <c r="B1012" s="91" t="s">
        <v>192</v>
      </c>
      <c r="C1012" s="53"/>
      <c r="D1012" s="54"/>
      <c r="E1012" s="112"/>
      <c r="F1012" s="55"/>
      <c r="G1012" s="53"/>
      <c r="H1012" s="57"/>
      <c r="I1012" s="56"/>
      <c r="J1012" s="56"/>
      <c r="K1012" s="68"/>
      <c r="L1012" s="113">
        <v>1012</v>
      </c>
      <c r="M1012" s="113"/>
      <c r="N1012" s="98">
        <f>COUNTIFS(A:A,Edges[[#This Row],[Vertex 2]])</f>
        <v>294</v>
      </c>
    </row>
    <row r="1013" spans="1:14" x14ac:dyDescent="0.3">
      <c r="A1013" t="s">
        <v>1184</v>
      </c>
      <c r="B1013" s="91" t="s">
        <v>192</v>
      </c>
      <c r="C1013" s="53"/>
      <c r="D1013" s="54"/>
      <c r="E1013" s="112"/>
      <c r="F1013" s="55"/>
      <c r="G1013" s="53"/>
      <c r="H1013" s="57"/>
      <c r="I1013" s="56"/>
      <c r="J1013" s="56"/>
      <c r="K1013" s="68"/>
      <c r="L1013" s="113">
        <v>1013</v>
      </c>
      <c r="M1013" s="113"/>
      <c r="N1013" s="98">
        <f>COUNTIFS(A:A,Edges[[#This Row],[Vertex 2]])</f>
        <v>294</v>
      </c>
    </row>
    <row r="1014" spans="1:14" x14ac:dyDescent="0.3">
      <c r="A1014" t="s">
        <v>1185</v>
      </c>
      <c r="B1014" s="91" t="s">
        <v>192</v>
      </c>
      <c r="C1014" s="53"/>
      <c r="D1014" s="54"/>
      <c r="E1014" s="112"/>
      <c r="F1014" s="55"/>
      <c r="G1014" s="53"/>
      <c r="H1014" s="57"/>
      <c r="I1014" s="56"/>
      <c r="J1014" s="56"/>
      <c r="K1014" s="68"/>
      <c r="L1014" s="113">
        <v>1014</v>
      </c>
      <c r="M1014" s="113"/>
      <c r="N1014" s="98">
        <f>COUNTIFS(A:A,Edges[[#This Row],[Vertex 2]])</f>
        <v>294</v>
      </c>
    </row>
    <row r="1015" spans="1:14" x14ac:dyDescent="0.3">
      <c r="A1015" t="s">
        <v>1186</v>
      </c>
      <c r="B1015" s="91" t="s">
        <v>192</v>
      </c>
      <c r="C1015" s="53"/>
      <c r="D1015" s="54"/>
      <c r="E1015" s="112"/>
      <c r="F1015" s="55"/>
      <c r="G1015" s="53"/>
      <c r="H1015" s="57"/>
      <c r="I1015" s="56"/>
      <c r="J1015" s="56"/>
      <c r="K1015" s="68"/>
      <c r="L1015" s="113">
        <v>1015</v>
      </c>
      <c r="M1015" s="113"/>
      <c r="N1015" s="98">
        <f>COUNTIFS(A:A,Edges[[#This Row],[Vertex 2]])</f>
        <v>294</v>
      </c>
    </row>
    <row r="1016" spans="1:14" x14ac:dyDescent="0.3">
      <c r="A1016" t="s">
        <v>1187</v>
      </c>
      <c r="B1016" s="91" t="s">
        <v>192</v>
      </c>
      <c r="C1016" s="53"/>
      <c r="D1016" s="54"/>
      <c r="E1016" s="112"/>
      <c r="F1016" s="55"/>
      <c r="G1016" s="53"/>
      <c r="H1016" s="57"/>
      <c r="I1016" s="56"/>
      <c r="J1016" s="56"/>
      <c r="K1016" s="68"/>
      <c r="L1016" s="113">
        <v>1016</v>
      </c>
      <c r="M1016" s="113"/>
      <c r="N1016" s="98">
        <f>COUNTIFS(A:A,Edges[[#This Row],[Vertex 2]])</f>
        <v>294</v>
      </c>
    </row>
    <row r="1017" spans="1:14" x14ac:dyDescent="0.3">
      <c r="A1017" t="s">
        <v>1188</v>
      </c>
      <c r="B1017" s="91" t="s">
        <v>192</v>
      </c>
      <c r="C1017" s="53"/>
      <c r="D1017" s="54"/>
      <c r="E1017" s="112"/>
      <c r="F1017" s="55"/>
      <c r="G1017" s="53"/>
      <c r="H1017" s="57"/>
      <c r="I1017" s="56"/>
      <c r="J1017" s="56"/>
      <c r="K1017" s="68"/>
      <c r="L1017" s="113">
        <v>1017</v>
      </c>
      <c r="M1017" s="113"/>
      <c r="N1017" s="98">
        <f>COUNTIFS(A:A,Edges[[#This Row],[Vertex 2]])</f>
        <v>294</v>
      </c>
    </row>
    <row r="1018" spans="1:14" x14ac:dyDescent="0.3">
      <c r="A1018" t="s">
        <v>1189</v>
      </c>
      <c r="B1018" s="91" t="s">
        <v>192</v>
      </c>
      <c r="C1018" s="53"/>
      <c r="D1018" s="54"/>
      <c r="E1018" s="112"/>
      <c r="F1018" s="55"/>
      <c r="G1018" s="53"/>
      <c r="H1018" s="57"/>
      <c r="I1018" s="56"/>
      <c r="J1018" s="56"/>
      <c r="K1018" s="68"/>
      <c r="L1018" s="113">
        <v>1018</v>
      </c>
      <c r="M1018" s="113"/>
      <c r="N1018" s="98">
        <f>COUNTIFS(A:A,Edges[[#This Row],[Vertex 2]])</f>
        <v>294</v>
      </c>
    </row>
    <row r="1019" spans="1:14" x14ac:dyDescent="0.3">
      <c r="A1019" t="s">
        <v>1190</v>
      </c>
      <c r="B1019" s="91" t="s">
        <v>192</v>
      </c>
      <c r="C1019" s="53"/>
      <c r="D1019" s="54"/>
      <c r="E1019" s="112"/>
      <c r="F1019" s="55"/>
      <c r="G1019" s="53"/>
      <c r="H1019" s="57"/>
      <c r="I1019" s="56"/>
      <c r="J1019" s="56"/>
      <c r="K1019" s="68"/>
      <c r="L1019" s="113">
        <v>1019</v>
      </c>
      <c r="M1019" s="113"/>
      <c r="N1019" s="98">
        <f>COUNTIFS(A:A,Edges[[#This Row],[Vertex 2]])</f>
        <v>294</v>
      </c>
    </row>
    <row r="1020" spans="1:14" x14ac:dyDescent="0.3">
      <c r="A1020" t="s">
        <v>1191</v>
      </c>
      <c r="B1020" s="91" t="s">
        <v>192</v>
      </c>
      <c r="C1020" s="53"/>
      <c r="D1020" s="54"/>
      <c r="E1020" s="112"/>
      <c r="F1020" s="55"/>
      <c r="G1020" s="53"/>
      <c r="H1020" s="57"/>
      <c r="I1020" s="56"/>
      <c r="J1020" s="56"/>
      <c r="K1020" s="68"/>
      <c r="L1020" s="113">
        <v>1020</v>
      </c>
      <c r="M1020" s="113"/>
      <c r="N1020" s="98">
        <f>COUNTIFS(A:A,Edges[[#This Row],[Vertex 2]])</f>
        <v>294</v>
      </c>
    </row>
    <row r="1021" spans="1:14" x14ac:dyDescent="0.3">
      <c r="A1021" t="s">
        <v>1192</v>
      </c>
      <c r="B1021" s="91" t="s">
        <v>192</v>
      </c>
      <c r="C1021" s="53"/>
      <c r="D1021" s="54"/>
      <c r="E1021" s="112"/>
      <c r="F1021" s="55"/>
      <c r="G1021" s="53"/>
      <c r="H1021" s="57"/>
      <c r="I1021" s="56"/>
      <c r="J1021" s="56"/>
      <c r="K1021" s="68"/>
      <c r="L1021" s="113">
        <v>1021</v>
      </c>
      <c r="M1021" s="113"/>
      <c r="N1021" s="98">
        <f>COUNTIFS(A:A,Edges[[#This Row],[Vertex 2]])</f>
        <v>294</v>
      </c>
    </row>
    <row r="1022" spans="1:14" x14ac:dyDescent="0.3">
      <c r="A1022" t="s">
        <v>1193</v>
      </c>
      <c r="B1022" s="91" t="s">
        <v>192</v>
      </c>
      <c r="C1022" s="53"/>
      <c r="D1022" s="54"/>
      <c r="E1022" s="112"/>
      <c r="F1022" s="55"/>
      <c r="G1022" s="53"/>
      <c r="H1022" s="57"/>
      <c r="I1022" s="56"/>
      <c r="J1022" s="56"/>
      <c r="K1022" s="68"/>
      <c r="L1022" s="113">
        <v>1022</v>
      </c>
      <c r="M1022" s="113"/>
      <c r="N1022" s="98">
        <f>COUNTIFS(A:A,Edges[[#This Row],[Vertex 2]])</f>
        <v>294</v>
      </c>
    </row>
    <row r="1023" spans="1:14" x14ac:dyDescent="0.3">
      <c r="A1023" t="s">
        <v>1194</v>
      </c>
      <c r="B1023" s="91" t="s">
        <v>192</v>
      </c>
      <c r="C1023" s="53"/>
      <c r="D1023" s="54"/>
      <c r="E1023" s="112"/>
      <c r="F1023" s="55"/>
      <c r="G1023" s="53"/>
      <c r="H1023" s="57"/>
      <c r="I1023" s="56"/>
      <c r="J1023" s="56"/>
      <c r="K1023" s="68"/>
      <c r="L1023" s="113">
        <v>1023</v>
      </c>
      <c r="M1023" s="113"/>
      <c r="N1023" s="98">
        <f>COUNTIFS(A:A,Edges[[#This Row],[Vertex 2]])</f>
        <v>294</v>
      </c>
    </row>
    <row r="1024" spans="1:14" x14ac:dyDescent="0.3">
      <c r="A1024" t="s">
        <v>1195</v>
      </c>
      <c r="B1024" s="91" t="s">
        <v>192</v>
      </c>
      <c r="C1024" s="53"/>
      <c r="D1024" s="54"/>
      <c r="E1024" s="112"/>
      <c r="F1024" s="55"/>
      <c r="G1024" s="53"/>
      <c r="H1024" s="57"/>
      <c r="I1024" s="56"/>
      <c r="J1024" s="56"/>
      <c r="K1024" s="68"/>
      <c r="L1024" s="113">
        <v>1024</v>
      </c>
      <c r="M1024" s="113"/>
      <c r="N1024" s="98">
        <f>COUNTIFS(A:A,Edges[[#This Row],[Vertex 2]])</f>
        <v>294</v>
      </c>
    </row>
    <row r="1025" spans="1:14" x14ac:dyDescent="0.3">
      <c r="A1025" t="s">
        <v>1196</v>
      </c>
      <c r="B1025" s="91" t="s">
        <v>192</v>
      </c>
      <c r="C1025" s="53"/>
      <c r="D1025" s="54"/>
      <c r="E1025" s="112"/>
      <c r="F1025" s="55"/>
      <c r="G1025" s="53"/>
      <c r="H1025" s="57"/>
      <c r="I1025" s="56"/>
      <c r="J1025" s="56"/>
      <c r="K1025" s="68"/>
      <c r="L1025" s="113">
        <v>1025</v>
      </c>
      <c r="M1025" s="113"/>
      <c r="N1025" s="98">
        <f>COUNTIFS(A:A,Edges[[#This Row],[Vertex 2]])</f>
        <v>294</v>
      </c>
    </row>
    <row r="1026" spans="1:14" x14ac:dyDescent="0.3">
      <c r="A1026" t="s">
        <v>1197</v>
      </c>
      <c r="B1026" s="91" t="s">
        <v>192</v>
      </c>
      <c r="C1026" s="53"/>
      <c r="D1026" s="54"/>
      <c r="E1026" s="112"/>
      <c r="F1026" s="55"/>
      <c r="G1026" s="53"/>
      <c r="H1026" s="57"/>
      <c r="I1026" s="56"/>
      <c r="J1026" s="56"/>
      <c r="K1026" s="68"/>
      <c r="L1026" s="113">
        <v>1026</v>
      </c>
      <c r="M1026" s="113"/>
      <c r="N1026" s="98">
        <f>COUNTIFS(A:A,Edges[[#This Row],[Vertex 2]])</f>
        <v>294</v>
      </c>
    </row>
    <row r="1027" spans="1:14" x14ac:dyDescent="0.3">
      <c r="A1027" t="s">
        <v>1198</v>
      </c>
      <c r="B1027" s="91" t="s">
        <v>192</v>
      </c>
      <c r="C1027" s="53"/>
      <c r="D1027" s="54"/>
      <c r="E1027" s="112"/>
      <c r="F1027" s="55"/>
      <c r="G1027" s="53"/>
      <c r="H1027" s="57"/>
      <c r="I1027" s="56"/>
      <c r="J1027" s="56"/>
      <c r="K1027" s="68"/>
      <c r="L1027" s="113">
        <v>1027</v>
      </c>
      <c r="M1027" s="113"/>
      <c r="N1027" s="98">
        <f>COUNTIFS(A:A,Edges[[#This Row],[Vertex 2]])</f>
        <v>294</v>
      </c>
    </row>
    <row r="1028" spans="1:14" x14ac:dyDescent="0.3">
      <c r="A1028" t="s">
        <v>1199</v>
      </c>
      <c r="B1028" s="91" t="s">
        <v>192</v>
      </c>
      <c r="C1028" s="53"/>
      <c r="D1028" s="54"/>
      <c r="E1028" s="112"/>
      <c r="F1028" s="55"/>
      <c r="G1028" s="53"/>
      <c r="H1028" s="57"/>
      <c r="I1028" s="56"/>
      <c r="J1028" s="56"/>
      <c r="K1028" s="68"/>
      <c r="L1028" s="113">
        <v>1028</v>
      </c>
      <c r="M1028" s="113"/>
      <c r="N1028" s="98">
        <f>COUNTIFS(A:A,Edges[[#This Row],[Vertex 2]])</f>
        <v>294</v>
      </c>
    </row>
    <row r="1029" spans="1:14" x14ac:dyDescent="0.3">
      <c r="A1029" t="s">
        <v>1200</v>
      </c>
      <c r="B1029" s="91" t="s">
        <v>192</v>
      </c>
      <c r="C1029" s="53"/>
      <c r="D1029" s="54"/>
      <c r="E1029" s="112"/>
      <c r="F1029" s="55"/>
      <c r="G1029" s="53"/>
      <c r="H1029" s="57"/>
      <c r="I1029" s="56"/>
      <c r="J1029" s="56"/>
      <c r="K1029" s="68"/>
      <c r="L1029" s="113">
        <v>1029</v>
      </c>
      <c r="M1029" s="113"/>
      <c r="N1029" s="98">
        <f>COUNTIFS(A:A,Edges[[#This Row],[Vertex 2]])</f>
        <v>294</v>
      </c>
    </row>
    <row r="1030" spans="1:14" x14ac:dyDescent="0.3">
      <c r="A1030" t="s">
        <v>1201</v>
      </c>
      <c r="B1030" s="91" t="s">
        <v>192</v>
      </c>
      <c r="C1030" s="53"/>
      <c r="D1030" s="54"/>
      <c r="E1030" s="112"/>
      <c r="F1030" s="55"/>
      <c r="G1030" s="53"/>
      <c r="H1030" s="57"/>
      <c r="I1030" s="56"/>
      <c r="J1030" s="56"/>
      <c r="K1030" s="68"/>
      <c r="L1030" s="113">
        <v>1030</v>
      </c>
      <c r="M1030" s="113"/>
      <c r="N1030" s="98">
        <f>COUNTIFS(A:A,Edges[[#This Row],[Vertex 2]])</f>
        <v>294</v>
      </c>
    </row>
    <row r="1031" spans="1:14" x14ac:dyDescent="0.3">
      <c r="A1031" t="s">
        <v>1202</v>
      </c>
      <c r="B1031" s="91" t="s">
        <v>192</v>
      </c>
      <c r="C1031" s="53"/>
      <c r="D1031" s="54"/>
      <c r="E1031" s="112"/>
      <c r="F1031" s="55"/>
      <c r="G1031" s="53"/>
      <c r="H1031" s="57"/>
      <c r="I1031" s="56"/>
      <c r="J1031" s="56"/>
      <c r="K1031" s="68"/>
      <c r="L1031" s="113">
        <v>1031</v>
      </c>
      <c r="M1031" s="113"/>
      <c r="N1031" s="98">
        <f>COUNTIFS(A:A,Edges[[#This Row],[Vertex 2]])</f>
        <v>294</v>
      </c>
    </row>
    <row r="1032" spans="1:14" x14ac:dyDescent="0.3">
      <c r="A1032" t="s">
        <v>1203</v>
      </c>
      <c r="B1032" s="91" t="s">
        <v>192</v>
      </c>
      <c r="C1032" s="53"/>
      <c r="D1032" s="54"/>
      <c r="E1032" s="112"/>
      <c r="F1032" s="55"/>
      <c r="G1032" s="53"/>
      <c r="H1032" s="57"/>
      <c r="I1032" s="56"/>
      <c r="J1032" s="56"/>
      <c r="K1032" s="68"/>
      <c r="L1032" s="113">
        <v>1032</v>
      </c>
      <c r="M1032" s="113"/>
      <c r="N1032" s="98">
        <f>COUNTIFS(A:A,Edges[[#This Row],[Vertex 2]])</f>
        <v>294</v>
      </c>
    </row>
    <row r="1033" spans="1:14" x14ac:dyDescent="0.3">
      <c r="A1033" t="s">
        <v>1204</v>
      </c>
      <c r="B1033" s="91" t="s">
        <v>192</v>
      </c>
      <c r="C1033" s="53"/>
      <c r="D1033" s="54"/>
      <c r="E1033" s="112"/>
      <c r="F1033" s="55"/>
      <c r="G1033" s="53"/>
      <c r="H1033" s="57"/>
      <c r="I1033" s="56"/>
      <c r="J1033" s="56"/>
      <c r="K1033" s="68"/>
      <c r="L1033" s="113">
        <v>1033</v>
      </c>
      <c r="M1033" s="113"/>
      <c r="N1033" s="98">
        <f>COUNTIFS(A:A,Edges[[#This Row],[Vertex 2]])</f>
        <v>294</v>
      </c>
    </row>
    <row r="1034" spans="1:14" x14ac:dyDescent="0.3">
      <c r="A1034" t="s">
        <v>1205</v>
      </c>
      <c r="B1034" s="91" t="s">
        <v>192</v>
      </c>
      <c r="C1034" s="53"/>
      <c r="D1034" s="54"/>
      <c r="E1034" s="112"/>
      <c r="F1034" s="55"/>
      <c r="G1034" s="53"/>
      <c r="H1034" s="57"/>
      <c r="I1034" s="56"/>
      <c r="J1034" s="56"/>
      <c r="K1034" s="68"/>
      <c r="L1034" s="113">
        <v>1034</v>
      </c>
      <c r="M1034" s="113"/>
      <c r="N1034" s="98">
        <f>COUNTIFS(A:A,Edges[[#This Row],[Vertex 2]])</f>
        <v>294</v>
      </c>
    </row>
    <row r="1035" spans="1:14" x14ac:dyDescent="0.3">
      <c r="A1035" t="s">
        <v>1206</v>
      </c>
      <c r="B1035" s="91" t="s">
        <v>192</v>
      </c>
      <c r="C1035" s="53"/>
      <c r="D1035" s="54"/>
      <c r="E1035" s="112"/>
      <c r="F1035" s="55"/>
      <c r="G1035" s="53"/>
      <c r="H1035" s="57"/>
      <c r="I1035" s="56"/>
      <c r="J1035" s="56"/>
      <c r="K1035" s="68"/>
      <c r="L1035" s="113">
        <v>1035</v>
      </c>
      <c r="M1035" s="113"/>
      <c r="N1035" s="98">
        <f>COUNTIFS(A:A,Edges[[#This Row],[Vertex 2]])</f>
        <v>294</v>
      </c>
    </row>
    <row r="1036" spans="1:14" x14ac:dyDescent="0.3">
      <c r="A1036" t="s">
        <v>1207</v>
      </c>
      <c r="B1036" s="91" t="s">
        <v>192</v>
      </c>
      <c r="C1036" s="53"/>
      <c r="D1036" s="54"/>
      <c r="E1036" s="112"/>
      <c r="F1036" s="55"/>
      <c r="G1036" s="53"/>
      <c r="H1036" s="57"/>
      <c r="I1036" s="56"/>
      <c r="J1036" s="56"/>
      <c r="K1036" s="68"/>
      <c r="L1036" s="113">
        <v>1036</v>
      </c>
      <c r="M1036" s="113"/>
      <c r="N1036" s="98">
        <f>COUNTIFS(A:A,Edges[[#This Row],[Vertex 2]])</f>
        <v>294</v>
      </c>
    </row>
    <row r="1037" spans="1:14" x14ac:dyDescent="0.3">
      <c r="A1037" t="s">
        <v>1208</v>
      </c>
      <c r="B1037" s="91" t="s">
        <v>192</v>
      </c>
      <c r="C1037" s="53"/>
      <c r="D1037" s="54"/>
      <c r="E1037" s="112"/>
      <c r="F1037" s="55"/>
      <c r="G1037" s="53"/>
      <c r="H1037" s="57"/>
      <c r="I1037" s="56"/>
      <c r="J1037" s="56"/>
      <c r="K1037" s="68"/>
      <c r="L1037" s="113">
        <v>1037</v>
      </c>
      <c r="M1037" s="113"/>
      <c r="N1037" s="98">
        <f>COUNTIFS(A:A,Edges[[#This Row],[Vertex 2]])</f>
        <v>294</v>
      </c>
    </row>
    <row r="1038" spans="1:14" x14ac:dyDescent="0.3">
      <c r="A1038" t="s">
        <v>1209</v>
      </c>
      <c r="B1038" s="91" t="s">
        <v>192</v>
      </c>
      <c r="C1038" s="53"/>
      <c r="D1038" s="54"/>
      <c r="E1038" s="112"/>
      <c r="F1038" s="55"/>
      <c r="G1038" s="53"/>
      <c r="H1038" s="57"/>
      <c r="I1038" s="56"/>
      <c r="J1038" s="56"/>
      <c r="K1038" s="68"/>
      <c r="L1038" s="113">
        <v>1038</v>
      </c>
      <c r="M1038" s="113"/>
      <c r="N1038" s="98">
        <f>COUNTIFS(A:A,Edges[[#This Row],[Vertex 2]])</f>
        <v>294</v>
      </c>
    </row>
    <row r="1039" spans="1:14" x14ac:dyDescent="0.3">
      <c r="A1039" t="s">
        <v>1210</v>
      </c>
      <c r="B1039" s="91" t="s">
        <v>192</v>
      </c>
      <c r="C1039" s="53"/>
      <c r="D1039" s="54"/>
      <c r="E1039" s="112"/>
      <c r="F1039" s="55"/>
      <c r="G1039" s="53"/>
      <c r="H1039" s="57"/>
      <c r="I1039" s="56"/>
      <c r="J1039" s="56"/>
      <c r="K1039" s="68"/>
      <c r="L1039" s="113">
        <v>1039</v>
      </c>
      <c r="M1039" s="113"/>
      <c r="N1039" s="98">
        <f>COUNTIFS(A:A,Edges[[#This Row],[Vertex 2]])</f>
        <v>294</v>
      </c>
    </row>
    <row r="1040" spans="1:14" x14ac:dyDescent="0.3">
      <c r="A1040" t="s">
        <v>1211</v>
      </c>
      <c r="B1040" s="91" t="s">
        <v>192</v>
      </c>
      <c r="C1040" s="53"/>
      <c r="D1040" s="54"/>
      <c r="E1040" s="112"/>
      <c r="F1040" s="55"/>
      <c r="G1040" s="53"/>
      <c r="H1040" s="57"/>
      <c r="I1040" s="56"/>
      <c r="J1040" s="56"/>
      <c r="K1040" s="68"/>
      <c r="L1040" s="113">
        <v>1040</v>
      </c>
      <c r="M1040" s="113"/>
      <c r="N1040" s="98">
        <f>COUNTIFS(A:A,Edges[[#This Row],[Vertex 2]])</f>
        <v>294</v>
      </c>
    </row>
    <row r="1041" spans="1:14" x14ac:dyDescent="0.3">
      <c r="A1041" t="s">
        <v>1212</v>
      </c>
      <c r="B1041" s="91" t="s">
        <v>192</v>
      </c>
      <c r="C1041" s="53"/>
      <c r="D1041" s="54"/>
      <c r="E1041" s="112"/>
      <c r="F1041" s="55"/>
      <c r="G1041" s="53"/>
      <c r="H1041" s="57"/>
      <c r="I1041" s="56"/>
      <c r="J1041" s="56"/>
      <c r="K1041" s="68"/>
      <c r="L1041" s="113">
        <v>1041</v>
      </c>
      <c r="M1041" s="113"/>
      <c r="N1041" s="98">
        <f>COUNTIFS(A:A,Edges[[#This Row],[Vertex 2]])</f>
        <v>294</v>
      </c>
    </row>
    <row r="1042" spans="1:14" x14ac:dyDescent="0.3">
      <c r="A1042" t="s">
        <v>1213</v>
      </c>
      <c r="B1042" s="91" t="s">
        <v>192</v>
      </c>
      <c r="C1042" s="53"/>
      <c r="D1042" s="54"/>
      <c r="E1042" s="112"/>
      <c r="F1042" s="55"/>
      <c r="G1042" s="53"/>
      <c r="H1042" s="57"/>
      <c r="I1042" s="56"/>
      <c r="J1042" s="56"/>
      <c r="K1042" s="68"/>
      <c r="L1042" s="113">
        <v>1042</v>
      </c>
      <c r="M1042" s="113"/>
      <c r="N1042" s="98">
        <f>COUNTIFS(A:A,Edges[[#This Row],[Vertex 2]])</f>
        <v>294</v>
      </c>
    </row>
    <row r="1043" spans="1:14" x14ac:dyDescent="0.3">
      <c r="A1043" t="s">
        <v>1214</v>
      </c>
      <c r="B1043" s="91" t="s">
        <v>192</v>
      </c>
      <c r="C1043" s="53"/>
      <c r="D1043" s="54"/>
      <c r="E1043" s="112"/>
      <c r="F1043" s="55"/>
      <c r="G1043" s="53"/>
      <c r="H1043" s="57"/>
      <c r="I1043" s="56"/>
      <c r="J1043" s="56"/>
      <c r="K1043" s="68"/>
      <c r="L1043" s="113">
        <v>1043</v>
      </c>
      <c r="M1043" s="113"/>
      <c r="N1043" s="98">
        <f>COUNTIFS(A:A,Edges[[#This Row],[Vertex 2]])</f>
        <v>294</v>
      </c>
    </row>
    <row r="1044" spans="1:14" x14ac:dyDescent="0.3">
      <c r="A1044" t="s">
        <v>1215</v>
      </c>
      <c r="B1044" s="91" t="s">
        <v>192</v>
      </c>
      <c r="C1044" s="53"/>
      <c r="D1044" s="54"/>
      <c r="E1044" s="112"/>
      <c r="F1044" s="55"/>
      <c r="G1044" s="53"/>
      <c r="H1044" s="57"/>
      <c r="I1044" s="56"/>
      <c r="J1044" s="56"/>
      <c r="K1044" s="68"/>
      <c r="L1044" s="113">
        <v>1044</v>
      </c>
      <c r="M1044" s="113"/>
      <c r="N1044" s="98">
        <f>COUNTIFS(A:A,Edges[[#This Row],[Vertex 2]])</f>
        <v>294</v>
      </c>
    </row>
    <row r="1045" spans="1:14" x14ac:dyDescent="0.3">
      <c r="A1045" t="s">
        <v>1216</v>
      </c>
      <c r="B1045" s="91" t="s">
        <v>192</v>
      </c>
      <c r="C1045" s="53"/>
      <c r="D1045" s="54"/>
      <c r="E1045" s="112"/>
      <c r="F1045" s="55"/>
      <c r="G1045" s="53"/>
      <c r="H1045" s="57"/>
      <c r="I1045" s="56"/>
      <c r="J1045" s="56"/>
      <c r="K1045" s="68"/>
      <c r="L1045" s="113">
        <v>1045</v>
      </c>
      <c r="M1045" s="113"/>
      <c r="N1045" s="98">
        <f>COUNTIFS(A:A,Edges[[#This Row],[Vertex 2]])</f>
        <v>294</v>
      </c>
    </row>
    <row r="1046" spans="1:14" x14ac:dyDescent="0.3">
      <c r="A1046" t="s">
        <v>1217</v>
      </c>
      <c r="B1046" s="91" t="s">
        <v>192</v>
      </c>
      <c r="C1046" s="53"/>
      <c r="D1046" s="54"/>
      <c r="E1046" s="112"/>
      <c r="F1046" s="55"/>
      <c r="G1046" s="53"/>
      <c r="H1046" s="57"/>
      <c r="I1046" s="56"/>
      <c r="J1046" s="56"/>
      <c r="K1046" s="68"/>
      <c r="L1046" s="113">
        <v>1046</v>
      </c>
      <c r="M1046" s="113"/>
      <c r="N1046" s="98">
        <f>COUNTIFS(A:A,Edges[[#This Row],[Vertex 2]])</f>
        <v>294</v>
      </c>
    </row>
    <row r="1047" spans="1:14" x14ac:dyDescent="0.3">
      <c r="A1047" t="s">
        <v>1218</v>
      </c>
      <c r="B1047" s="91" t="s">
        <v>192</v>
      </c>
      <c r="C1047" s="53"/>
      <c r="D1047" s="54"/>
      <c r="E1047" s="112"/>
      <c r="F1047" s="55"/>
      <c r="G1047" s="53"/>
      <c r="H1047" s="57"/>
      <c r="I1047" s="56"/>
      <c r="J1047" s="56"/>
      <c r="K1047" s="68"/>
      <c r="L1047" s="113">
        <v>1047</v>
      </c>
      <c r="M1047" s="113"/>
      <c r="N1047" s="98">
        <f>COUNTIFS(A:A,Edges[[#This Row],[Vertex 2]])</f>
        <v>294</v>
      </c>
    </row>
    <row r="1048" spans="1:14" x14ac:dyDescent="0.3">
      <c r="A1048" t="s">
        <v>1219</v>
      </c>
      <c r="B1048" s="91" t="s">
        <v>192</v>
      </c>
      <c r="C1048" s="53"/>
      <c r="D1048" s="54"/>
      <c r="E1048" s="112"/>
      <c r="F1048" s="55"/>
      <c r="G1048" s="53"/>
      <c r="H1048" s="57"/>
      <c r="I1048" s="56"/>
      <c r="J1048" s="56"/>
      <c r="K1048" s="68"/>
      <c r="L1048" s="113">
        <v>1048</v>
      </c>
      <c r="M1048" s="113"/>
      <c r="N1048" s="98">
        <f>COUNTIFS(A:A,Edges[[#This Row],[Vertex 2]])</f>
        <v>294</v>
      </c>
    </row>
    <row r="1049" spans="1:14" x14ac:dyDescent="0.3">
      <c r="A1049" t="s">
        <v>1220</v>
      </c>
      <c r="B1049" s="91" t="s">
        <v>192</v>
      </c>
      <c r="C1049" s="53"/>
      <c r="D1049" s="54"/>
      <c r="E1049" s="112"/>
      <c r="F1049" s="55"/>
      <c r="G1049" s="53"/>
      <c r="H1049" s="57"/>
      <c r="I1049" s="56"/>
      <c r="J1049" s="56"/>
      <c r="K1049" s="68"/>
      <c r="L1049" s="113">
        <v>1049</v>
      </c>
      <c r="M1049" s="113"/>
      <c r="N1049" s="98">
        <f>COUNTIFS(A:A,Edges[[#This Row],[Vertex 2]])</f>
        <v>294</v>
      </c>
    </row>
    <row r="1050" spans="1:14" x14ac:dyDescent="0.3">
      <c r="A1050" t="s">
        <v>1221</v>
      </c>
      <c r="B1050" s="91" t="s">
        <v>192</v>
      </c>
      <c r="C1050" s="53"/>
      <c r="D1050" s="54"/>
      <c r="E1050" s="112"/>
      <c r="F1050" s="55"/>
      <c r="G1050" s="53"/>
      <c r="H1050" s="57"/>
      <c r="I1050" s="56"/>
      <c r="J1050" s="56"/>
      <c r="K1050" s="68"/>
      <c r="L1050" s="113">
        <v>1050</v>
      </c>
      <c r="M1050" s="113"/>
      <c r="N1050" s="98">
        <f>COUNTIFS(A:A,Edges[[#This Row],[Vertex 2]])</f>
        <v>294</v>
      </c>
    </row>
    <row r="1051" spans="1:14" x14ac:dyDescent="0.3">
      <c r="A1051" t="s">
        <v>1222</v>
      </c>
      <c r="B1051" s="91" t="s">
        <v>192</v>
      </c>
      <c r="C1051" s="53"/>
      <c r="D1051" s="54"/>
      <c r="E1051" s="112"/>
      <c r="F1051" s="55"/>
      <c r="G1051" s="53"/>
      <c r="H1051" s="57"/>
      <c r="I1051" s="56"/>
      <c r="J1051" s="56"/>
      <c r="K1051" s="68"/>
      <c r="L1051" s="113">
        <v>1051</v>
      </c>
      <c r="M1051" s="113"/>
      <c r="N1051" s="98">
        <f>COUNTIFS(A:A,Edges[[#This Row],[Vertex 2]])</f>
        <v>294</v>
      </c>
    </row>
    <row r="1052" spans="1:14" x14ac:dyDescent="0.3">
      <c r="A1052" t="s">
        <v>1223</v>
      </c>
      <c r="B1052" s="91" t="s">
        <v>192</v>
      </c>
      <c r="C1052" s="53"/>
      <c r="D1052" s="54"/>
      <c r="E1052" s="112"/>
      <c r="F1052" s="55"/>
      <c r="G1052" s="53"/>
      <c r="H1052" s="57"/>
      <c r="I1052" s="56"/>
      <c r="J1052" s="56"/>
      <c r="K1052" s="68"/>
      <c r="L1052" s="113">
        <v>1052</v>
      </c>
      <c r="M1052" s="113"/>
      <c r="N1052" s="98">
        <f>COUNTIFS(A:A,Edges[[#This Row],[Vertex 2]])</f>
        <v>294</v>
      </c>
    </row>
    <row r="1053" spans="1:14" x14ac:dyDescent="0.3">
      <c r="A1053" t="s">
        <v>1224</v>
      </c>
      <c r="B1053" s="91" t="s">
        <v>192</v>
      </c>
      <c r="C1053" s="53"/>
      <c r="D1053" s="54"/>
      <c r="E1053" s="112"/>
      <c r="F1053" s="55"/>
      <c r="G1053" s="53"/>
      <c r="H1053" s="57"/>
      <c r="I1053" s="56"/>
      <c r="J1053" s="56"/>
      <c r="K1053" s="68"/>
      <c r="L1053" s="113">
        <v>1053</v>
      </c>
      <c r="M1053" s="113"/>
      <c r="N1053" s="98">
        <f>COUNTIFS(A:A,Edges[[#This Row],[Vertex 2]])</f>
        <v>294</v>
      </c>
    </row>
    <row r="1054" spans="1:14" x14ac:dyDescent="0.3">
      <c r="A1054" t="s">
        <v>1225</v>
      </c>
      <c r="B1054" s="91" t="s">
        <v>192</v>
      </c>
      <c r="C1054" s="53"/>
      <c r="D1054" s="54"/>
      <c r="E1054" s="112"/>
      <c r="F1054" s="55"/>
      <c r="G1054" s="53"/>
      <c r="H1054" s="57"/>
      <c r="I1054" s="56"/>
      <c r="J1054" s="56"/>
      <c r="K1054" s="68"/>
      <c r="L1054" s="113">
        <v>1054</v>
      </c>
      <c r="M1054" s="113"/>
      <c r="N1054" s="98">
        <f>COUNTIFS(A:A,Edges[[#This Row],[Vertex 2]])</f>
        <v>294</v>
      </c>
    </row>
    <row r="1055" spans="1:14" x14ac:dyDescent="0.3">
      <c r="A1055" t="s">
        <v>1226</v>
      </c>
      <c r="B1055" s="91" t="s">
        <v>192</v>
      </c>
      <c r="C1055" s="53"/>
      <c r="D1055" s="54"/>
      <c r="E1055" s="112"/>
      <c r="F1055" s="55"/>
      <c r="G1055" s="53"/>
      <c r="H1055" s="57"/>
      <c r="I1055" s="56"/>
      <c r="J1055" s="56"/>
      <c r="K1055" s="68"/>
      <c r="L1055" s="113">
        <v>1055</v>
      </c>
      <c r="M1055" s="113"/>
      <c r="N1055" s="98">
        <f>COUNTIFS(A:A,Edges[[#This Row],[Vertex 2]])</f>
        <v>294</v>
      </c>
    </row>
    <row r="1056" spans="1:14" x14ac:dyDescent="0.3">
      <c r="A1056" t="s">
        <v>1227</v>
      </c>
      <c r="B1056" s="91" t="s">
        <v>192</v>
      </c>
      <c r="C1056" s="53"/>
      <c r="D1056" s="54"/>
      <c r="E1056" s="112"/>
      <c r="F1056" s="55"/>
      <c r="G1056" s="53"/>
      <c r="H1056" s="57"/>
      <c r="I1056" s="56"/>
      <c r="J1056" s="56"/>
      <c r="K1056" s="68"/>
      <c r="L1056" s="113">
        <v>1056</v>
      </c>
      <c r="M1056" s="113"/>
      <c r="N1056" s="98">
        <f>COUNTIFS(A:A,Edges[[#This Row],[Vertex 2]])</f>
        <v>294</v>
      </c>
    </row>
    <row r="1057" spans="1:14" x14ac:dyDescent="0.3">
      <c r="A1057" t="s">
        <v>1228</v>
      </c>
      <c r="B1057" s="91" t="s">
        <v>192</v>
      </c>
      <c r="C1057" s="53"/>
      <c r="D1057" s="54"/>
      <c r="E1057" s="112"/>
      <c r="F1057" s="55"/>
      <c r="G1057" s="53"/>
      <c r="H1057" s="57"/>
      <c r="I1057" s="56"/>
      <c r="J1057" s="56"/>
      <c r="K1057" s="68"/>
      <c r="L1057" s="113">
        <v>1057</v>
      </c>
      <c r="M1057" s="113"/>
      <c r="N1057" s="98">
        <f>COUNTIFS(A:A,Edges[[#This Row],[Vertex 2]])</f>
        <v>294</v>
      </c>
    </row>
    <row r="1058" spans="1:14" x14ac:dyDescent="0.3">
      <c r="A1058" t="s">
        <v>1229</v>
      </c>
      <c r="B1058" s="91" t="s">
        <v>192</v>
      </c>
      <c r="C1058" s="53"/>
      <c r="D1058" s="54"/>
      <c r="E1058" s="112"/>
      <c r="F1058" s="55"/>
      <c r="G1058" s="53"/>
      <c r="H1058" s="57"/>
      <c r="I1058" s="56"/>
      <c r="J1058" s="56"/>
      <c r="K1058" s="68"/>
      <c r="L1058" s="113">
        <v>1058</v>
      </c>
      <c r="M1058" s="113"/>
      <c r="N1058" s="98">
        <f>COUNTIFS(A:A,Edges[[#This Row],[Vertex 2]])</f>
        <v>294</v>
      </c>
    </row>
    <row r="1059" spans="1:14" x14ac:dyDescent="0.3">
      <c r="A1059" t="s">
        <v>1230</v>
      </c>
      <c r="B1059" s="91" t="s">
        <v>192</v>
      </c>
      <c r="C1059" s="53"/>
      <c r="D1059" s="54"/>
      <c r="E1059" s="112"/>
      <c r="F1059" s="55"/>
      <c r="G1059" s="53"/>
      <c r="H1059" s="57"/>
      <c r="I1059" s="56"/>
      <c r="J1059" s="56"/>
      <c r="K1059" s="68"/>
      <c r="L1059" s="113">
        <v>1059</v>
      </c>
      <c r="M1059" s="113"/>
      <c r="N1059" s="98">
        <f>COUNTIFS(A:A,Edges[[#This Row],[Vertex 2]])</f>
        <v>294</v>
      </c>
    </row>
    <row r="1060" spans="1:14" x14ac:dyDescent="0.3">
      <c r="A1060" t="s">
        <v>1231</v>
      </c>
      <c r="B1060" s="91" t="s">
        <v>192</v>
      </c>
      <c r="C1060" s="53"/>
      <c r="D1060" s="54"/>
      <c r="E1060" s="112"/>
      <c r="F1060" s="55"/>
      <c r="G1060" s="53"/>
      <c r="H1060" s="57"/>
      <c r="I1060" s="56"/>
      <c r="J1060" s="56"/>
      <c r="K1060" s="68"/>
      <c r="L1060" s="113">
        <v>1060</v>
      </c>
      <c r="M1060" s="113"/>
      <c r="N1060" s="98">
        <f>COUNTIFS(A:A,Edges[[#This Row],[Vertex 2]])</f>
        <v>294</v>
      </c>
    </row>
    <row r="1061" spans="1:14" x14ac:dyDescent="0.3">
      <c r="A1061" t="s">
        <v>1232</v>
      </c>
      <c r="B1061" s="91" t="s">
        <v>192</v>
      </c>
      <c r="C1061" s="53"/>
      <c r="D1061" s="54"/>
      <c r="E1061" s="112"/>
      <c r="F1061" s="55"/>
      <c r="G1061" s="53"/>
      <c r="H1061" s="57"/>
      <c r="I1061" s="56"/>
      <c r="J1061" s="56"/>
      <c r="K1061" s="68"/>
      <c r="L1061" s="113">
        <v>1061</v>
      </c>
      <c r="M1061" s="113"/>
      <c r="N1061" s="98">
        <f>COUNTIFS(A:A,Edges[[#This Row],[Vertex 2]])</f>
        <v>294</v>
      </c>
    </row>
    <row r="1062" spans="1:14" x14ac:dyDescent="0.3">
      <c r="A1062" t="s">
        <v>1233</v>
      </c>
      <c r="B1062" s="91" t="s">
        <v>192</v>
      </c>
      <c r="C1062" s="53"/>
      <c r="D1062" s="54"/>
      <c r="E1062" s="112"/>
      <c r="F1062" s="55"/>
      <c r="G1062" s="53"/>
      <c r="H1062" s="57"/>
      <c r="I1062" s="56"/>
      <c r="J1062" s="56"/>
      <c r="K1062" s="68"/>
      <c r="L1062" s="113">
        <v>1062</v>
      </c>
      <c r="M1062" s="113"/>
      <c r="N1062" s="98">
        <f>COUNTIFS(A:A,Edges[[#This Row],[Vertex 2]])</f>
        <v>294</v>
      </c>
    </row>
    <row r="1063" spans="1:14" x14ac:dyDescent="0.3">
      <c r="A1063" t="s">
        <v>247</v>
      </c>
      <c r="B1063" s="91" t="s">
        <v>192</v>
      </c>
      <c r="C1063" s="53"/>
      <c r="D1063" s="54"/>
      <c r="E1063" s="112"/>
      <c r="F1063" s="55"/>
      <c r="G1063" s="53"/>
      <c r="H1063" s="57"/>
      <c r="I1063" s="56"/>
      <c r="J1063" s="56"/>
      <c r="K1063" s="68"/>
      <c r="L1063" s="113">
        <v>1063</v>
      </c>
      <c r="M1063" s="113"/>
      <c r="N1063" s="98">
        <f>COUNTIFS(A:A,Edges[[#This Row],[Vertex 2]])</f>
        <v>294</v>
      </c>
    </row>
    <row r="1064" spans="1:14" x14ac:dyDescent="0.3">
      <c r="A1064" t="s">
        <v>1234</v>
      </c>
      <c r="B1064" s="91" t="s">
        <v>192</v>
      </c>
      <c r="C1064" s="53"/>
      <c r="D1064" s="54"/>
      <c r="E1064" s="112"/>
      <c r="F1064" s="55"/>
      <c r="G1064" s="53"/>
      <c r="H1064" s="57"/>
      <c r="I1064" s="56"/>
      <c r="J1064" s="56"/>
      <c r="K1064" s="68"/>
      <c r="L1064" s="113">
        <v>1064</v>
      </c>
      <c r="M1064" s="113"/>
      <c r="N1064" s="98">
        <f>COUNTIFS(A:A,Edges[[#This Row],[Vertex 2]])</f>
        <v>294</v>
      </c>
    </row>
    <row r="1065" spans="1:14" x14ac:dyDescent="0.3">
      <c r="A1065" t="s">
        <v>1235</v>
      </c>
      <c r="B1065" s="91" t="s">
        <v>192</v>
      </c>
      <c r="C1065" s="53"/>
      <c r="D1065" s="54"/>
      <c r="E1065" s="112"/>
      <c r="F1065" s="55"/>
      <c r="G1065" s="53"/>
      <c r="H1065" s="57"/>
      <c r="I1065" s="56"/>
      <c r="J1065" s="56"/>
      <c r="K1065" s="68"/>
      <c r="L1065" s="113">
        <v>1065</v>
      </c>
      <c r="M1065" s="113"/>
      <c r="N1065" s="98">
        <f>COUNTIFS(A:A,Edges[[#This Row],[Vertex 2]])</f>
        <v>294</v>
      </c>
    </row>
    <row r="1066" spans="1:14" x14ac:dyDescent="0.3">
      <c r="A1066" t="s">
        <v>1236</v>
      </c>
      <c r="B1066" s="91" t="s">
        <v>192</v>
      </c>
      <c r="C1066" s="53"/>
      <c r="D1066" s="54"/>
      <c r="E1066" s="112"/>
      <c r="F1066" s="55"/>
      <c r="G1066" s="53"/>
      <c r="H1066" s="57"/>
      <c r="I1066" s="56"/>
      <c r="J1066" s="56"/>
      <c r="K1066" s="68"/>
      <c r="L1066" s="113">
        <v>1066</v>
      </c>
      <c r="M1066" s="113"/>
      <c r="N1066" s="98">
        <f>COUNTIFS(A:A,Edges[[#This Row],[Vertex 2]])</f>
        <v>294</v>
      </c>
    </row>
    <row r="1067" spans="1:14" x14ac:dyDescent="0.3">
      <c r="A1067" t="s">
        <v>1237</v>
      </c>
      <c r="B1067" s="91" t="s">
        <v>192</v>
      </c>
      <c r="C1067" s="53"/>
      <c r="D1067" s="54"/>
      <c r="E1067" s="112"/>
      <c r="F1067" s="55"/>
      <c r="G1067" s="53"/>
      <c r="H1067" s="57"/>
      <c r="I1067" s="56"/>
      <c r="J1067" s="56"/>
      <c r="K1067" s="68"/>
      <c r="L1067" s="113">
        <v>1067</v>
      </c>
      <c r="M1067" s="113"/>
      <c r="N1067" s="98">
        <f>COUNTIFS(A:A,Edges[[#This Row],[Vertex 2]])</f>
        <v>294</v>
      </c>
    </row>
    <row r="1068" spans="1:14" x14ac:dyDescent="0.3">
      <c r="A1068" t="s">
        <v>1238</v>
      </c>
      <c r="B1068" s="91" t="s">
        <v>192</v>
      </c>
      <c r="C1068" s="53"/>
      <c r="D1068" s="54"/>
      <c r="E1068" s="112"/>
      <c r="F1068" s="55"/>
      <c r="G1068" s="53"/>
      <c r="H1068" s="57"/>
      <c r="I1068" s="56"/>
      <c r="J1068" s="56"/>
      <c r="K1068" s="68"/>
      <c r="L1068" s="113">
        <v>1068</v>
      </c>
      <c r="M1068" s="113"/>
      <c r="N1068" s="98">
        <f>COUNTIFS(A:A,Edges[[#This Row],[Vertex 2]])</f>
        <v>294</v>
      </c>
    </row>
    <row r="1069" spans="1:14" x14ac:dyDescent="0.3">
      <c r="A1069" t="s">
        <v>1239</v>
      </c>
      <c r="B1069" s="91" t="s">
        <v>192</v>
      </c>
      <c r="C1069" s="53"/>
      <c r="D1069" s="54"/>
      <c r="E1069" s="112"/>
      <c r="F1069" s="55"/>
      <c r="G1069" s="53"/>
      <c r="H1069" s="57"/>
      <c r="I1069" s="56"/>
      <c r="J1069" s="56"/>
      <c r="K1069" s="68"/>
      <c r="L1069" s="113">
        <v>1069</v>
      </c>
      <c r="M1069" s="113"/>
      <c r="N1069" s="98">
        <f>COUNTIFS(A:A,Edges[[#This Row],[Vertex 2]])</f>
        <v>294</v>
      </c>
    </row>
    <row r="1070" spans="1:14" x14ac:dyDescent="0.3">
      <c r="A1070" t="s">
        <v>1240</v>
      </c>
      <c r="B1070" s="91" t="s">
        <v>192</v>
      </c>
      <c r="C1070" s="53"/>
      <c r="D1070" s="54"/>
      <c r="E1070" s="112"/>
      <c r="F1070" s="55"/>
      <c r="G1070" s="53"/>
      <c r="H1070" s="57"/>
      <c r="I1070" s="56"/>
      <c r="J1070" s="56"/>
      <c r="K1070" s="68"/>
      <c r="L1070" s="113">
        <v>1070</v>
      </c>
      <c r="M1070" s="113"/>
      <c r="N1070" s="98">
        <f>COUNTIFS(A:A,Edges[[#This Row],[Vertex 2]])</f>
        <v>294</v>
      </c>
    </row>
    <row r="1071" spans="1:14" x14ac:dyDescent="0.3">
      <c r="A1071" t="s">
        <v>1241</v>
      </c>
      <c r="B1071" s="91" t="s">
        <v>192</v>
      </c>
      <c r="C1071" s="53"/>
      <c r="D1071" s="54"/>
      <c r="E1071" s="112"/>
      <c r="F1071" s="55"/>
      <c r="G1071" s="53"/>
      <c r="H1071" s="57"/>
      <c r="I1071" s="56"/>
      <c r="J1071" s="56"/>
      <c r="K1071" s="68"/>
      <c r="L1071" s="113">
        <v>1071</v>
      </c>
      <c r="M1071" s="113"/>
      <c r="N1071" s="98">
        <f>COUNTIFS(A:A,Edges[[#This Row],[Vertex 2]])</f>
        <v>294</v>
      </c>
    </row>
    <row r="1072" spans="1:14" x14ac:dyDescent="0.3">
      <c r="A1072" t="s">
        <v>1242</v>
      </c>
      <c r="B1072" s="91" t="s">
        <v>192</v>
      </c>
      <c r="C1072" s="53"/>
      <c r="D1072" s="54"/>
      <c r="E1072" s="112"/>
      <c r="F1072" s="55"/>
      <c r="G1072" s="53"/>
      <c r="H1072" s="57"/>
      <c r="I1072" s="56"/>
      <c r="J1072" s="56"/>
      <c r="K1072" s="68"/>
      <c r="L1072" s="113">
        <v>1072</v>
      </c>
      <c r="M1072" s="113"/>
      <c r="N1072" s="98">
        <f>COUNTIFS(A:A,Edges[[#This Row],[Vertex 2]])</f>
        <v>294</v>
      </c>
    </row>
    <row r="1073" spans="1:14" x14ac:dyDescent="0.3">
      <c r="A1073" t="s">
        <v>1243</v>
      </c>
      <c r="B1073" s="91" t="s">
        <v>192</v>
      </c>
      <c r="C1073" s="53"/>
      <c r="D1073" s="54"/>
      <c r="E1073" s="112"/>
      <c r="F1073" s="55"/>
      <c r="G1073" s="53"/>
      <c r="H1073" s="57"/>
      <c r="I1073" s="56"/>
      <c r="J1073" s="56"/>
      <c r="K1073" s="68"/>
      <c r="L1073" s="113">
        <v>1073</v>
      </c>
      <c r="M1073" s="113"/>
      <c r="N1073" s="98">
        <f>COUNTIFS(A:A,Edges[[#This Row],[Vertex 2]])</f>
        <v>294</v>
      </c>
    </row>
    <row r="1074" spans="1:14" x14ac:dyDescent="0.3">
      <c r="A1074" t="s">
        <v>1244</v>
      </c>
      <c r="B1074" s="91" t="s">
        <v>192</v>
      </c>
      <c r="C1074" s="53"/>
      <c r="D1074" s="54"/>
      <c r="E1074" s="112"/>
      <c r="F1074" s="55"/>
      <c r="G1074" s="53"/>
      <c r="H1074" s="57"/>
      <c r="I1074" s="56"/>
      <c r="J1074" s="56"/>
      <c r="K1074" s="68"/>
      <c r="L1074" s="113">
        <v>1074</v>
      </c>
      <c r="M1074" s="113"/>
      <c r="N1074" s="98">
        <f>COUNTIFS(A:A,Edges[[#This Row],[Vertex 2]])</f>
        <v>294</v>
      </c>
    </row>
    <row r="1075" spans="1:14" x14ac:dyDescent="0.3">
      <c r="A1075" t="s">
        <v>1245</v>
      </c>
      <c r="B1075" s="91" t="s">
        <v>192</v>
      </c>
      <c r="C1075" s="53"/>
      <c r="D1075" s="54"/>
      <c r="E1075" s="112"/>
      <c r="F1075" s="55"/>
      <c r="G1075" s="53"/>
      <c r="H1075" s="57"/>
      <c r="I1075" s="56"/>
      <c r="J1075" s="56"/>
      <c r="K1075" s="68"/>
      <c r="L1075" s="113">
        <v>1075</v>
      </c>
      <c r="M1075" s="113"/>
      <c r="N1075" s="98">
        <f>COUNTIFS(A:A,Edges[[#This Row],[Vertex 2]])</f>
        <v>294</v>
      </c>
    </row>
    <row r="1076" spans="1:14" x14ac:dyDescent="0.3">
      <c r="A1076" t="s">
        <v>1246</v>
      </c>
      <c r="B1076" s="91" t="s">
        <v>192</v>
      </c>
      <c r="C1076" s="53"/>
      <c r="D1076" s="54"/>
      <c r="E1076" s="112"/>
      <c r="F1076" s="55"/>
      <c r="G1076" s="53"/>
      <c r="H1076" s="57"/>
      <c r="I1076" s="56"/>
      <c r="J1076" s="56"/>
      <c r="K1076" s="68"/>
      <c r="L1076" s="113">
        <v>1076</v>
      </c>
      <c r="M1076" s="113"/>
      <c r="N1076" s="98">
        <f>COUNTIFS(A:A,Edges[[#This Row],[Vertex 2]])</f>
        <v>294</v>
      </c>
    </row>
    <row r="1077" spans="1:14" x14ac:dyDescent="0.3">
      <c r="A1077" t="s">
        <v>1247</v>
      </c>
      <c r="B1077" s="91" t="s">
        <v>192</v>
      </c>
      <c r="C1077" s="53"/>
      <c r="D1077" s="54"/>
      <c r="E1077" s="112"/>
      <c r="F1077" s="55"/>
      <c r="G1077" s="53"/>
      <c r="H1077" s="57"/>
      <c r="I1077" s="56"/>
      <c r="J1077" s="56"/>
      <c r="K1077" s="68"/>
      <c r="L1077" s="113">
        <v>1077</v>
      </c>
      <c r="M1077" s="113"/>
      <c r="N1077" s="98">
        <f>COUNTIFS(A:A,Edges[[#This Row],[Vertex 2]])</f>
        <v>294</v>
      </c>
    </row>
    <row r="1078" spans="1:14" x14ac:dyDescent="0.3">
      <c r="A1078" t="s">
        <v>1248</v>
      </c>
      <c r="B1078" s="91" t="s">
        <v>192</v>
      </c>
      <c r="C1078" s="53"/>
      <c r="D1078" s="54"/>
      <c r="E1078" s="112"/>
      <c r="F1078" s="55"/>
      <c r="G1078" s="53"/>
      <c r="H1078" s="57"/>
      <c r="I1078" s="56"/>
      <c r="J1078" s="56"/>
      <c r="K1078" s="68"/>
      <c r="L1078" s="113">
        <v>1078</v>
      </c>
      <c r="M1078" s="113"/>
      <c r="N1078" s="98">
        <f>COUNTIFS(A:A,Edges[[#This Row],[Vertex 2]])</f>
        <v>294</v>
      </c>
    </row>
    <row r="1079" spans="1:14" x14ac:dyDescent="0.3">
      <c r="A1079" t="s">
        <v>1249</v>
      </c>
      <c r="B1079" s="91" t="s">
        <v>192</v>
      </c>
      <c r="C1079" s="53"/>
      <c r="D1079" s="54"/>
      <c r="E1079" s="112"/>
      <c r="F1079" s="55"/>
      <c r="G1079" s="53"/>
      <c r="H1079" s="57"/>
      <c r="I1079" s="56"/>
      <c r="J1079" s="56"/>
      <c r="K1079" s="68"/>
      <c r="L1079" s="113">
        <v>1079</v>
      </c>
      <c r="M1079" s="113"/>
      <c r="N1079" s="98">
        <f>COUNTIFS(A:A,Edges[[#This Row],[Vertex 2]])</f>
        <v>294</v>
      </c>
    </row>
    <row r="1080" spans="1:14" x14ac:dyDescent="0.3">
      <c r="A1080" t="s">
        <v>1250</v>
      </c>
      <c r="B1080" s="91" t="s">
        <v>192</v>
      </c>
      <c r="C1080" s="53"/>
      <c r="D1080" s="54"/>
      <c r="E1080" s="112"/>
      <c r="F1080" s="55"/>
      <c r="G1080" s="53"/>
      <c r="H1080" s="57"/>
      <c r="I1080" s="56"/>
      <c r="J1080" s="56"/>
      <c r="K1080" s="68"/>
      <c r="L1080" s="113">
        <v>1080</v>
      </c>
      <c r="M1080" s="113"/>
      <c r="N1080" s="98">
        <f>COUNTIFS(A:A,Edges[[#This Row],[Vertex 2]])</f>
        <v>294</v>
      </c>
    </row>
    <row r="1081" spans="1:14" x14ac:dyDescent="0.3">
      <c r="A1081" t="s">
        <v>1251</v>
      </c>
      <c r="B1081" s="91" t="s">
        <v>192</v>
      </c>
      <c r="C1081" s="53"/>
      <c r="D1081" s="54"/>
      <c r="E1081" s="112"/>
      <c r="F1081" s="55"/>
      <c r="G1081" s="53"/>
      <c r="H1081" s="57"/>
      <c r="I1081" s="56"/>
      <c r="J1081" s="56"/>
      <c r="K1081" s="68"/>
      <c r="L1081" s="113">
        <v>1081</v>
      </c>
      <c r="M1081" s="113"/>
      <c r="N1081" s="98">
        <f>COUNTIFS(A:A,Edges[[#This Row],[Vertex 2]])</f>
        <v>294</v>
      </c>
    </row>
    <row r="1082" spans="1:14" x14ac:dyDescent="0.3">
      <c r="A1082" t="s">
        <v>1252</v>
      </c>
      <c r="B1082" s="91" t="s">
        <v>192</v>
      </c>
      <c r="C1082" s="53"/>
      <c r="D1082" s="54"/>
      <c r="E1082" s="112"/>
      <c r="F1082" s="55"/>
      <c r="G1082" s="53"/>
      <c r="H1082" s="57"/>
      <c r="I1082" s="56"/>
      <c r="J1082" s="56"/>
      <c r="K1082" s="68"/>
      <c r="L1082" s="113">
        <v>1082</v>
      </c>
      <c r="M1082" s="113"/>
      <c r="N1082" s="98">
        <f>COUNTIFS(A:A,Edges[[#This Row],[Vertex 2]])</f>
        <v>294</v>
      </c>
    </row>
    <row r="1083" spans="1:14" x14ac:dyDescent="0.3">
      <c r="A1083" t="s">
        <v>1253</v>
      </c>
      <c r="B1083" s="91" t="s">
        <v>192</v>
      </c>
      <c r="C1083" s="53"/>
      <c r="D1083" s="54"/>
      <c r="E1083" s="112"/>
      <c r="F1083" s="55"/>
      <c r="G1083" s="53"/>
      <c r="H1083" s="57"/>
      <c r="I1083" s="56"/>
      <c r="J1083" s="56"/>
      <c r="K1083" s="68"/>
      <c r="L1083" s="113">
        <v>1083</v>
      </c>
      <c r="M1083" s="113"/>
      <c r="N1083" s="98">
        <f>COUNTIFS(A:A,Edges[[#This Row],[Vertex 2]])</f>
        <v>294</v>
      </c>
    </row>
    <row r="1084" spans="1:14" x14ac:dyDescent="0.3">
      <c r="A1084" t="s">
        <v>1254</v>
      </c>
      <c r="B1084" s="91" t="s">
        <v>192</v>
      </c>
      <c r="C1084" s="53"/>
      <c r="D1084" s="54"/>
      <c r="E1084" s="112"/>
      <c r="F1084" s="55"/>
      <c r="G1084" s="53"/>
      <c r="H1084" s="57"/>
      <c r="I1084" s="56"/>
      <c r="J1084" s="56"/>
      <c r="K1084" s="68"/>
      <c r="L1084" s="113">
        <v>1084</v>
      </c>
      <c r="M1084" s="113"/>
      <c r="N1084" s="98">
        <f>COUNTIFS(A:A,Edges[[#This Row],[Vertex 2]])</f>
        <v>294</v>
      </c>
    </row>
    <row r="1085" spans="1:14" x14ac:dyDescent="0.3">
      <c r="A1085" t="s">
        <v>1255</v>
      </c>
      <c r="B1085" s="91" t="s">
        <v>192</v>
      </c>
      <c r="C1085" s="53"/>
      <c r="D1085" s="54"/>
      <c r="E1085" s="112"/>
      <c r="F1085" s="55"/>
      <c r="G1085" s="53"/>
      <c r="H1085" s="57"/>
      <c r="I1085" s="56"/>
      <c r="J1085" s="56"/>
      <c r="K1085" s="68"/>
      <c r="L1085" s="113">
        <v>1085</v>
      </c>
      <c r="M1085" s="113"/>
      <c r="N1085" s="98">
        <f>COUNTIFS(A:A,Edges[[#This Row],[Vertex 2]])</f>
        <v>294</v>
      </c>
    </row>
    <row r="1086" spans="1:14" x14ac:dyDescent="0.3">
      <c r="A1086" t="s">
        <v>1256</v>
      </c>
      <c r="B1086" s="91" t="s">
        <v>192</v>
      </c>
      <c r="C1086" s="53"/>
      <c r="D1086" s="54"/>
      <c r="E1086" s="112"/>
      <c r="F1086" s="55"/>
      <c r="G1086" s="53"/>
      <c r="H1086" s="57"/>
      <c r="I1086" s="56"/>
      <c r="J1086" s="56"/>
      <c r="K1086" s="68"/>
      <c r="L1086" s="113">
        <v>1086</v>
      </c>
      <c r="M1086" s="113"/>
      <c r="N1086" s="98">
        <f>COUNTIFS(A:A,Edges[[#This Row],[Vertex 2]])</f>
        <v>294</v>
      </c>
    </row>
    <row r="1087" spans="1:14" x14ac:dyDescent="0.3">
      <c r="A1087" t="s">
        <v>1257</v>
      </c>
      <c r="B1087" s="91" t="s">
        <v>192</v>
      </c>
      <c r="C1087" s="53"/>
      <c r="D1087" s="54"/>
      <c r="E1087" s="112"/>
      <c r="F1087" s="55"/>
      <c r="G1087" s="53"/>
      <c r="H1087" s="57"/>
      <c r="I1087" s="56"/>
      <c r="J1087" s="56"/>
      <c r="K1087" s="68"/>
      <c r="L1087" s="113">
        <v>1087</v>
      </c>
      <c r="M1087" s="113"/>
      <c r="N1087" s="98">
        <f>COUNTIFS(A:A,Edges[[#This Row],[Vertex 2]])</f>
        <v>294</v>
      </c>
    </row>
    <row r="1088" spans="1:14" x14ac:dyDescent="0.3">
      <c r="A1088" t="s">
        <v>1258</v>
      </c>
      <c r="B1088" s="91" t="s">
        <v>192</v>
      </c>
      <c r="C1088" s="53"/>
      <c r="D1088" s="54"/>
      <c r="E1088" s="112"/>
      <c r="F1088" s="55"/>
      <c r="G1088" s="53"/>
      <c r="H1088" s="57"/>
      <c r="I1088" s="56"/>
      <c r="J1088" s="56"/>
      <c r="K1088" s="68"/>
      <c r="L1088" s="113">
        <v>1088</v>
      </c>
      <c r="M1088" s="113"/>
      <c r="N1088" s="98">
        <f>COUNTIFS(A:A,Edges[[#This Row],[Vertex 2]])</f>
        <v>294</v>
      </c>
    </row>
    <row r="1089" spans="1:14" x14ac:dyDescent="0.3">
      <c r="A1089" t="s">
        <v>1259</v>
      </c>
      <c r="B1089" s="91" t="s">
        <v>192</v>
      </c>
      <c r="C1089" s="53"/>
      <c r="D1089" s="54"/>
      <c r="E1089" s="112"/>
      <c r="F1089" s="55"/>
      <c r="G1089" s="53"/>
      <c r="H1089" s="57"/>
      <c r="I1089" s="56"/>
      <c r="J1089" s="56"/>
      <c r="K1089" s="68"/>
      <c r="L1089" s="113">
        <v>1089</v>
      </c>
      <c r="M1089" s="113"/>
      <c r="N1089" s="98">
        <f>COUNTIFS(A:A,Edges[[#This Row],[Vertex 2]])</f>
        <v>294</v>
      </c>
    </row>
    <row r="1090" spans="1:14" x14ac:dyDescent="0.3">
      <c r="A1090" t="s">
        <v>1260</v>
      </c>
      <c r="B1090" s="91" t="s">
        <v>192</v>
      </c>
      <c r="C1090" s="53"/>
      <c r="D1090" s="54"/>
      <c r="E1090" s="112"/>
      <c r="F1090" s="55"/>
      <c r="G1090" s="53"/>
      <c r="H1090" s="57"/>
      <c r="I1090" s="56"/>
      <c r="J1090" s="56"/>
      <c r="K1090" s="68"/>
      <c r="L1090" s="113">
        <v>1090</v>
      </c>
      <c r="M1090" s="113"/>
      <c r="N1090" s="98">
        <f>COUNTIFS(A:A,Edges[[#This Row],[Vertex 2]])</f>
        <v>294</v>
      </c>
    </row>
    <row r="1091" spans="1:14" x14ac:dyDescent="0.3">
      <c r="A1091" t="s">
        <v>1261</v>
      </c>
      <c r="B1091" s="91" t="s">
        <v>192</v>
      </c>
      <c r="C1091" s="53"/>
      <c r="D1091" s="54"/>
      <c r="E1091" s="112"/>
      <c r="F1091" s="55"/>
      <c r="G1091" s="53"/>
      <c r="H1091" s="57"/>
      <c r="I1091" s="56"/>
      <c r="J1091" s="56"/>
      <c r="K1091" s="68"/>
      <c r="L1091" s="113">
        <v>1091</v>
      </c>
      <c r="M1091" s="113"/>
      <c r="N1091" s="98">
        <f>COUNTIFS(A:A,Edges[[#This Row],[Vertex 2]])</f>
        <v>294</v>
      </c>
    </row>
    <row r="1092" spans="1:14" x14ac:dyDescent="0.3">
      <c r="A1092" t="s">
        <v>1262</v>
      </c>
      <c r="B1092" s="91" t="s">
        <v>192</v>
      </c>
      <c r="C1092" s="53"/>
      <c r="D1092" s="54"/>
      <c r="E1092" s="112"/>
      <c r="F1092" s="55"/>
      <c r="G1092" s="53"/>
      <c r="H1092" s="57"/>
      <c r="I1092" s="56"/>
      <c r="J1092" s="56"/>
      <c r="K1092" s="68"/>
      <c r="L1092" s="113">
        <v>1092</v>
      </c>
      <c r="M1092" s="113"/>
      <c r="N1092" s="98">
        <f>COUNTIFS(A:A,Edges[[#This Row],[Vertex 2]])</f>
        <v>294</v>
      </c>
    </row>
    <row r="1093" spans="1:14" x14ac:dyDescent="0.3">
      <c r="A1093" t="s">
        <v>1263</v>
      </c>
      <c r="B1093" s="91" t="s">
        <v>192</v>
      </c>
      <c r="C1093" s="53"/>
      <c r="D1093" s="54"/>
      <c r="E1093" s="112"/>
      <c r="F1093" s="55"/>
      <c r="G1093" s="53"/>
      <c r="H1093" s="57"/>
      <c r="I1093" s="56"/>
      <c r="J1093" s="56"/>
      <c r="K1093" s="68"/>
      <c r="L1093" s="113">
        <v>1093</v>
      </c>
      <c r="M1093" s="113"/>
      <c r="N1093" s="98">
        <f>COUNTIFS(A:A,Edges[[#This Row],[Vertex 2]])</f>
        <v>294</v>
      </c>
    </row>
    <row r="1094" spans="1:14" x14ac:dyDescent="0.3">
      <c r="A1094" t="s">
        <v>282</v>
      </c>
      <c r="B1094" s="91" t="s">
        <v>192</v>
      </c>
      <c r="C1094" s="53"/>
      <c r="D1094" s="54"/>
      <c r="E1094" s="112"/>
      <c r="F1094" s="55"/>
      <c r="G1094" s="53"/>
      <c r="H1094" s="57"/>
      <c r="I1094" s="56"/>
      <c r="J1094" s="56"/>
      <c r="K1094" s="68"/>
      <c r="L1094" s="113">
        <v>1094</v>
      </c>
      <c r="M1094" s="113"/>
      <c r="N1094" s="98">
        <f>COUNTIFS(A:A,Edges[[#This Row],[Vertex 2]])</f>
        <v>294</v>
      </c>
    </row>
    <row r="1095" spans="1:14" x14ac:dyDescent="0.3">
      <c r="A1095" t="s">
        <v>1264</v>
      </c>
      <c r="B1095" s="91" t="s">
        <v>192</v>
      </c>
      <c r="C1095" s="53"/>
      <c r="D1095" s="54"/>
      <c r="E1095" s="112"/>
      <c r="F1095" s="55"/>
      <c r="G1095" s="53"/>
      <c r="H1095" s="57"/>
      <c r="I1095" s="56"/>
      <c r="J1095" s="56"/>
      <c r="K1095" s="68"/>
      <c r="L1095" s="113">
        <v>1095</v>
      </c>
      <c r="M1095" s="113"/>
      <c r="N1095" s="98">
        <f>COUNTIFS(A:A,Edges[[#This Row],[Vertex 2]])</f>
        <v>294</v>
      </c>
    </row>
    <row r="1096" spans="1:14" x14ac:dyDescent="0.3">
      <c r="A1096" t="s">
        <v>1265</v>
      </c>
      <c r="B1096" s="91" t="s">
        <v>192</v>
      </c>
      <c r="C1096" s="53"/>
      <c r="D1096" s="54"/>
      <c r="E1096" s="112"/>
      <c r="F1096" s="55"/>
      <c r="G1096" s="53"/>
      <c r="H1096" s="57"/>
      <c r="I1096" s="56"/>
      <c r="J1096" s="56"/>
      <c r="K1096" s="68"/>
      <c r="L1096" s="113">
        <v>1096</v>
      </c>
      <c r="M1096" s="113"/>
      <c r="N1096" s="98">
        <f>COUNTIFS(A:A,Edges[[#This Row],[Vertex 2]])</f>
        <v>294</v>
      </c>
    </row>
    <row r="1097" spans="1:14" x14ac:dyDescent="0.3">
      <c r="A1097" t="s">
        <v>1266</v>
      </c>
      <c r="B1097" s="91" t="s">
        <v>192</v>
      </c>
      <c r="C1097" s="53"/>
      <c r="D1097" s="54"/>
      <c r="E1097" s="112"/>
      <c r="F1097" s="55"/>
      <c r="G1097" s="53"/>
      <c r="H1097" s="57"/>
      <c r="I1097" s="56"/>
      <c r="J1097" s="56"/>
      <c r="K1097" s="68"/>
      <c r="L1097" s="113">
        <v>1097</v>
      </c>
      <c r="M1097" s="113"/>
      <c r="N1097" s="98">
        <f>COUNTIFS(A:A,Edges[[#This Row],[Vertex 2]])</f>
        <v>294</v>
      </c>
    </row>
    <row r="1098" spans="1:14" x14ac:dyDescent="0.3">
      <c r="A1098" t="s">
        <v>1267</v>
      </c>
      <c r="B1098" s="91" t="s">
        <v>192</v>
      </c>
      <c r="C1098" s="53"/>
      <c r="D1098" s="54"/>
      <c r="E1098" s="112"/>
      <c r="F1098" s="55"/>
      <c r="G1098" s="53"/>
      <c r="H1098" s="57"/>
      <c r="I1098" s="56"/>
      <c r="J1098" s="56"/>
      <c r="K1098" s="68"/>
      <c r="L1098" s="113">
        <v>1098</v>
      </c>
      <c r="M1098" s="113"/>
      <c r="N1098" s="98">
        <f>COUNTIFS(A:A,Edges[[#This Row],[Vertex 2]])</f>
        <v>294</v>
      </c>
    </row>
    <row r="1099" spans="1:14" x14ac:dyDescent="0.3">
      <c r="A1099" t="s">
        <v>1268</v>
      </c>
      <c r="B1099" s="91" t="s">
        <v>192</v>
      </c>
      <c r="C1099" s="53"/>
      <c r="D1099" s="54"/>
      <c r="E1099" s="112"/>
      <c r="F1099" s="55"/>
      <c r="G1099" s="53"/>
      <c r="H1099" s="57"/>
      <c r="I1099" s="56"/>
      <c r="J1099" s="56"/>
      <c r="K1099" s="68"/>
      <c r="L1099" s="113">
        <v>1099</v>
      </c>
      <c r="M1099" s="113"/>
      <c r="N1099" s="98">
        <f>COUNTIFS(A:A,Edges[[#This Row],[Vertex 2]])</f>
        <v>294</v>
      </c>
    </row>
    <row r="1100" spans="1:14" x14ac:dyDescent="0.3">
      <c r="A1100" t="s">
        <v>1269</v>
      </c>
      <c r="B1100" s="91" t="s">
        <v>192</v>
      </c>
      <c r="C1100" s="53"/>
      <c r="D1100" s="54"/>
      <c r="E1100" s="112"/>
      <c r="F1100" s="55"/>
      <c r="G1100" s="53"/>
      <c r="H1100" s="57"/>
      <c r="I1100" s="56"/>
      <c r="J1100" s="56"/>
      <c r="K1100" s="68"/>
      <c r="L1100" s="113">
        <v>1100</v>
      </c>
      <c r="M1100" s="113"/>
      <c r="N1100" s="98">
        <f>COUNTIFS(A:A,Edges[[#This Row],[Vertex 2]])</f>
        <v>294</v>
      </c>
    </row>
    <row r="1101" spans="1:14" x14ac:dyDescent="0.3">
      <c r="A1101" t="s">
        <v>1270</v>
      </c>
      <c r="B1101" s="91" t="s">
        <v>192</v>
      </c>
      <c r="C1101" s="53"/>
      <c r="D1101" s="54"/>
      <c r="E1101" s="112"/>
      <c r="F1101" s="55"/>
      <c r="G1101" s="53"/>
      <c r="H1101" s="57"/>
      <c r="I1101" s="56"/>
      <c r="J1101" s="56"/>
      <c r="K1101" s="68"/>
      <c r="L1101" s="113">
        <v>1101</v>
      </c>
      <c r="M1101" s="113"/>
      <c r="N1101" s="98">
        <f>COUNTIFS(A:A,Edges[[#This Row],[Vertex 2]])</f>
        <v>294</v>
      </c>
    </row>
    <row r="1102" spans="1:14" x14ac:dyDescent="0.3">
      <c r="A1102" t="s">
        <v>1271</v>
      </c>
      <c r="B1102" s="91" t="s">
        <v>192</v>
      </c>
      <c r="C1102" s="53"/>
      <c r="D1102" s="54"/>
      <c r="E1102" s="112"/>
      <c r="F1102" s="55"/>
      <c r="G1102" s="53"/>
      <c r="H1102" s="57"/>
      <c r="I1102" s="56"/>
      <c r="J1102" s="56"/>
      <c r="K1102" s="68"/>
      <c r="L1102" s="113">
        <v>1102</v>
      </c>
      <c r="M1102" s="113"/>
      <c r="N1102" s="98">
        <f>COUNTIFS(A:A,Edges[[#This Row],[Vertex 2]])</f>
        <v>294</v>
      </c>
    </row>
    <row r="1103" spans="1:14" x14ac:dyDescent="0.3">
      <c r="A1103" t="s">
        <v>1272</v>
      </c>
      <c r="B1103" s="91" t="s">
        <v>192</v>
      </c>
      <c r="C1103" s="53"/>
      <c r="D1103" s="54"/>
      <c r="E1103" s="112"/>
      <c r="F1103" s="55"/>
      <c r="G1103" s="53"/>
      <c r="H1103" s="57"/>
      <c r="I1103" s="56"/>
      <c r="J1103" s="56"/>
      <c r="K1103" s="68"/>
      <c r="L1103" s="113">
        <v>1103</v>
      </c>
      <c r="M1103" s="113"/>
      <c r="N1103" s="98">
        <f>COUNTIFS(A:A,Edges[[#This Row],[Vertex 2]])</f>
        <v>294</v>
      </c>
    </row>
    <row r="1104" spans="1:14" x14ac:dyDescent="0.3">
      <c r="A1104" t="s">
        <v>1273</v>
      </c>
      <c r="B1104" s="91" t="s">
        <v>192</v>
      </c>
      <c r="C1104" s="53"/>
      <c r="D1104" s="54"/>
      <c r="E1104" s="112"/>
      <c r="F1104" s="55"/>
      <c r="G1104" s="53"/>
      <c r="H1104" s="57"/>
      <c r="I1104" s="56"/>
      <c r="J1104" s="56"/>
      <c r="K1104" s="68"/>
      <c r="L1104" s="113">
        <v>1104</v>
      </c>
      <c r="M1104" s="113"/>
      <c r="N1104" s="98">
        <f>COUNTIFS(A:A,Edges[[#This Row],[Vertex 2]])</f>
        <v>294</v>
      </c>
    </row>
    <row r="1105" spans="1:14" x14ac:dyDescent="0.3">
      <c r="A1105" t="s">
        <v>1274</v>
      </c>
      <c r="B1105" s="91" t="s">
        <v>192</v>
      </c>
      <c r="C1105" s="53"/>
      <c r="D1105" s="54"/>
      <c r="E1105" s="112"/>
      <c r="F1105" s="55"/>
      <c r="G1105" s="53"/>
      <c r="H1105" s="57"/>
      <c r="I1105" s="56"/>
      <c r="J1105" s="56"/>
      <c r="K1105" s="68"/>
      <c r="L1105" s="113">
        <v>1105</v>
      </c>
      <c r="M1105" s="113"/>
      <c r="N1105" s="98">
        <f>COUNTIFS(A:A,Edges[[#This Row],[Vertex 2]])</f>
        <v>294</v>
      </c>
    </row>
    <row r="1106" spans="1:14" x14ac:dyDescent="0.3">
      <c r="A1106" t="s">
        <v>1275</v>
      </c>
      <c r="B1106" s="91" t="s">
        <v>192</v>
      </c>
      <c r="C1106" s="53"/>
      <c r="D1106" s="54"/>
      <c r="E1106" s="112"/>
      <c r="F1106" s="55"/>
      <c r="G1106" s="53"/>
      <c r="H1106" s="57"/>
      <c r="I1106" s="56"/>
      <c r="J1106" s="56"/>
      <c r="K1106" s="68"/>
      <c r="L1106" s="113">
        <v>1106</v>
      </c>
      <c r="M1106" s="113"/>
      <c r="N1106" s="98">
        <f>COUNTIFS(A:A,Edges[[#This Row],[Vertex 2]])</f>
        <v>294</v>
      </c>
    </row>
    <row r="1107" spans="1:14" x14ac:dyDescent="0.3">
      <c r="A1107" t="s">
        <v>1276</v>
      </c>
      <c r="B1107" s="91" t="s">
        <v>192</v>
      </c>
      <c r="C1107" s="53"/>
      <c r="D1107" s="54"/>
      <c r="E1107" s="112"/>
      <c r="F1107" s="55"/>
      <c r="G1107" s="53"/>
      <c r="H1107" s="57"/>
      <c r="I1107" s="56"/>
      <c r="J1107" s="56"/>
      <c r="K1107" s="68"/>
      <c r="L1107" s="113">
        <v>1107</v>
      </c>
      <c r="M1107" s="113"/>
      <c r="N1107" s="98">
        <f>COUNTIFS(A:A,Edges[[#This Row],[Vertex 2]])</f>
        <v>294</v>
      </c>
    </row>
    <row r="1108" spans="1:14" x14ac:dyDescent="0.3">
      <c r="A1108" t="s">
        <v>1277</v>
      </c>
      <c r="B1108" s="91" t="s">
        <v>192</v>
      </c>
      <c r="C1108" s="53"/>
      <c r="D1108" s="54"/>
      <c r="E1108" s="112"/>
      <c r="F1108" s="55"/>
      <c r="G1108" s="53"/>
      <c r="H1108" s="57"/>
      <c r="I1108" s="56"/>
      <c r="J1108" s="56"/>
      <c r="K1108" s="68"/>
      <c r="L1108" s="113">
        <v>1108</v>
      </c>
      <c r="M1108" s="113"/>
      <c r="N1108" s="98">
        <f>COUNTIFS(A:A,Edges[[#This Row],[Vertex 2]])</f>
        <v>294</v>
      </c>
    </row>
    <row r="1109" spans="1:14" x14ac:dyDescent="0.3">
      <c r="A1109" t="s">
        <v>1278</v>
      </c>
      <c r="B1109" s="91" t="s">
        <v>192</v>
      </c>
      <c r="C1109" s="53"/>
      <c r="D1109" s="54"/>
      <c r="E1109" s="112"/>
      <c r="F1109" s="55"/>
      <c r="G1109" s="53"/>
      <c r="H1109" s="57"/>
      <c r="I1109" s="56"/>
      <c r="J1109" s="56"/>
      <c r="K1109" s="68"/>
      <c r="L1109" s="113">
        <v>1109</v>
      </c>
      <c r="M1109" s="113"/>
      <c r="N1109" s="98">
        <f>COUNTIFS(A:A,Edges[[#This Row],[Vertex 2]])</f>
        <v>294</v>
      </c>
    </row>
    <row r="1110" spans="1:14" x14ac:dyDescent="0.3">
      <c r="A1110" t="s">
        <v>1279</v>
      </c>
      <c r="B1110" s="91" t="s">
        <v>192</v>
      </c>
      <c r="C1110" s="53"/>
      <c r="D1110" s="54"/>
      <c r="E1110" s="112"/>
      <c r="F1110" s="55"/>
      <c r="G1110" s="53"/>
      <c r="H1110" s="57"/>
      <c r="I1110" s="56"/>
      <c r="J1110" s="56"/>
      <c r="K1110" s="68"/>
      <c r="L1110" s="113">
        <v>1110</v>
      </c>
      <c r="M1110" s="113"/>
      <c r="N1110" s="98">
        <f>COUNTIFS(A:A,Edges[[#This Row],[Vertex 2]])</f>
        <v>294</v>
      </c>
    </row>
    <row r="1111" spans="1:14" x14ac:dyDescent="0.3">
      <c r="A1111" t="s">
        <v>1280</v>
      </c>
      <c r="B1111" s="91" t="s">
        <v>192</v>
      </c>
      <c r="C1111" s="53"/>
      <c r="D1111" s="54"/>
      <c r="E1111" s="112"/>
      <c r="F1111" s="55"/>
      <c r="G1111" s="53"/>
      <c r="H1111" s="57"/>
      <c r="I1111" s="56"/>
      <c r="J1111" s="56"/>
      <c r="K1111" s="68"/>
      <c r="L1111" s="113">
        <v>1111</v>
      </c>
      <c r="M1111" s="113"/>
      <c r="N1111" s="98">
        <f>COUNTIFS(A:A,Edges[[#This Row],[Vertex 2]])</f>
        <v>294</v>
      </c>
    </row>
    <row r="1112" spans="1:14" x14ac:dyDescent="0.3">
      <c r="A1112" t="s">
        <v>1281</v>
      </c>
      <c r="B1112" s="91" t="s">
        <v>192</v>
      </c>
      <c r="C1112" s="53"/>
      <c r="D1112" s="54"/>
      <c r="E1112" s="112"/>
      <c r="F1112" s="55"/>
      <c r="G1112" s="53"/>
      <c r="H1112" s="57"/>
      <c r="I1112" s="56"/>
      <c r="J1112" s="56"/>
      <c r="K1112" s="68"/>
      <c r="L1112" s="113">
        <v>1112</v>
      </c>
      <c r="M1112" s="113"/>
      <c r="N1112" s="98">
        <f>COUNTIFS(A:A,Edges[[#This Row],[Vertex 2]])</f>
        <v>294</v>
      </c>
    </row>
    <row r="1113" spans="1:14" x14ac:dyDescent="0.3">
      <c r="A1113" t="s">
        <v>1282</v>
      </c>
      <c r="B1113" s="91" t="s">
        <v>192</v>
      </c>
      <c r="C1113" s="53"/>
      <c r="D1113" s="54"/>
      <c r="E1113" s="112"/>
      <c r="F1113" s="55"/>
      <c r="G1113" s="53"/>
      <c r="H1113" s="57"/>
      <c r="I1113" s="56"/>
      <c r="J1113" s="56"/>
      <c r="K1113" s="68"/>
      <c r="L1113" s="113">
        <v>1113</v>
      </c>
      <c r="M1113" s="113"/>
      <c r="N1113" s="98">
        <f>COUNTIFS(A:A,Edges[[#This Row],[Vertex 2]])</f>
        <v>294</v>
      </c>
    </row>
    <row r="1114" spans="1:14" x14ac:dyDescent="0.3">
      <c r="A1114" t="s">
        <v>1283</v>
      </c>
      <c r="B1114" s="91" t="s">
        <v>192</v>
      </c>
      <c r="C1114" s="53"/>
      <c r="D1114" s="54"/>
      <c r="E1114" s="112"/>
      <c r="F1114" s="55"/>
      <c r="G1114" s="53"/>
      <c r="H1114" s="57"/>
      <c r="I1114" s="56"/>
      <c r="J1114" s="56"/>
      <c r="K1114" s="68"/>
      <c r="L1114" s="113">
        <v>1114</v>
      </c>
      <c r="M1114" s="113"/>
      <c r="N1114" s="98">
        <f>COUNTIFS(A:A,Edges[[#This Row],[Vertex 2]])</f>
        <v>294</v>
      </c>
    </row>
    <row r="1115" spans="1:14" x14ac:dyDescent="0.3">
      <c r="A1115" t="s">
        <v>1284</v>
      </c>
      <c r="B1115" s="91" t="s">
        <v>192</v>
      </c>
      <c r="C1115" s="53"/>
      <c r="D1115" s="54"/>
      <c r="E1115" s="112"/>
      <c r="F1115" s="55"/>
      <c r="G1115" s="53"/>
      <c r="H1115" s="57"/>
      <c r="I1115" s="56"/>
      <c r="J1115" s="56"/>
      <c r="K1115" s="68"/>
      <c r="L1115" s="113">
        <v>1115</v>
      </c>
      <c r="M1115" s="113"/>
      <c r="N1115" s="98">
        <f>COUNTIFS(A:A,Edges[[#This Row],[Vertex 2]])</f>
        <v>294</v>
      </c>
    </row>
    <row r="1116" spans="1:14" x14ac:dyDescent="0.3">
      <c r="A1116" t="s">
        <v>1285</v>
      </c>
      <c r="B1116" s="91" t="s">
        <v>192</v>
      </c>
      <c r="C1116" s="53"/>
      <c r="D1116" s="54"/>
      <c r="E1116" s="112"/>
      <c r="F1116" s="55"/>
      <c r="G1116" s="53"/>
      <c r="H1116" s="57"/>
      <c r="I1116" s="56"/>
      <c r="J1116" s="56"/>
      <c r="K1116" s="68"/>
      <c r="L1116" s="113">
        <v>1116</v>
      </c>
      <c r="M1116" s="113"/>
      <c r="N1116" s="98">
        <f>COUNTIFS(A:A,Edges[[#This Row],[Vertex 2]])</f>
        <v>294</v>
      </c>
    </row>
    <row r="1117" spans="1:14" x14ac:dyDescent="0.3">
      <c r="A1117" t="s">
        <v>1286</v>
      </c>
      <c r="B1117" s="91" t="s">
        <v>192</v>
      </c>
      <c r="C1117" s="53"/>
      <c r="D1117" s="54"/>
      <c r="E1117" s="112"/>
      <c r="F1117" s="55"/>
      <c r="G1117" s="53"/>
      <c r="H1117" s="57"/>
      <c r="I1117" s="56"/>
      <c r="J1117" s="56"/>
      <c r="K1117" s="68"/>
      <c r="L1117" s="113">
        <v>1117</v>
      </c>
      <c r="M1117" s="113"/>
      <c r="N1117" s="98">
        <f>COUNTIFS(A:A,Edges[[#This Row],[Vertex 2]])</f>
        <v>294</v>
      </c>
    </row>
    <row r="1118" spans="1:14" x14ac:dyDescent="0.3">
      <c r="A1118" t="s">
        <v>1287</v>
      </c>
      <c r="B1118" s="91" t="s">
        <v>192</v>
      </c>
      <c r="C1118" s="53"/>
      <c r="D1118" s="54"/>
      <c r="E1118" s="112"/>
      <c r="F1118" s="55"/>
      <c r="G1118" s="53"/>
      <c r="H1118" s="57"/>
      <c r="I1118" s="56"/>
      <c r="J1118" s="56"/>
      <c r="K1118" s="68"/>
      <c r="L1118" s="113">
        <v>1118</v>
      </c>
      <c r="M1118" s="113"/>
      <c r="N1118" s="98">
        <f>COUNTIFS(A:A,Edges[[#This Row],[Vertex 2]])</f>
        <v>294</v>
      </c>
    </row>
    <row r="1119" spans="1:14" x14ac:dyDescent="0.3">
      <c r="A1119" t="s">
        <v>1288</v>
      </c>
      <c r="B1119" s="91" t="s">
        <v>192</v>
      </c>
      <c r="C1119" s="53"/>
      <c r="D1119" s="54"/>
      <c r="E1119" s="112"/>
      <c r="F1119" s="55"/>
      <c r="G1119" s="53"/>
      <c r="H1119" s="57"/>
      <c r="I1119" s="56"/>
      <c r="J1119" s="56"/>
      <c r="K1119" s="68"/>
      <c r="L1119" s="113">
        <v>1119</v>
      </c>
      <c r="M1119" s="113"/>
      <c r="N1119" s="98">
        <f>COUNTIFS(A:A,Edges[[#This Row],[Vertex 2]])</f>
        <v>294</v>
      </c>
    </row>
    <row r="1120" spans="1:14" x14ac:dyDescent="0.3">
      <c r="A1120" t="s">
        <v>1289</v>
      </c>
      <c r="B1120" s="91" t="s">
        <v>192</v>
      </c>
      <c r="C1120" s="53"/>
      <c r="D1120" s="54"/>
      <c r="E1120" s="112"/>
      <c r="F1120" s="55"/>
      <c r="G1120" s="53"/>
      <c r="H1120" s="57"/>
      <c r="I1120" s="56"/>
      <c r="J1120" s="56"/>
      <c r="K1120" s="68"/>
      <c r="L1120" s="113">
        <v>1120</v>
      </c>
      <c r="M1120" s="113"/>
      <c r="N1120" s="98">
        <f>COUNTIFS(A:A,Edges[[#This Row],[Vertex 2]])</f>
        <v>294</v>
      </c>
    </row>
    <row r="1121" spans="1:14" x14ac:dyDescent="0.3">
      <c r="A1121" t="s">
        <v>1290</v>
      </c>
      <c r="B1121" s="91" t="s">
        <v>192</v>
      </c>
      <c r="C1121" s="53"/>
      <c r="D1121" s="54"/>
      <c r="E1121" s="112"/>
      <c r="F1121" s="55"/>
      <c r="G1121" s="53"/>
      <c r="H1121" s="57"/>
      <c r="I1121" s="56"/>
      <c r="J1121" s="56"/>
      <c r="K1121" s="68"/>
      <c r="L1121" s="113">
        <v>1121</v>
      </c>
      <c r="M1121" s="113"/>
      <c r="N1121" s="98">
        <f>COUNTIFS(A:A,Edges[[#This Row],[Vertex 2]])</f>
        <v>294</v>
      </c>
    </row>
    <row r="1122" spans="1:14" x14ac:dyDescent="0.3">
      <c r="A1122" t="s">
        <v>1291</v>
      </c>
      <c r="B1122" s="91" t="s">
        <v>192</v>
      </c>
      <c r="C1122" s="53"/>
      <c r="D1122" s="54"/>
      <c r="E1122" s="112"/>
      <c r="F1122" s="55"/>
      <c r="G1122" s="53"/>
      <c r="H1122" s="57"/>
      <c r="I1122" s="56"/>
      <c r="J1122" s="56"/>
      <c r="K1122" s="68"/>
      <c r="L1122" s="113">
        <v>1122</v>
      </c>
      <c r="M1122" s="113"/>
      <c r="N1122" s="98">
        <f>COUNTIFS(A:A,Edges[[#This Row],[Vertex 2]])</f>
        <v>294</v>
      </c>
    </row>
    <row r="1123" spans="1:14" x14ac:dyDescent="0.3">
      <c r="A1123" t="s">
        <v>1292</v>
      </c>
      <c r="B1123" s="91" t="s">
        <v>192</v>
      </c>
      <c r="C1123" s="53"/>
      <c r="D1123" s="54"/>
      <c r="E1123" s="112"/>
      <c r="F1123" s="55"/>
      <c r="G1123" s="53"/>
      <c r="H1123" s="57"/>
      <c r="I1123" s="56"/>
      <c r="J1123" s="56"/>
      <c r="K1123" s="68"/>
      <c r="L1123" s="113">
        <v>1123</v>
      </c>
      <c r="M1123" s="113"/>
      <c r="N1123" s="98">
        <f>COUNTIFS(A:A,Edges[[#This Row],[Vertex 2]])</f>
        <v>294</v>
      </c>
    </row>
    <row r="1124" spans="1:14" x14ac:dyDescent="0.3">
      <c r="A1124" t="s">
        <v>1293</v>
      </c>
      <c r="B1124" s="91" t="s">
        <v>192</v>
      </c>
      <c r="C1124" s="53"/>
      <c r="D1124" s="54"/>
      <c r="E1124" s="112"/>
      <c r="F1124" s="55"/>
      <c r="G1124" s="53"/>
      <c r="H1124" s="57"/>
      <c r="I1124" s="56"/>
      <c r="J1124" s="56"/>
      <c r="K1124" s="68"/>
      <c r="L1124" s="113">
        <v>1124</v>
      </c>
      <c r="M1124" s="113"/>
      <c r="N1124" s="98">
        <f>COUNTIFS(A:A,Edges[[#This Row],[Vertex 2]])</f>
        <v>294</v>
      </c>
    </row>
    <row r="1125" spans="1:14" x14ac:dyDescent="0.3">
      <c r="A1125" t="s">
        <v>1294</v>
      </c>
      <c r="B1125" s="91" t="s">
        <v>192</v>
      </c>
      <c r="C1125" s="53"/>
      <c r="D1125" s="54"/>
      <c r="E1125" s="112"/>
      <c r="F1125" s="55"/>
      <c r="G1125" s="53"/>
      <c r="H1125" s="57"/>
      <c r="I1125" s="56"/>
      <c r="J1125" s="56"/>
      <c r="K1125" s="68"/>
      <c r="L1125" s="113">
        <v>1125</v>
      </c>
      <c r="M1125" s="113"/>
      <c r="N1125" s="98">
        <f>COUNTIFS(A:A,Edges[[#This Row],[Vertex 2]])</f>
        <v>294</v>
      </c>
    </row>
    <row r="1126" spans="1:14" x14ac:dyDescent="0.3">
      <c r="A1126" t="s">
        <v>1295</v>
      </c>
      <c r="B1126" s="91" t="s">
        <v>192</v>
      </c>
      <c r="C1126" s="53"/>
      <c r="D1126" s="54"/>
      <c r="E1126" s="112"/>
      <c r="F1126" s="55"/>
      <c r="G1126" s="53"/>
      <c r="H1126" s="57"/>
      <c r="I1126" s="56"/>
      <c r="J1126" s="56"/>
      <c r="K1126" s="68"/>
      <c r="L1126" s="113">
        <v>1126</v>
      </c>
      <c r="M1126" s="113"/>
      <c r="N1126" s="98">
        <f>COUNTIFS(A:A,Edges[[#This Row],[Vertex 2]])</f>
        <v>294</v>
      </c>
    </row>
    <row r="1127" spans="1:14" x14ac:dyDescent="0.3">
      <c r="A1127" t="s">
        <v>1296</v>
      </c>
      <c r="B1127" s="91" t="s">
        <v>192</v>
      </c>
      <c r="C1127" s="53"/>
      <c r="D1127" s="54"/>
      <c r="E1127" s="112"/>
      <c r="F1127" s="55"/>
      <c r="G1127" s="53"/>
      <c r="H1127" s="57"/>
      <c r="I1127" s="56"/>
      <c r="J1127" s="56"/>
      <c r="K1127" s="68"/>
      <c r="L1127" s="113">
        <v>1127</v>
      </c>
      <c r="M1127" s="113"/>
      <c r="N1127" s="98">
        <f>COUNTIFS(A:A,Edges[[#This Row],[Vertex 2]])</f>
        <v>294</v>
      </c>
    </row>
    <row r="1128" spans="1:14" x14ac:dyDescent="0.3">
      <c r="A1128" t="s">
        <v>1297</v>
      </c>
      <c r="B1128" s="91" t="s">
        <v>192</v>
      </c>
      <c r="C1128" s="53"/>
      <c r="D1128" s="54"/>
      <c r="E1128" s="112"/>
      <c r="F1128" s="55"/>
      <c r="G1128" s="53"/>
      <c r="H1128" s="57"/>
      <c r="I1128" s="56"/>
      <c r="J1128" s="56"/>
      <c r="K1128" s="68"/>
      <c r="L1128" s="113">
        <v>1128</v>
      </c>
      <c r="M1128" s="113"/>
      <c r="N1128" s="98">
        <f>COUNTIFS(A:A,Edges[[#This Row],[Vertex 2]])</f>
        <v>294</v>
      </c>
    </row>
    <row r="1129" spans="1:14" x14ac:dyDescent="0.3">
      <c r="A1129" t="s">
        <v>1298</v>
      </c>
      <c r="B1129" s="91" t="s">
        <v>192</v>
      </c>
      <c r="C1129" s="53"/>
      <c r="D1129" s="54"/>
      <c r="E1129" s="112"/>
      <c r="F1129" s="55"/>
      <c r="G1129" s="53"/>
      <c r="H1129" s="57"/>
      <c r="I1129" s="56"/>
      <c r="J1129" s="56"/>
      <c r="K1129" s="68"/>
      <c r="L1129" s="113">
        <v>1129</v>
      </c>
      <c r="M1129" s="113"/>
      <c r="N1129" s="98">
        <f>COUNTIFS(A:A,Edges[[#This Row],[Vertex 2]])</f>
        <v>294</v>
      </c>
    </row>
    <row r="1130" spans="1:14" x14ac:dyDescent="0.3">
      <c r="A1130" t="s">
        <v>1299</v>
      </c>
      <c r="B1130" s="91" t="s">
        <v>192</v>
      </c>
      <c r="C1130" s="53"/>
      <c r="D1130" s="54"/>
      <c r="E1130" s="112"/>
      <c r="F1130" s="55"/>
      <c r="G1130" s="53"/>
      <c r="H1130" s="57"/>
      <c r="I1130" s="56"/>
      <c r="J1130" s="56"/>
      <c r="K1130" s="68"/>
      <c r="L1130" s="113">
        <v>1130</v>
      </c>
      <c r="M1130" s="113"/>
      <c r="N1130" s="98">
        <f>COUNTIFS(A:A,Edges[[#This Row],[Vertex 2]])</f>
        <v>294</v>
      </c>
    </row>
    <row r="1131" spans="1:14" x14ac:dyDescent="0.3">
      <c r="A1131" t="s">
        <v>1300</v>
      </c>
      <c r="B1131" s="91" t="s">
        <v>192</v>
      </c>
      <c r="C1131" s="53"/>
      <c r="D1131" s="54"/>
      <c r="E1131" s="112"/>
      <c r="F1131" s="55"/>
      <c r="G1131" s="53"/>
      <c r="H1131" s="57"/>
      <c r="I1131" s="56"/>
      <c r="J1131" s="56"/>
      <c r="K1131" s="68"/>
      <c r="L1131" s="113">
        <v>1131</v>
      </c>
      <c r="M1131" s="113"/>
      <c r="N1131" s="98">
        <f>COUNTIFS(A:A,Edges[[#This Row],[Vertex 2]])</f>
        <v>294</v>
      </c>
    </row>
    <row r="1132" spans="1:14" x14ac:dyDescent="0.3">
      <c r="A1132" t="s">
        <v>1301</v>
      </c>
      <c r="B1132" s="91" t="s">
        <v>192</v>
      </c>
      <c r="C1132" s="53"/>
      <c r="D1132" s="54"/>
      <c r="E1132" s="112"/>
      <c r="F1132" s="55"/>
      <c r="G1132" s="53"/>
      <c r="H1132" s="57"/>
      <c r="I1132" s="56"/>
      <c r="J1132" s="56"/>
      <c r="K1132" s="68"/>
      <c r="L1132" s="113">
        <v>1132</v>
      </c>
      <c r="M1132" s="113"/>
      <c r="N1132" s="98">
        <f>COUNTIFS(A:A,Edges[[#This Row],[Vertex 2]])</f>
        <v>294</v>
      </c>
    </row>
    <row r="1133" spans="1:14" x14ac:dyDescent="0.3">
      <c r="A1133" t="s">
        <v>467</v>
      </c>
      <c r="B1133" s="91" t="s">
        <v>192</v>
      </c>
      <c r="C1133" s="53"/>
      <c r="D1133" s="54"/>
      <c r="E1133" s="112"/>
      <c r="F1133" s="55"/>
      <c r="G1133" s="53"/>
      <c r="H1133" s="57"/>
      <c r="I1133" s="56"/>
      <c r="J1133" s="56"/>
      <c r="K1133" s="68"/>
      <c r="L1133" s="113">
        <v>1133</v>
      </c>
      <c r="M1133" s="113"/>
      <c r="N1133" s="98">
        <f>COUNTIFS(A:A,Edges[[#This Row],[Vertex 2]])</f>
        <v>294</v>
      </c>
    </row>
    <row r="1134" spans="1:14" x14ac:dyDescent="0.3">
      <c r="A1134" t="s">
        <v>1302</v>
      </c>
      <c r="B1134" s="91" t="s">
        <v>192</v>
      </c>
      <c r="C1134" s="53"/>
      <c r="D1134" s="54"/>
      <c r="E1134" s="112"/>
      <c r="F1134" s="55"/>
      <c r="G1134" s="53"/>
      <c r="H1134" s="57"/>
      <c r="I1134" s="56"/>
      <c r="J1134" s="56"/>
      <c r="K1134" s="68"/>
      <c r="L1134" s="113">
        <v>1134</v>
      </c>
      <c r="M1134" s="113"/>
      <c r="N1134" s="98">
        <f>COUNTIFS(A:A,Edges[[#This Row],[Vertex 2]])</f>
        <v>294</v>
      </c>
    </row>
    <row r="1135" spans="1:14" x14ac:dyDescent="0.3">
      <c r="A1135" t="s">
        <v>1303</v>
      </c>
      <c r="B1135" s="91" t="s">
        <v>192</v>
      </c>
      <c r="C1135" s="53"/>
      <c r="D1135" s="54"/>
      <c r="E1135" s="112"/>
      <c r="F1135" s="55"/>
      <c r="G1135" s="53"/>
      <c r="H1135" s="57"/>
      <c r="I1135" s="56"/>
      <c r="J1135" s="56"/>
      <c r="K1135" s="68"/>
      <c r="L1135" s="113">
        <v>1135</v>
      </c>
      <c r="M1135" s="113"/>
      <c r="N1135" s="98">
        <f>COUNTIFS(A:A,Edges[[#This Row],[Vertex 2]])</f>
        <v>294</v>
      </c>
    </row>
    <row r="1136" spans="1:14" x14ac:dyDescent="0.3">
      <c r="A1136" t="s">
        <v>1304</v>
      </c>
      <c r="B1136" s="91" t="s">
        <v>192</v>
      </c>
      <c r="C1136" s="53"/>
      <c r="D1136" s="54"/>
      <c r="E1136" s="112"/>
      <c r="F1136" s="55"/>
      <c r="G1136" s="53"/>
      <c r="H1136" s="57"/>
      <c r="I1136" s="56"/>
      <c r="J1136" s="56"/>
      <c r="K1136" s="68"/>
      <c r="L1136" s="113">
        <v>1136</v>
      </c>
      <c r="M1136" s="113"/>
      <c r="N1136" s="98">
        <f>COUNTIFS(A:A,Edges[[#This Row],[Vertex 2]])</f>
        <v>294</v>
      </c>
    </row>
    <row r="1137" spans="1:14" x14ac:dyDescent="0.3">
      <c r="A1137" t="s">
        <v>1305</v>
      </c>
      <c r="B1137" s="91" t="s">
        <v>192</v>
      </c>
      <c r="C1137" s="53"/>
      <c r="D1137" s="54"/>
      <c r="E1137" s="112"/>
      <c r="F1137" s="55"/>
      <c r="G1137" s="53"/>
      <c r="H1137" s="57"/>
      <c r="I1137" s="56"/>
      <c r="J1137" s="56"/>
      <c r="K1137" s="68"/>
      <c r="L1137" s="113">
        <v>1137</v>
      </c>
      <c r="M1137" s="113"/>
      <c r="N1137" s="98">
        <f>COUNTIFS(A:A,Edges[[#This Row],[Vertex 2]])</f>
        <v>294</v>
      </c>
    </row>
    <row r="1138" spans="1:14" x14ac:dyDescent="0.3">
      <c r="A1138" t="s">
        <v>1306</v>
      </c>
      <c r="B1138" s="91" t="s">
        <v>192</v>
      </c>
      <c r="C1138" s="53"/>
      <c r="D1138" s="54"/>
      <c r="E1138" s="112"/>
      <c r="F1138" s="55"/>
      <c r="G1138" s="53"/>
      <c r="H1138" s="57"/>
      <c r="I1138" s="56"/>
      <c r="J1138" s="56"/>
      <c r="K1138" s="68"/>
      <c r="L1138" s="113">
        <v>1138</v>
      </c>
      <c r="M1138" s="113"/>
      <c r="N1138" s="98">
        <f>COUNTIFS(A:A,Edges[[#This Row],[Vertex 2]])</f>
        <v>294</v>
      </c>
    </row>
    <row r="1139" spans="1:14" x14ac:dyDescent="0.3">
      <c r="A1139" t="s">
        <v>1307</v>
      </c>
      <c r="B1139" s="91" t="s">
        <v>192</v>
      </c>
      <c r="C1139" s="53"/>
      <c r="D1139" s="54"/>
      <c r="E1139" s="112"/>
      <c r="F1139" s="55"/>
      <c r="G1139" s="53"/>
      <c r="H1139" s="57"/>
      <c r="I1139" s="56"/>
      <c r="J1139" s="56"/>
      <c r="K1139" s="68"/>
      <c r="L1139" s="113">
        <v>1139</v>
      </c>
      <c r="M1139" s="113"/>
      <c r="N1139" s="98">
        <f>COUNTIFS(A:A,Edges[[#This Row],[Vertex 2]])</f>
        <v>294</v>
      </c>
    </row>
    <row r="1140" spans="1:14" x14ac:dyDescent="0.3">
      <c r="A1140" t="s">
        <v>1308</v>
      </c>
      <c r="B1140" s="91" t="s">
        <v>192</v>
      </c>
      <c r="C1140" s="53"/>
      <c r="D1140" s="54"/>
      <c r="E1140" s="112"/>
      <c r="F1140" s="55"/>
      <c r="G1140" s="53"/>
      <c r="H1140" s="57"/>
      <c r="I1140" s="56"/>
      <c r="J1140" s="56"/>
      <c r="K1140" s="68"/>
      <c r="L1140" s="113">
        <v>1140</v>
      </c>
      <c r="M1140" s="113"/>
      <c r="N1140" s="98">
        <f>COUNTIFS(A:A,Edges[[#This Row],[Vertex 2]])</f>
        <v>294</v>
      </c>
    </row>
    <row r="1141" spans="1:14" x14ac:dyDescent="0.3">
      <c r="A1141" t="s">
        <v>1309</v>
      </c>
      <c r="B1141" s="91" t="s">
        <v>192</v>
      </c>
      <c r="C1141" s="53"/>
      <c r="D1141" s="54"/>
      <c r="E1141" s="112"/>
      <c r="F1141" s="55"/>
      <c r="G1141" s="53"/>
      <c r="H1141" s="57"/>
      <c r="I1141" s="56"/>
      <c r="J1141" s="56"/>
      <c r="K1141" s="68"/>
      <c r="L1141" s="113">
        <v>1141</v>
      </c>
      <c r="M1141" s="113"/>
      <c r="N1141" s="98">
        <f>COUNTIFS(A:A,Edges[[#This Row],[Vertex 2]])</f>
        <v>294</v>
      </c>
    </row>
    <row r="1142" spans="1:14" x14ac:dyDescent="0.3">
      <c r="A1142" t="s">
        <v>1310</v>
      </c>
      <c r="B1142" s="91" t="s">
        <v>192</v>
      </c>
      <c r="C1142" s="53"/>
      <c r="D1142" s="54"/>
      <c r="E1142" s="112"/>
      <c r="F1142" s="55"/>
      <c r="G1142" s="53"/>
      <c r="H1142" s="57"/>
      <c r="I1142" s="56"/>
      <c r="J1142" s="56"/>
      <c r="K1142" s="68"/>
      <c r="L1142" s="113">
        <v>1142</v>
      </c>
      <c r="M1142" s="113"/>
      <c r="N1142" s="98">
        <f>COUNTIFS(A:A,Edges[[#This Row],[Vertex 2]])</f>
        <v>294</v>
      </c>
    </row>
    <row r="1143" spans="1:14" x14ac:dyDescent="0.3">
      <c r="A1143" t="s">
        <v>1311</v>
      </c>
      <c r="B1143" s="91" t="s">
        <v>192</v>
      </c>
      <c r="C1143" s="53"/>
      <c r="D1143" s="54"/>
      <c r="E1143" s="112"/>
      <c r="F1143" s="55"/>
      <c r="G1143" s="53"/>
      <c r="H1143" s="57"/>
      <c r="I1143" s="56"/>
      <c r="J1143" s="56"/>
      <c r="K1143" s="68"/>
      <c r="L1143" s="113">
        <v>1143</v>
      </c>
      <c r="M1143" s="113"/>
      <c r="N1143" s="98">
        <f>COUNTIFS(A:A,Edges[[#This Row],[Vertex 2]])</f>
        <v>294</v>
      </c>
    </row>
    <row r="1144" spans="1:14" x14ac:dyDescent="0.3">
      <c r="A1144" t="s">
        <v>1312</v>
      </c>
      <c r="B1144" s="91" t="s">
        <v>192</v>
      </c>
      <c r="C1144" s="53"/>
      <c r="D1144" s="54"/>
      <c r="E1144" s="112"/>
      <c r="F1144" s="55"/>
      <c r="G1144" s="53"/>
      <c r="H1144" s="57"/>
      <c r="I1144" s="56"/>
      <c r="J1144" s="56"/>
      <c r="K1144" s="68"/>
      <c r="L1144" s="113">
        <v>1144</v>
      </c>
      <c r="M1144" s="113"/>
      <c r="N1144" s="98">
        <f>COUNTIFS(A:A,Edges[[#This Row],[Vertex 2]])</f>
        <v>294</v>
      </c>
    </row>
    <row r="1145" spans="1:14" x14ac:dyDescent="0.3">
      <c r="A1145" t="s">
        <v>1313</v>
      </c>
      <c r="B1145" s="91" t="s">
        <v>192</v>
      </c>
      <c r="C1145" s="53"/>
      <c r="D1145" s="54"/>
      <c r="E1145" s="112"/>
      <c r="F1145" s="55"/>
      <c r="G1145" s="53"/>
      <c r="H1145" s="57"/>
      <c r="I1145" s="56"/>
      <c r="J1145" s="56"/>
      <c r="K1145" s="68"/>
      <c r="L1145" s="113">
        <v>1145</v>
      </c>
      <c r="M1145" s="113"/>
      <c r="N1145" s="98">
        <f>COUNTIFS(A:A,Edges[[#This Row],[Vertex 2]])</f>
        <v>294</v>
      </c>
    </row>
    <row r="1146" spans="1:14" x14ac:dyDescent="0.3">
      <c r="A1146" t="s">
        <v>1314</v>
      </c>
      <c r="B1146" s="91" t="s">
        <v>192</v>
      </c>
      <c r="C1146" s="53"/>
      <c r="D1146" s="54"/>
      <c r="E1146" s="112"/>
      <c r="F1146" s="55"/>
      <c r="G1146" s="53"/>
      <c r="H1146" s="57"/>
      <c r="I1146" s="56"/>
      <c r="J1146" s="56"/>
      <c r="K1146" s="68"/>
      <c r="L1146" s="113">
        <v>1146</v>
      </c>
      <c r="M1146" s="113"/>
      <c r="N1146" s="98">
        <f>COUNTIFS(A:A,Edges[[#This Row],[Vertex 2]])</f>
        <v>294</v>
      </c>
    </row>
    <row r="1147" spans="1:14" x14ac:dyDescent="0.3">
      <c r="A1147" t="s">
        <v>1315</v>
      </c>
      <c r="B1147" s="91" t="s">
        <v>192</v>
      </c>
      <c r="C1147" s="53"/>
      <c r="D1147" s="54"/>
      <c r="E1147" s="112"/>
      <c r="F1147" s="55"/>
      <c r="G1147" s="53"/>
      <c r="H1147" s="57"/>
      <c r="I1147" s="56"/>
      <c r="J1147" s="56"/>
      <c r="K1147" s="68"/>
      <c r="L1147" s="113">
        <v>1147</v>
      </c>
      <c r="M1147" s="113"/>
      <c r="N1147" s="98">
        <f>COUNTIFS(A:A,Edges[[#This Row],[Vertex 2]])</f>
        <v>294</v>
      </c>
    </row>
    <row r="1148" spans="1:14" x14ac:dyDescent="0.3">
      <c r="A1148" t="s">
        <v>1316</v>
      </c>
      <c r="B1148" s="91" t="s">
        <v>192</v>
      </c>
      <c r="C1148" s="53"/>
      <c r="D1148" s="54"/>
      <c r="E1148" s="112"/>
      <c r="F1148" s="55"/>
      <c r="G1148" s="53"/>
      <c r="H1148" s="57"/>
      <c r="I1148" s="56"/>
      <c r="J1148" s="56"/>
      <c r="K1148" s="68"/>
      <c r="L1148" s="113">
        <v>1148</v>
      </c>
      <c r="M1148" s="113"/>
      <c r="N1148" s="98">
        <f>COUNTIFS(A:A,Edges[[#This Row],[Vertex 2]])</f>
        <v>294</v>
      </c>
    </row>
    <row r="1149" spans="1:14" x14ac:dyDescent="0.3">
      <c r="A1149" t="s">
        <v>297</v>
      </c>
      <c r="B1149" s="91" t="s">
        <v>192</v>
      </c>
      <c r="C1149" s="53"/>
      <c r="D1149" s="54"/>
      <c r="E1149" s="112"/>
      <c r="F1149" s="55"/>
      <c r="G1149" s="53"/>
      <c r="H1149" s="57"/>
      <c r="I1149" s="56"/>
      <c r="J1149" s="56"/>
      <c r="K1149" s="68"/>
      <c r="L1149" s="113">
        <v>1149</v>
      </c>
      <c r="M1149" s="113"/>
      <c r="N1149" s="98">
        <f>COUNTIFS(A:A,Edges[[#This Row],[Vertex 2]])</f>
        <v>294</v>
      </c>
    </row>
    <row r="1150" spans="1:14" x14ac:dyDescent="0.3">
      <c r="A1150" t="s">
        <v>1317</v>
      </c>
      <c r="B1150" s="91" t="s">
        <v>192</v>
      </c>
      <c r="C1150" s="53"/>
      <c r="D1150" s="54"/>
      <c r="E1150" s="112"/>
      <c r="F1150" s="55"/>
      <c r="G1150" s="53"/>
      <c r="H1150" s="57"/>
      <c r="I1150" s="56"/>
      <c r="J1150" s="56"/>
      <c r="K1150" s="68"/>
      <c r="L1150" s="113">
        <v>1150</v>
      </c>
      <c r="M1150" s="113"/>
      <c r="N1150" s="98">
        <f>COUNTIFS(A:A,Edges[[#This Row],[Vertex 2]])</f>
        <v>294</v>
      </c>
    </row>
    <row r="1151" spans="1:14" x14ac:dyDescent="0.3">
      <c r="A1151" t="s">
        <v>1318</v>
      </c>
      <c r="B1151" s="91" t="s">
        <v>192</v>
      </c>
      <c r="C1151" s="53"/>
      <c r="D1151" s="54"/>
      <c r="E1151" s="112"/>
      <c r="F1151" s="55"/>
      <c r="G1151" s="53"/>
      <c r="H1151" s="57"/>
      <c r="I1151" s="56"/>
      <c r="J1151" s="56"/>
      <c r="K1151" s="68"/>
      <c r="L1151" s="113">
        <v>1151</v>
      </c>
      <c r="M1151" s="113"/>
      <c r="N1151" s="98">
        <f>COUNTIFS(A:A,Edges[[#This Row],[Vertex 2]])</f>
        <v>294</v>
      </c>
    </row>
    <row r="1152" spans="1:14" x14ac:dyDescent="0.3">
      <c r="A1152" t="s">
        <v>1319</v>
      </c>
      <c r="B1152" s="91" t="s">
        <v>192</v>
      </c>
      <c r="C1152" s="53"/>
      <c r="D1152" s="54"/>
      <c r="E1152" s="112"/>
      <c r="F1152" s="55"/>
      <c r="G1152" s="53"/>
      <c r="H1152" s="57"/>
      <c r="I1152" s="56"/>
      <c r="J1152" s="56"/>
      <c r="K1152" s="68"/>
      <c r="L1152" s="113">
        <v>1152</v>
      </c>
      <c r="M1152" s="113"/>
      <c r="N1152" s="98">
        <f>COUNTIFS(A:A,Edges[[#This Row],[Vertex 2]])</f>
        <v>294</v>
      </c>
    </row>
    <row r="1153" spans="1:14" x14ac:dyDescent="0.3">
      <c r="A1153" t="s">
        <v>1320</v>
      </c>
      <c r="B1153" s="91" t="s">
        <v>192</v>
      </c>
      <c r="C1153" s="53"/>
      <c r="D1153" s="54"/>
      <c r="E1153" s="112"/>
      <c r="F1153" s="55"/>
      <c r="G1153" s="53"/>
      <c r="H1153" s="57"/>
      <c r="I1153" s="56"/>
      <c r="J1153" s="56"/>
      <c r="K1153" s="68"/>
      <c r="L1153" s="113">
        <v>1153</v>
      </c>
      <c r="M1153" s="113"/>
      <c r="N1153" s="98">
        <f>COUNTIFS(A:A,Edges[[#This Row],[Vertex 2]])</f>
        <v>294</v>
      </c>
    </row>
    <row r="1154" spans="1:14" x14ac:dyDescent="0.3">
      <c r="A1154" t="s">
        <v>1321</v>
      </c>
      <c r="B1154" s="91" t="s">
        <v>192</v>
      </c>
      <c r="C1154" s="53"/>
      <c r="D1154" s="54"/>
      <c r="E1154" s="112"/>
      <c r="F1154" s="55"/>
      <c r="G1154" s="53"/>
      <c r="H1154" s="57"/>
      <c r="I1154" s="56"/>
      <c r="J1154" s="56"/>
      <c r="K1154" s="68"/>
      <c r="L1154" s="113">
        <v>1154</v>
      </c>
      <c r="M1154" s="113"/>
      <c r="N1154" s="98">
        <f>COUNTIFS(A:A,Edges[[#This Row],[Vertex 2]])</f>
        <v>294</v>
      </c>
    </row>
    <row r="1155" spans="1:14" x14ac:dyDescent="0.3">
      <c r="A1155" t="s">
        <v>1322</v>
      </c>
      <c r="B1155" s="91" t="s">
        <v>192</v>
      </c>
      <c r="C1155" s="53"/>
      <c r="D1155" s="54"/>
      <c r="E1155" s="112"/>
      <c r="F1155" s="55"/>
      <c r="G1155" s="53"/>
      <c r="H1155" s="57"/>
      <c r="I1155" s="56"/>
      <c r="J1155" s="56"/>
      <c r="K1155" s="68"/>
      <c r="L1155" s="113">
        <v>1155</v>
      </c>
      <c r="M1155" s="113"/>
      <c r="N1155" s="98">
        <f>COUNTIFS(A:A,Edges[[#This Row],[Vertex 2]])</f>
        <v>294</v>
      </c>
    </row>
    <row r="1156" spans="1:14" x14ac:dyDescent="0.3">
      <c r="A1156" t="s">
        <v>1323</v>
      </c>
      <c r="B1156" s="91" t="s">
        <v>192</v>
      </c>
      <c r="C1156" s="53"/>
      <c r="D1156" s="54"/>
      <c r="E1156" s="112"/>
      <c r="F1156" s="55"/>
      <c r="G1156" s="53"/>
      <c r="H1156" s="57"/>
      <c r="I1156" s="56"/>
      <c r="J1156" s="56"/>
      <c r="K1156" s="68"/>
      <c r="L1156" s="113">
        <v>1156</v>
      </c>
      <c r="M1156" s="113"/>
      <c r="N1156" s="98">
        <f>COUNTIFS(A:A,Edges[[#This Row],[Vertex 2]])</f>
        <v>294</v>
      </c>
    </row>
    <row r="1157" spans="1:14" x14ac:dyDescent="0.3">
      <c r="A1157" t="s">
        <v>1324</v>
      </c>
      <c r="B1157" s="91" t="s">
        <v>192</v>
      </c>
      <c r="C1157" s="53"/>
      <c r="D1157" s="54"/>
      <c r="E1157" s="112"/>
      <c r="F1157" s="55"/>
      <c r="G1157" s="53"/>
      <c r="H1157" s="57"/>
      <c r="I1157" s="56"/>
      <c r="J1157" s="56"/>
      <c r="K1157" s="68"/>
      <c r="L1157" s="113">
        <v>1157</v>
      </c>
      <c r="M1157" s="113"/>
      <c r="N1157" s="98">
        <f>COUNTIFS(A:A,Edges[[#This Row],[Vertex 2]])</f>
        <v>294</v>
      </c>
    </row>
    <row r="1158" spans="1:14" x14ac:dyDescent="0.3">
      <c r="A1158" t="s">
        <v>1325</v>
      </c>
      <c r="B1158" s="91" t="s">
        <v>192</v>
      </c>
      <c r="C1158" s="53"/>
      <c r="D1158" s="54"/>
      <c r="E1158" s="112"/>
      <c r="F1158" s="55"/>
      <c r="G1158" s="53"/>
      <c r="H1158" s="57"/>
      <c r="I1158" s="56"/>
      <c r="J1158" s="56"/>
      <c r="K1158" s="68"/>
      <c r="L1158" s="113">
        <v>1158</v>
      </c>
      <c r="M1158" s="113"/>
      <c r="N1158" s="98">
        <f>COUNTIFS(A:A,Edges[[#This Row],[Vertex 2]])</f>
        <v>294</v>
      </c>
    </row>
    <row r="1159" spans="1:14" x14ac:dyDescent="0.3">
      <c r="A1159" t="s">
        <v>1326</v>
      </c>
      <c r="B1159" s="91" t="s">
        <v>192</v>
      </c>
      <c r="C1159" s="53"/>
      <c r="D1159" s="54"/>
      <c r="E1159" s="112"/>
      <c r="F1159" s="55"/>
      <c r="G1159" s="53"/>
      <c r="H1159" s="57"/>
      <c r="I1159" s="56"/>
      <c r="J1159" s="56"/>
      <c r="K1159" s="68"/>
      <c r="L1159" s="113">
        <v>1159</v>
      </c>
      <c r="M1159" s="113"/>
      <c r="N1159" s="98">
        <f>COUNTIFS(A:A,Edges[[#This Row],[Vertex 2]])</f>
        <v>294</v>
      </c>
    </row>
    <row r="1160" spans="1:14" x14ac:dyDescent="0.3">
      <c r="A1160" t="s">
        <v>1327</v>
      </c>
      <c r="B1160" s="91" t="s">
        <v>192</v>
      </c>
      <c r="C1160" s="53"/>
      <c r="D1160" s="54"/>
      <c r="E1160" s="112"/>
      <c r="F1160" s="55"/>
      <c r="G1160" s="53"/>
      <c r="H1160" s="57"/>
      <c r="I1160" s="56"/>
      <c r="J1160" s="56"/>
      <c r="K1160" s="68"/>
      <c r="L1160" s="113">
        <v>1160</v>
      </c>
      <c r="M1160" s="113"/>
      <c r="N1160" s="98">
        <f>COUNTIFS(A:A,Edges[[#This Row],[Vertex 2]])</f>
        <v>294</v>
      </c>
    </row>
    <row r="1161" spans="1:14" x14ac:dyDescent="0.3">
      <c r="A1161" t="s">
        <v>1328</v>
      </c>
      <c r="B1161" s="91" t="s">
        <v>192</v>
      </c>
      <c r="C1161" s="53"/>
      <c r="D1161" s="54"/>
      <c r="E1161" s="112"/>
      <c r="F1161" s="55"/>
      <c r="G1161" s="53"/>
      <c r="H1161" s="57"/>
      <c r="I1161" s="56"/>
      <c r="J1161" s="56"/>
      <c r="K1161" s="68"/>
      <c r="L1161" s="113">
        <v>1161</v>
      </c>
      <c r="M1161" s="113"/>
      <c r="N1161" s="98">
        <f>COUNTIFS(A:A,Edges[[#This Row],[Vertex 2]])</f>
        <v>294</v>
      </c>
    </row>
    <row r="1162" spans="1:14" x14ac:dyDescent="0.3">
      <c r="A1162" t="s">
        <v>1329</v>
      </c>
      <c r="B1162" s="91" t="s">
        <v>192</v>
      </c>
      <c r="C1162" s="53"/>
      <c r="D1162" s="54"/>
      <c r="E1162" s="112"/>
      <c r="F1162" s="55"/>
      <c r="G1162" s="53"/>
      <c r="H1162" s="57"/>
      <c r="I1162" s="56"/>
      <c r="J1162" s="56"/>
      <c r="K1162" s="68"/>
      <c r="L1162" s="113">
        <v>1162</v>
      </c>
      <c r="M1162" s="113"/>
      <c r="N1162" s="98">
        <f>COUNTIFS(A:A,Edges[[#This Row],[Vertex 2]])</f>
        <v>294</v>
      </c>
    </row>
    <row r="1163" spans="1:14" x14ac:dyDescent="0.3">
      <c r="A1163" t="s">
        <v>1330</v>
      </c>
      <c r="B1163" s="91" t="s">
        <v>192</v>
      </c>
      <c r="C1163" s="53"/>
      <c r="D1163" s="54"/>
      <c r="E1163" s="112"/>
      <c r="F1163" s="55"/>
      <c r="G1163" s="53"/>
      <c r="H1163" s="57"/>
      <c r="I1163" s="56"/>
      <c r="J1163" s="56"/>
      <c r="K1163" s="68"/>
      <c r="L1163" s="113">
        <v>1163</v>
      </c>
      <c r="M1163" s="113"/>
      <c r="N1163" s="98">
        <f>COUNTIFS(A:A,Edges[[#This Row],[Vertex 2]])</f>
        <v>294</v>
      </c>
    </row>
    <row r="1164" spans="1:14" x14ac:dyDescent="0.3">
      <c r="A1164" t="s">
        <v>1331</v>
      </c>
      <c r="B1164" s="91" t="s">
        <v>192</v>
      </c>
      <c r="C1164" s="53"/>
      <c r="D1164" s="54"/>
      <c r="E1164" s="112"/>
      <c r="F1164" s="55"/>
      <c r="G1164" s="53"/>
      <c r="H1164" s="57"/>
      <c r="I1164" s="56"/>
      <c r="J1164" s="56"/>
      <c r="K1164" s="68"/>
      <c r="L1164" s="113">
        <v>1164</v>
      </c>
      <c r="M1164" s="113"/>
      <c r="N1164" s="98">
        <f>COUNTIFS(A:A,Edges[[#This Row],[Vertex 2]])</f>
        <v>294</v>
      </c>
    </row>
    <row r="1165" spans="1:14" x14ac:dyDescent="0.3">
      <c r="A1165" t="s">
        <v>1332</v>
      </c>
      <c r="B1165" s="91" t="s">
        <v>192</v>
      </c>
      <c r="C1165" s="53"/>
      <c r="D1165" s="54"/>
      <c r="E1165" s="112"/>
      <c r="F1165" s="55"/>
      <c r="G1165" s="53"/>
      <c r="H1165" s="57"/>
      <c r="I1165" s="56"/>
      <c r="J1165" s="56"/>
      <c r="K1165" s="68"/>
      <c r="L1165" s="113">
        <v>1165</v>
      </c>
      <c r="M1165" s="113"/>
      <c r="N1165" s="98">
        <f>COUNTIFS(A:A,Edges[[#This Row],[Vertex 2]])</f>
        <v>294</v>
      </c>
    </row>
    <row r="1166" spans="1:14" x14ac:dyDescent="0.3">
      <c r="A1166" t="s">
        <v>1333</v>
      </c>
      <c r="B1166" s="91" t="s">
        <v>192</v>
      </c>
      <c r="C1166" s="53"/>
      <c r="D1166" s="54"/>
      <c r="E1166" s="112"/>
      <c r="F1166" s="55"/>
      <c r="G1166" s="53"/>
      <c r="H1166" s="57"/>
      <c r="I1166" s="56"/>
      <c r="J1166" s="56"/>
      <c r="K1166" s="68"/>
      <c r="L1166" s="113">
        <v>1166</v>
      </c>
      <c r="M1166" s="113"/>
      <c r="N1166" s="98">
        <f>COUNTIFS(A:A,Edges[[#This Row],[Vertex 2]])</f>
        <v>294</v>
      </c>
    </row>
    <row r="1167" spans="1:14" x14ac:dyDescent="0.3">
      <c r="A1167" t="s">
        <v>1334</v>
      </c>
      <c r="B1167" s="91" t="s">
        <v>192</v>
      </c>
      <c r="C1167" s="53"/>
      <c r="D1167" s="54"/>
      <c r="E1167" s="112"/>
      <c r="F1167" s="55"/>
      <c r="G1167" s="53"/>
      <c r="H1167" s="57"/>
      <c r="I1167" s="56"/>
      <c r="J1167" s="56"/>
      <c r="K1167" s="68"/>
      <c r="L1167" s="113">
        <v>1167</v>
      </c>
      <c r="M1167" s="113"/>
      <c r="N1167" s="98">
        <f>COUNTIFS(A:A,Edges[[#This Row],[Vertex 2]])</f>
        <v>294</v>
      </c>
    </row>
    <row r="1168" spans="1:14" x14ac:dyDescent="0.3">
      <c r="A1168" t="s">
        <v>1335</v>
      </c>
      <c r="B1168" s="91" t="s">
        <v>192</v>
      </c>
      <c r="C1168" s="53"/>
      <c r="D1168" s="54"/>
      <c r="E1168" s="112"/>
      <c r="F1168" s="55"/>
      <c r="G1168" s="53"/>
      <c r="H1168" s="57"/>
      <c r="I1168" s="56"/>
      <c r="J1168" s="56"/>
      <c r="K1168" s="68"/>
      <c r="L1168" s="113">
        <v>1168</v>
      </c>
      <c r="M1168" s="113"/>
      <c r="N1168" s="98">
        <f>COUNTIFS(A:A,Edges[[#This Row],[Vertex 2]])</f>
        <v>294</v>
      </c>
    </row>
    <row r="1169" spans="1:14" x14ac:dyDescent="0.3">
      <c r="A1169" t="s">
        <v>1336</v>
      </c>
      <c r="B1169" s="91" t="s">
        <v>192</v>
      </c>
      <c r="C1169" s="53"/>
      <c r="D1169" s="54"/>
      <c r="E1169" s="112"/>
      <c r="F1169" s="55"/>
      <c r="G1169" s="53"/>
      <c r="H1169" s="57"/>
      <c r="I1169" s="56"/>
      <c r="J1169" s="56"/>
      <c r="K1169" s="68"/>
      <c r="L1169" s="113">
        <v>1169</v>
      </c>
      <c r="M1169" s="113"/>
      <c r="N1169" s="98">
        <f>COUNTIFS(A:A,Edges[[#This Row],[Vertex 2]])</f>
        <v>294</v>
      </c>
    </row>
    <row r="1170" spans="1:14" x14ac:dyDescent="0.3">
      <c r="A1170" t="s">
        <v>1337</v>
      </c>
      <c r="B1170" s="91" t="s">
        <v>192</v>
      </c>
      <c r="C1170" s="53"/>
      <c r="D1170" s="54"/>
      <c r="E1170" s="112"/>
      <c r="F1170" s="55"/>
      <c r="G1170" s="53"/>
      <c r="H1170" s="57"/>
      <c r="I1170" s="56"/>
      <c r="J1170" s="56"/>
      <c r="K1170" s="68"/>
      <c r="L1170" s="113">
        <v>1170</v>
      </c>
      <c r="M1170" s="113"/>
      <c r="N1170" s="98">
        <f>COUNTIFS(A:A,Edges[[#This Row],[Vertex 2]])</f>
        <v>294</v>
      </c>
    </row>
    <row r="1171" spans="1:14" x14ac:dyDescent="0.3">
      <c r="A1171" t="s">
        <v>1338</v>
      </c>
      <c r="B1171" s="91" t="s">
        <v>192</v>
      </c>
      <c r="C1171" s="53"/>
      <c r="D1171" s="54"/>
      <c r="E1171" s="112"/>
      <c r="F1171" s="55"/>
      <c r="G1171" s="53"/>
      <c r="H1171" s="57"/>
      <c r="I1171" s="56"/>
      <c r="J1171" s="56"/>
      <c r="K1171" s="68"/>
      <c r="L1171" s="113">
        <v>1171</v>
      </c>
      <c r="M1171" s="113"/>
      <c r="N1171" s="98">
        <f>COUNTIFS(A:A,Edges[[#This Row],[Vertex 2]])</f>
        <v>294</v>
      </c>
    </row>
    <row r="1172" spans="1:14" x14ac:dyDescent="0.3">
      <c r="A1172" t="s">
        <v>1339</v>
      </c>
      <c r="B1172" s="91" t="s">
        <v>192</v>
      </c>
      <c r="C1172" s="53"/>
      <c r="D1172" s="54"/>
      <c r="E1172" s="112"/>
      <c r="F1172" s="55"/>
      <c r="G1172" s="53"/>
      <c r="H1172" s="57"/>
      <c r="I1172" s="56"/>
      <c r="J1172" s="56"/>
      <c r="K1172" s="68"/>
      <c r="L1172" s="113">
        <v>1172</v>
      </c>
      <c r="M1172" s="113"/>
      <c r="N1172" s="98">
        <f>COUNTIFS(A:A,Edges[[#This Row],[Vertex 2]])</f>
        <v>294</v>
      </c>
    </row>
    <row r="1173" spans="1:14" x14ac:dyDescent="0.3">
      <c r="A1173" t="s">
        <v>1340</v>
      </c>
      <c r="B1173" s="91" t="s">
        <v>192</v>
      </c>
      <c r="C1173" s="53"/>
      <c r="D1173" s="54"/>
      <c r="E1173" s="112"/>
      <c r="F1173" s="55"/>
      <c r="G1173" s="53"/>
      <c r="H1173" s="57"/>
      <c r="I1173" s="56"/>
      <c r="J1173" s="56"/>
      <c r="K1173" s="68"/>
      <c r="L1173" s="113">
        <v>1173</v>
      </c>
      <c r="M1173" s="113"/>
      <c r="N1173" s="98">
        <f>COUNTIFS(A:A,Edges[[#This Row],[Vertex 2]])</f>
        <v>294</v>
      </c>
    </row>
    <row r="1174" spans="1:14" x14ac:dyDescent="0.3">
      <c r="A1174" t="s">
        <v>1341</v>
      </c>
      <c r="B1174" s="91" t="s">
        <v>192</v>
      </c>
      <c r="C1174" s="53"/>
      <c r="D1174" s="54"/>
      <c r="E1174" s="112"/>
      <c r="F1174" s="55"/>
      <c r="G1174" s="53"/>
      <c r="H1174" s="57"/>
      <c r="I1174" s="56"/>
      <c r="J1174" s="56"/>
      <c r="K1174" s="68"/>
      <c r="L1174" s="113">
        <v>1174</v>
      </c>
      <c r="M1174" s="113"/>
      <c r="N1174" s="98">
        <f>COUNTIFS(A:A,Edges[[#This Row],[Vertex 2]])</f>
        <v>294</v>
      </c>
    </row>
    <row r="1175" spans="1:14" x14ac:dyDescent="0.3">
      <c r="A1175" t="s">
        <v>1342</v>
      </c>
      <c r="B1175" s="91" t="s">
        <v>192</v>
      </c>
      <c r="C1175" s="53"/>
      <c r="D1175" s="54"/>
      <c r="E1175" s="112"/>
      <c r="F1175" s="55"/>
      <c r="G1175" s="53"/>
      <c r="H1175" s="57"/>
      <c r="I1175" s="56"/>
      <c r="J1175" s="56"/>
      <c r="K1175" s="68"/>
      <c r="L1175" s="113">
        <v>1175</v>
      </c>
      <c r="M1175" s="113"/>
      <c r="N1175" s="98">
        <f>COUNTIFS(A:A,Edges[[#This Row],[Vertex 2]])</f>
        <v>294</v>
      </c>
    </row>
    <row r="1176" spans="1:14" x14ac:dyDescent="0.3">
      <c r="A1176" t="s">
        <v>1343</v>
      </c>
      <c r="B1176" s="91" t="s">
        <v>192</v>
      </c>
      <c r="C1176" s="53"/>
      <c r="D1176" s="54"/>
      <c r="E1176" s="112"/>
      <c r="F1176" s="55"/>
      <c r="G1176" s="53"/>
      <c r="H1176" s="57"/>
      <c r="I1176" s="56"/>
      <c r="J1176" s="56"/>
      <c r="K1176" s="68"/>
      <c r="L1176" s="113">
        <v>1176</v>
      </c>
      <c r="M1176" s="113"/>
      <c r="N1176" s="98">
        <f>COUNTIFS(A:A,Edges[[#This Row],[Vertex 2]])</f>
        <v>294</v>
      </c>
    </row>
    <row r="1177" spans="1:14" x14ac:dyDescent="0.3">
      <c r="A1177" t="s">
        <v>1344</v>
      </c>
      <c r="B1177" s="91" t="s">
        <v>192</v>
      </c>
      <c r="C1177" s="53"/>
      <c r="D1177" s="54"/>
      <c r="E1177" s="112"/>
      <c r="F1177" s="55"/>
      <c r="G1177" s="53"/>
      <c r="H1177" s="57"/>
      <c r="I1177" s="56"/>
      <c r="J1177" s="56"/>
      <c r="K1177" s="68"/>
      <c r="L1177" s="113">
        <v>1177</v>
      </c>
      <c r="M1177" s="113"/>
      <c r="N1177" s="98">
        <f>COUNTIFS(A:A,Edges[[#This Row],[Vertex 2]])</f>
        <v>294</v>
      </c>
    </row>
    <row r="1178" spans="1:14" x14ac:dyDescent="0.3">
      <c r="A1178" t="s">
        <v>1345</v>
      </c>
      <c r="B1178" s="91" t="s">
        <v>192</v>
      </c>
      <c r="C1178" s="53"/>
      <c r="D1178" s="54"/>
      <c r="E1178" s="112"/>
      <c r="F1178" s="55"/>
      <c r="G1178" s="53"/>
      <c r="H1178" s="57"/>
      <c r="I1178" s="56"/>
      <c r="J1178" s="56"/>
      <c r="K1178" s="68"/>
      <c r="L1178" s="113">
        <v>1178</v>
      </c>
      <c r="M1178" s="113"/>
      <c r="N1178" s="98">
        <f>COUNTIFS(A:A,Edges[[#This Row],[Vertex 2]])</f>
        <v>294</v>
      </c>
    </row>
    <row r="1179" spans="1:14" x14ac:dyDescent="0.3">
      <c r="A1179" t="s">
        <v>1346</v>
      </c>
      <c r="B1179" s="91" t="s">
        <v>192</v>
      </c>
      <c r="C1179" s="53"/>
      <c r="D1179" s="54"/>
      <c r="E1179" s="112"/>
      <c r="F1179" s="55"/>
      <c r="G1179" s="53"/>
      <c r="H1179" s="57"/>
      <c r="I1179" s="56"/>
      <c r="J1179" s="56"/>
      <c r="K1179" s="68"/>
      <c r="L1179" s="113">
        <v>1179</v>
      </c>
      <c r="M1179" s="113"/>
      <c r="N1179" s="98">
        <f>COUNTIFS(A:A,Edges[[#This Row],[Vertex 2]])</f>
        <v>294</v>
      </c>
    </row>
    <row r="1180" spans="1:14" x14ac:dyDescent="0.3">
      <c r="A1180" t="s">
        <v>1347</v>
      </c>
      <c r="B1180" s="91" t="s">
        <v>192</v>
      </c>
      <c r="C1180" s="53"/>
      <c r="D1180" s="54"/>
      <c r="E1180" s="112"/>
      <c r="F1180" s="55"/>
      <c r="G1180" s="53"/>
      <c r="H1180" s="57"/>
      <c r="I1180" s="56"/>
      <c r="J1180" s="56"/>
      <c r="K1180" s="68"/>
      <c r="L1180" s="113">
        <v>1180</v>
      </c>
      <c r="M1180" s="113"/>
      <c r="N1180" s="98">
        <f>COUNTIFS(A:A,Edges[[#This Row],[Vertex 2]])</f>
        <v>294</v>
      </c>
    </row>
    <row r="1181" spans="1:14" x14ac:dyDescent="0.3">
      <c r="A1181" t="s">
        <v>1348</v>
      </c>
      <c r="B1181" s="91" t="s">
        <v>192</v>
      </c>
      <c r="C1181" s="53"/>
      <c r="D1181" s="54"/>
      <c r="E1181" s="112"/>
      <c r="F1181" s="55"/>
      <c r="G1181" s="53"/>
      <c r="H1181" s="57"/>
      <c r="I1181" s="56"/>
      <c r="J1181" s="56"/>
      <c r="K1181" s="68"/>
      <c r="L1181" s="113">
        <v>1181</v>
      </c>
      <c r="M1181" s="113"/>
      <c r="N1181" s="98">
        <f>COUNTIFS(A:A,Edges[[#This Row],[Vertex 2]])</f>
        <v>294</v>
      </c>
    </row>
    <row r="1182" spans="1:14" x14ac:dyDescent="0.3">
      <c r="A1182" t="s">
        <v>1349</v>
      </c>
      <c r="B1182" s="91" t="s">
        <v>192</v>
      </c>
      <c r="C1182" s="53"/>
      <c r="D1182" s="54"/>
      <c r="E1182" s="112"/>
      <c r="F1182" s="55"/>
      <c r="G1182" s="53"/>
      <c r="H1182" s="57"/>
      <c r="I1182" s="56"/>
      <c r="J1182" s="56"/>
      <c r="K1182" s="68"/>
      <c r="L1182" s="113">
        <v>1182</v>
      </c>
      <c r="M1182" s="113"/>
      <c r="N1182" s="98">
        <f>COUNTIFS(A:A,Edges[[#This Row],[Vertex 2]])</f>
        <v>294</v>
      </c>
    </row>
    <row r="1183" spans="1:14" x14ac:dyDescent="0.3">
      <c r="A1183" t="s">
        <v>1350</v>
      </c>
      <c r="B1183" s="91" t="s">
        <v>192</v>
      </c>
      <c r="C1183" s="53"/>
      <c r="D1183" s="54"/>
      <c r="E1183" s="112"/>
      <c r="F1183" s="55"/>
      <c r="G1183" s="53"/>
      <c r="H1183" s="57"/>
      <c r="I1183" s="56"/>
      <c r="J1183" s="56"/>
      <c r="K1183" s="68"/>
      <c r="L1183" s="113">
        <v>1183</v>
      </c>
      <c r="M1183" s="113"/>
      <c r="N1183" s="98">
        <f>COUNTIFS(A:A,Edges[[#This Row],[Vertex 2]])</f>
        <v>294</v>
      </c>
    </row>
    <row r="1184" spans="1:14" x14ac:dyDescent="0.3">
      <c r="A1184" t="s">
        <v>1351</v>
      </c>
      <c r="B1184" s="91" t="s">
        <v>192</v>
      </c>
      <c r="C1184" s="53"/>
      <c r="D1184" s="54"/>
      <c r="E1184" s="112"/>
      <c r="F1184" s="55"/>
      <c r="G1184" s="53"/>
      <c r="H1184" s="57"/>
      <c r="I1184" s="56"/>
      <c r="J1184" s="56"/>
      <c r="K1184" s="68"/>
      <c r="L1184" s="113">
        <v>1184</v>
      </c>
      <c r="M1184" s="113"/>
      <c r="N1184" s="98">
        <f>COUNTIFS(A:A,Edges[[#This Row],[Vertex 2]])</f>
        <v>294</v>
      </c>
    </row>
    <row r="1185" spans="1:14" x14ac:dyDescent="0.3">
      <c r="A1185" t="s">
        <v>1352</v>
      </c>
      <c r="B1185" s="91" t="s">
        <v>192</v>
      </c>
      <c r="C1185" s="53"/>
      <c r="D1185" s="54"/>
      <c r="E1185" s="112"/>
      <c r="F1185" s="55"/>
      <c r="G1185" s="53"/>
      <c r="H1185" s="57"/>
      <c r="I1185" s="56"/>
      <c r="J1185" s="56"/>
      <c r="K1185" s="68"/>
      <c r="L1185" s="113">
        <v>1185</v>
      </c>
      <c r="M1185" s="113"/>
      <c r="N1185" s="98">
        <f>COUNTIFS(A:A,Edges[[#This Row],[Vertex 2]])</f>
        <v>294</v>
      </c>
    </row>
    <row r="1186" spans="1:14" x14ac:dyDescent="0.3">
      <c r="A1186" t="s">
        <v>1353</v>
      </c>
      <c r="B1186" s="91" t="s">
        <v>192</v>
      </c>
      <c r="C1186" s="53"/>
      <c r="D1186" s="54"/>
      <c r="E1186" s="112"/>
      <c r="F1186" s="55"/>
      <c r="G1186" s="53"/>
      <c r="H1186" s="57"/>
      <c r="I1186" s="56"/>
      <c r="J1186" s="56"/>
      <c r="K1186" s="68"/>
      <c r="L1186" s="113">
        <v>1186</v>
      </c>
      <c r="M1186" s="113"/>
      <c r="N1186" s="98">
        <f>COUNTIFS(A:A,Edges[[#This Row],[Vertex 2]])</f>
        <v>294</v>
      </c>
    </row>
    <row r="1187" spans="1:14" x14ac:dyDescent="0.3">
      <c r="A1187" t="s">
        <v>1354</v>
      </c>
      <c r="B1187" s="91" t="s">
        <v>192</v>
      </c>
      <c r="C1187" s="53"/>
      <c r="D1187" s="54"/>
      <c r="E1187" s="112"/>
      <c r="F1187" s="55"/>
      <c r="G1187" s="53"/>
      <c r="H1187" s="57"/>
      <c r="I1187" s="56"/>
      <c r="J1187" s="56"/>
      <c r="K1187" s="68"/>
      <c r="L1187" s="113">
        <v>1187</v>
      </c>
      <c r="M1187" s="113"/>
      <c r="N1187" s="98">
        <f>COUNTIFS(A:A,Edges[[#This Row],[Vertex 2]])</f>
        <v>294</v>
      </c>
    </row>
    <row r="1188" spans="1:14" x14ac:dyDescent="0.3">
      <c r="A1188" t="s">
        <v>1355</v>
      </c>
      <c r="B1188" s="91" t="s">
        <v>192</v>
      </c>
      <c r="C1188" s="53"/>
      <c r="D1188" s="54"/>
      <c r="E1188" s="112"/>
      <c r="F1188" s="55"/>
      <c r="G1188" s="53"/>
      <c r="H1188" s="57"/>
      <c r="I1188" s="56"/>
      <c r="J1188" s="56"/>
      <c r="K1188" s="68"/>
      <c r="L1188" s="113">
        <v>1188</v>
      </c>
      <c r="M1188" s="113"/>
      <c r="N1188" s="98">
        <f>COUNTIFS(A:A,Edges[[#This Row],[Vertex 2]])</f>
        <v>294</v>
      </c>
    </row>
    <row r="1189" spans="1:14" x14ac:dyDescent="0.3">
      <c r="A1189" t="s">
        <v>1356</v>
      </c>
      <c r="B1189" s="91" t="s">
        <v>192</v>
      </c>
      <c r="C1189" s="53"/>
      <c r="D1189" s="54"/>
      <c r="E1189" s="112"/>
      <c r="F1189" s="55"/>
      <c r="G1189" s="53"/>
      <c r="H1189" s="57"/>
      <c r="I1189" s="56"/>
      <c r="J1189" s="56"/>
      <c r="K1189" s="68"/>
      <c r="L1189" s="113">
        <v>1189</v>
      </c>
      <c r="M1189" s="113"/>
      <c r="N1189" s="98">
        <f>COUNTIFS(A:A,Edges[[#This Row],[Vertex 2]])</f>
        <v>294</v>
      </c>
    </row>
    <row r="1190" spans="1:14" x14ac:dyDescent="0.3">
      <c r="A1190" t="s">
        <v>1357</v>
      </c>
      <c r="B1190" s="91" t="s">
        <v>192</v>
      </c>
      <c r="C1190" s="53"/>
      <c r="D1190" s="54"/>
      <c r="E1190" s="112"/>
      <c r="F1190" s="55"/>
      <c r="G1190" s="53"/>
      <c r="H1190" s="57"/>
      <c r="I1190" s="56"/>
      <c r="J1190" s="56"/>
      <c r="K1190" s="68"/>
      <c r="L1190" s="113">
        <v>1190</v>
      </c>
      <c r="M1190" s="113"/>
      <c r="N1190" s="98">
        <f>COUNTIFS(A:A,Edges[[#This Row],[Vertex 2]])</f>
        <v>294</v>
      </c>
    </row>
    <row r="1191" spans="1:14" x14ac:dyDescent="0.3">
      <c r="A1191" t="s">
        <v>1358</v>
      </c>
      <c r="B1191" s="91" t="s">
        <v>192</v>
      </c>
      <c r="C1191" s="53"/>
      <c r="D1191" s="54"/>
      <c r="E1191" s="112"/>
      <c r="F1191" s="55"/>
      <c r="G1191" s="53"/>
      <c r="H1191" s="57"/>
      <c r="I1191" s="56"/>
      <c r="J1191" s="56"/>
      <c r="K1191" s="68"/>
      <c r="L1191" s="113">
        <v>1191</v>
      </c>
      <c r="M1191" s="113"/>
      <c r="N1191" s="98">
        <f>COUNTIFS(A:A,Edges[[#This Row],[Vertex 2]])</f>
        <v>294</v>
      </c>
    </row>
    <row r="1192" spans="1:14" x14ac:dyDescent="0.3">
      <c r="A1192" t="s">
        <v>1359</v>
      </c>
      <c r="B1192" s="91" t="s">
        <v>192</v>
      </c>
      <c r="C1192" s="53"/>
      <c r="D1192" s="54"/>
      <c r="E1192" s="112"/>
      <c r="F1192" s="55"/>
      <c r="G1192" s="53"/>
      <c r="H1192" s="57"/>
      <c r="I1192" s="56"/>
      <c r="J1192" s="56"/>
      <c r="K1192" s="68"/>
      <c r="L1192" s="113">
        <v>1192</v>
      </c>
      <c r="M1192" s="113"/>
      <c r="N1192" s="98">
        <f>COUNTIFS(A:A,Edges[[#This Row],[Vertex 2]])</f>
        <v>294</v>
      </c>
    </row>
    <row r="1193" spans="1:14" x14ac:dyDescent="0.3">
      <c r="A1193" t="s">
        <v>1360</v>
      </c>
      <c r="B1193" s="91" t="s">
        <v>192</v>
      </c>
      <c r="C1193" s="53"/>
      <c r="D1193" s="54"/>
      <c r="E1193" s="112"/>
      <c r="F1193" s="55"/>
      <c r="G1193" s="53"/>
      <c r="H1193" s="57"/>
      <c r="I1193" s="56"/>
      <c r="J1193" s="56"/>
      <c r="K1193" s="68"/>
      <c r="L1193" s="113">
        <v>1193</v>
      </c>
      <c r="M1193" s="113"/>
      <c r="N1193" s="98">
        <f>COUNTIFS(A:A,Edges[[#This Row],[Vertex 2]])</f>
        <v>294</v>
      </c>
    </row>
    <row r="1194" spans="1:14" x14ac:dyDescent="0.3">
      <c r="A1194" t="s">
        <v>1361</v>
      </c>
      <c r="B1194" s="91" t="s">
        <v>192</v>
      </c>
      <c r="C1194" s="53"/>
      <c r="D1194" s="54"/>
      <c r="E1194" s="112"/>
      <c r="F1194" s="55"/>
      <c r="G1194" s="53"/>
      <c r="H1194" s="57"/>
      <c r="I1194" s="56"/>
      <c r="J1194" s="56"/>
      <c r="K1194" s="68"/>
      <c r="L1194" s="113">
        <v>1194</v>
      </c>
      <c r="M1194" s="113"/>
      <c r="N1194" s="98">
        <f>COUNTIFS(A:A,Edges[[#This Row],[Vertex 2]])</f>
        <v>294</v>
      </c>
    </row>
    <row r="1195" spans="1:14" x14ac:dyDescent="0.3">
      <c r="A1195" t="s">
        <v>1362</v>
      </c>
      <c r="B1195" s="91" t="s">
        <v>192</v>
      </c>
      <c r="C1195" s="53"/>
      <c r="D1195" s="54"/>
      <c r="E1195" s="112"/>
      <c r="F1195" s="55"/>
      <c r="G1195" s="53"/>
      <c r="H1195" s="57"/>
      <c r="I1195" s="56"/>
      <c r="J1195" s="56"/>
      <c r="K1195" s="68"/>
      <c r="L1195" s="113">
        <v>1195</v>
      </c>
      <c r="M1195" s="113"/>
      <c r="N1195" s="98">
        <f>COUNTIFS(A:A,Edges[[#This Row],[Vertex 2]])</f>
        <v>294</v>
      </c>
    </row>
    <row r="1196" spans="1:14" x14ac:dyDescent="0.3">
      <c r="A1196" t="s">
        <v>1363</v>
      </c>
      <c r="B1196" s="91" t="s">
        <v>192</v>
      </c>
      <c r="C1196" s="53"/>
      <c r="D1196" s="54"/>
      <c r="E1196" s="112"/>
      <c r="F1196" s="55"/>
      <c r="G1196" s="53"/>
      <c r="H1196" s="57"/>
      <c r="I1196" s="56"/>
      <c r="J1196" s="56"/>
      <c r="K1196" s="68"/>
      <c r="L1196" s="113">
        <v>1196</v>
      </c>
      <c r="M1196" s="113"/>
      <c r="N1196" s="98">
        <f>COUNTIFS(A:A,Edges[[#This Row],[Vertex 2]])</f>
        <v>294</v>
      </c>
    </row>
    <row r="1197" spans="1:14" x14ac:dyDescent="0.3">
      <c r="A1197" t="s">
        <v>1364</v>
      </c>
      <c r="B1197" s="91" t="s">
        <v>192</v>
      </c>
      <c r="C1197" s="53"/>
      <c r="D1197" s="54"/>
      <c r="E1197" s="112"/>
      <c r="F1197" s="55"/>
      <c r="G1197" s="53"/>
      <c r="H1197" s="57"/>
      <c r="I1197" s="56"/>
      <c r="J1197" s="56"/>
      <c r="K1197" s="68"/>
      <c r="L1197" s="113">
        <v>1197</v>
      </c>
      <c r="M1197" s="113"/>
      <c r="N1197" s="98">
        <f>COUNTIFS(A:A,Edges[[#This Row],[Vertex 2]])</f>
        <v>294</v>
      </c>
    </row>
    <row r="1198" spans="1:14" x14ac:dyDescent="0.3">
      <c r="A1198" t="s">
        <v>1365</v>
      </c>
      <c r="B1198" s="91" t="s">
        <v>192</v>
      </c>
      <c r="C1198" s="53"/>
      <c r="D1198" s="54"/>
      <c r="E1198" s="112"/>
      <c r="F1198" s="55"/>
      <c r="G1198" s="53"/>
      <c r="H1198" s="57"/>
      <c r="I1198" s="56"/>
      <c r="J1198" s="56"/>
      <c r="K1198" s="68"/>
      <c r="L1198" s="113">
        <v>1198</v>
      </c>
      <c r="M1198" s="113"/>
      <c r="N1198" s="98">
        <f>COUNTIFS(A:A,Edges[[#This Row],[Vertex 2]])</f>
        <v>294</v>
      </c>
    </row>
    <row r="1199" spans="1:14" x14ac:dyDescent="0.3">
      <c r="A1199" t="s">
        <v>1366</v>
      </c>
      <c r="B1199" s="91" t="s">
        <v>192</v>
      </c>
      <c r="C1199" s="53"/>
      <c r="D1199" s="54"/>
      <c r="E1199" s="112"/>
      <c r="F1199" s="55"/>
      <c r="G1199" s="53"/>
      <c r="H1199" s="57"/>
      <c r="I1199" s="56"/>
      <c r="J1199" s="56"/>
      <c r="K1199" s="68"/>
      <c r="L1199" s="113">
        <v>1199</v>
      </c>
      <c r="M1199" s="113"/>
      <c r="N1199" s="98">
        <f>COUNTIFS(A:A,Edges[[#This Row],[Vertex 2]])</f>
        <v>294</v>
      </c>
    </row>
    <row r="1200" spans="1:14" x14ac:dyDescent="0.3">
      <c r="A1200" t="s">
        <v>1367</v>
      </c>
      <c r="B1200" s="91" t="s">
        <v>192</v>
      </c>
      <c r="C1200" s="53"/>
      <c r="D1200" s="54"/>
      <c r="E1200" s="112"/>
      <c r="F1200" s="55"/>
      <c r="G1200" s="53"/>
      <c r="H1200" s="57"/>
      <c r="I1200" s="56"/>
      <c r="J1200" s="56"/>
      <c r="K1200" s="68"/>
      <c r="L1200" s="113">
        <v>1200</v>
      </c>
      <c r="M1200" s="113"/>
      <c r="N1200" s="98">
        <f>COUNTIFS(A:A,Edges[[#This Row],[Vertex 2]])</f>
        <v>294</v>
      </c>
    </row>
    <row r="1201" spans="1:14" x14ac:dyDescent="0.3">
      <c r="A1201" t="s">
        <v>1368</v>
      </c>
      <c r="B1201" s="91" t="s">
        <v>192</v>
      </c>
      <c r="C1201" s="53"/>
      <c r="D1201" s="54"/>
      <c r="E1201" s="112"/>
      <c r="F1201" s="55"/>
      <c r="G1201" s="53"/>
      <c r="H1201" s="57"/>
      <c r="I1201" s="56"/>
      <c r="J1201" s="56"/>
      <c r="K1201" s="68"/>
      <c r="L1201" s="113">
        <v>1201</v>
      </c>
      <c r="M1201" s="113"/>
      <c r="N1201" s="98">
        <f>COUNTIFS(A:A,Edges[[#This Row],[Vertex 2]])</f>
        <v>294</v>
      </c>
    </row>
    <row r="1202" spans="1:14" x14ac:dyDescent="0.3">
      <c r="A1202" t="s">
        <v>1369</v>
      </c>
      <c r="B1202" s="91" t="s">
        <v>192</v>
      </c>
      <c r="C1202" s="53"/>
      <c r="D1202" s="54"/>
      <c r="E1202" s="112"/>
      <c r="F1202" s="55"/>
      <c r="G1202" s="53"/>
      <c r="H1202" s="57"/>
      <c r="I1202" s="56"/>
      <c r="J1202" s="56"/>
      <c r="K1202" s="68"/>
      <c r="L1202" s="113">
        <v>1202</v>
      </c>
      <c r="M1202" s="113"/>
      <c r="N1202" s="98">
        <f>COUNTIFS(A:A,Edges[[#This Row],[Vertex 2]])</f>
        <v>294</v>
      </c>
    </row>
    <row r="1203" spans="1:14" x14ac:dyDescent="0.3">
      <c r="A1203" t="s">
        <v>1370</v>
      </c>
      <c r="B1203" s="91" t="s">
        <v>192</v>
      </c>
      <c r="C1203" s="53"/>
      <c r="D1203" s="54"/>
      <c r="E1203" s="112"/>
      <c r="F1203" s="55"/>
      <c r="G1203" s="53"/>
      <c r="H1203" s="57"/>
      <c r="I1203" s="56"/>
      <c r="J1203" s="56"/>
      <c r="K1203" s="68"/>
      <c r="L1203" s="113">
        <v>1203</v>
      </c>
      <c r="M1203" s="113"/>
      <c r="N1203" s="98">
        <f>COUNTIFS(A:A,Edges[[#This Row],[Vertex 2]])</f>
        <v>294</v>
      </c>
    </row>
    <row r="1204" spans="1:14" x14ac:dyDescent="0.3">
      <c r="A1204" t="s">
        <v>1371</v>
      </c>
      <c r="B1204" s="91" t="s">
        <v>192</v>
      </c>
      <c r="C1204" s="53"/>
      <c r="D1204" s="54"/>
      <c r="E1204" s="112"/>
      <c r="F1204" s="55"/>
      <c r="G1204" s="53"/>
      <c r="H1204" s="57"/>
      <c r="I1204" s="56"/>
      <c r="J1204" s="56"/>
      <c r="K1204" s="68"/>
      <c r="L1204" s="113">
        <v>1204</v>
      </c>
      <c r="M1204" s="113"/>
      <c r="N1204" s="98">
        <f>COUNTIFS(A:A,Edges[[#This Row],[Vertex 2]])</f>
        <v>294</v>
      </c>
    </row>
    <row r="1205" spans="1:14" x14ac:dyDescent="0.3">
      <c r="A1205" t="s">
        <v>1372</v>
      </c>
      <c r="B1205" s="91" t="s">
        <v>192</v>
      </c>
      <c r="C1205" s="53"/>
      <c r="D1205" s="54"/>
      <c r="E1205" s="112"/>
      <c r="F1205" s="55"/>
      <c r="G1205" s="53"/>
      <c r="H1205" s="57"/>
      <c r="I1205" s="56"/>
      <c r="J1205" s="56"/>
      <c r="K1205" s="68"/>
      <c r="L1205" s="113">
        <v>1205</v>
      </c>
      <c r="M1205" s="113"/>
      <c r="N1205" s="98">
        <f>COUNTIFS(A:A,Edges[[#This Row],[Vertex 2]])</f>
        <v>294</v>
      </c>
    </row>
    <row r="1206" spans="1:14" x14ac:dyDescent="0.3">
      <c r="A1206" t="s">
        <v>1373</v>
      </c>
      <c r="B1206" s="91" t="s">
        <v>192</v>
      </c>
      <c r="C1206" s="53"/>
      <c r="D1206" s="54"/>
      <c r="E1206" s="112"/>
      <c r="F1206" s="55"/>
      <c r="G1206" s="53"/>
      <c r="H1206" s="57"/>
      <c r="I1206" s="56"/>
      <c r="J1206" s="56"/>
      <c r="K1206" s="68"/>
      <c r="L1206" s="113">
        <v>1206</v>
      </c>
      <c r="M1206" s="113"/>
      <c r="N1206" s="98">
        <f>COUNTIFS(A:A,Edges[[#This Row],[Vertex 2]])</f>
        <v>294</v>
      </c>
    </row>
    <row r="1207" spans="1:14" x14ac:dyDescent="0.3">
      <c r="A1207" t="s">
        <v>1374</v>
      </c>
      <c r="B1207" s="91" t="s">
        <v>192</v>
      </c>
      <c r="C1207" s="53"/>
      <c r="D1207" s="54"/>
      <c r="E1207" s="112"/>
      <c r="F1207" s="55"/>
      <c r="G1207" s="53"/>
      <c r="H1207" s="57"/>
      <c r="I1207" s="56"/>
      <c r="J1207" s="56"/>
      <c r="K1207" s="68"/>
      <c r="L1207" s="113">
        <v>1207</v>
      </c>
      <c r="M1207" s="113"/>
      <c r="N1207" s="98">
        <f>COUNTIFS(A:A,Edges[[#This Row],[Vertex 2]])</f>
        <v>294</v>
      </c>
    </row>
    <row r="1208" spans="1:14" x14ac:dyDescent="0.3">
      <c r="A1208" t="s">
        <v>1375</v>
      </c>
      <c r="B1208" s="91" t="s">
        <v>192</v>
      </c>
      <c r="C1208" s="53"/>
      <c r="D1208" s="54"/>
      <c r="E1208" s="112"/>
      <c r="F1208" s="55"/>
      <c r="G1208" s="53"/>
      <c r="H1208" s="57"/>
      <c r="I1208" s="56"/>
      <c r="J1208" s="56"/>
      <c r="K1208" s="68"/>
      <c r="L1208" s="113">
        <v>1208</v>
      </c>
      <c r="M1208" s="113"/>
      <c r="N1208" s="98">
        <f>COUNTIFS(A:A,Edges[[#This Row],[Vertex 2]])</f>
        <v>294</v>
      </c>
    </row>
    <row r="1209" spans="1:14" x14ac:dyDescent="0.3">
      <c r="A1209" t="s">
        <v>1376</v>
      </c>
      <c r="B1209" s="91" t="s">
        <v>192</v>
      </c>
      <c r="C1209" s="53"/>
      <c r="D1209" s="54"/>
      <c r="E1209" s="112"/>
      <c r="F1209" s="55"/>
      <c r="G1209" s="53"/>
      <c r="H1209" s="57"/>
      <c r="I1209" s="56"/>
      <c r="J1209" s="56"/>
      <c r="K1209" s="68"/>
      <c r="L1209" s="113">
        <v>1209</v>
      </c>
      <c r="M1209" s="113"/>
      <c r="N1209" s="98">
        <f>COUNTIFS(A:A,Edges[[#This Row],[Vertex 2]])</f>
        <v>294</v>
      </c>
    </row>
    <row r="1210" spans="1:14" x14ac:dyDescent="0.3">
      <c r="A1210" t="s">
        <v>1377</v>
      </c>
      <c r="B1210" s="91" t="s">
        <v>192</v>
      </c>
      <c r="C1210" s="53"/>
      <c r="D1210" s="54"/>
      <c r="E1210" s="112"/>
      <c r="F1210" s="55"/>
      <c r="G1210" s="53"/>
      <c r="H1210" s="57"/>
      <c r="I1210" s="56"/>
      <c r="J1210" s="56"/>
      <c r="K1210" s="68"/>
      <c r="L1210" s="113">
        <v>1210</v>
      </c>
      <c r="M1210" s="113"/>
      <c r="N1210" s="98">
        <f>COUNTIFS(A:A,Edges[[#This Row],[Vertex 2]])</f>
        <v>294</v>
      </c>
    </row>
    <row r="1211" spans="1:14" x14ac:dyDescent="0.3">
      <c r="A1211" t="s">
        <v>1378</v>
      </c>
      <c r="B1211" s="91" t="s">
        <v>192</v>
      </c>
      <c r="C1211" s="53"/>
      <c r="D1211" s="54"/>
      <c r="E1211" s="112"/>
      <c r="F1211" s="55"/>
      <c r="G1211" s="53"/>
      <c r="H1211" s="57"/>
      <c r="I1211" s="56"/>
      <c r="J1211" s="56"/>
      <c r="K1211" s="68"/>
      <c r="L1211" s="113">
        <v>1211</v>
      </c>
      <c r="M1211" s="113"/>
      <c r="N1211" s="98">
        <f>COUNTIFS(A:A,Edges[[#This Row],[Vertex 2]])</f>
        <v>294</v>
      </c>
    </row>
    <row r="1212" spans="1:14" x14ac:dyDescent="0.3">
      <c r="A1212" t="s">
        <v>1379</v>
      </c>
      <c r="B1212" s="91" t="s">
        <v>192</v>
      </c>
      <c r="C1212" s="53"/>
      <c r="D1212" s="54"/>
      <c r="E1212" s="112"/>
      <c r="F1212" s="55"/>
      <c r="G1212" s="53"/>
      <c r="H1212" s="57"/>
      <c r="I1212" s="56"/>
      <c r="J1212" s="56"/>
      <c r="K1212" s="68"/>
      <c r="L1212" s="113">
        <v>1212</v>
      </c>
      <c r="M1212" s="113"/>
      <c r="N1212" s="98">
        <f>COUNTIFS(A:A,Edges[[#This Row],[Vertex 2]])</f>
        <v>294</v>
      </c>
    </row>
    <row r="1213" spans="1:14" x14ac:dyDescent="0.3">
      <c r="A1213" t="s">
        <v>1380</v>
      </c>
      <c r="B1213" s="91" t="s">
        <v>192</v>
      </c>
      <c r="C1213" s="53"/>
      <c r="D1213" s="54"/>
      <c r="E1213" s="112"/>
      <c r="F1213" s="55"/>
      <c r="G1213" s="53"/>
      <c r="H1213" s="57"/>
      <c r="I1213" s="56"/>
      <c r="J1213" s="56"/>
      <c r="K1213" s="68"/>
      <c r="L1213" s="113">
        <v>1213</v>
      </c>
      <c r="M1213" s="113"/>
      <c r="N1213" s="98">
        <f>COUNTIFS(A:A,Edges[[#This Row],[Vertex 2]])</f>
        <v>294</v>
      </c>
    </row>
    <row r="1214" spans="1:14" x14ac:dyDescent="0.3">
      <c r="A1214" t="s">
        <v>1381</v>
      </c>
      <c r="B1214" s="91" t="s">
        <v>192</v>
      </c>
      <c r="C1214" s="53"/>
      <c r="D1214" s="54"/>
      <c r="E1214" s="112"/>
      <c r="F1214" s="55"/>
      <c r="G1214" s="53"/>
      <c r="H1214" s="57"/>
      <c r="I1214" s="56"/>
      <c r="J1214" s="56"/>
      <c r="K1214" s="68"/>
      <c r="L1214" s="113">
        <v>1214</v>
      </c>
      <c r="M1214" s="113"/>
      <c r="N1214" s="98">
        <f>COUNTIFS(A:A,Edges[[#This Row],[Vertex 2]])</f>
        <v>294</v>
      </c>
    </row>
    <row r="1215" spans="1:14" x14ac:dyDescent="0.3">
      <c r="A1215" t="s">
        <v>174</v>
      </c>
      <c r="B1215" s="91" t="s">
        <v>192</v>
      </c>
      <c r="C1215" s="53"/>
      <c r="D1215" s="54"/>
      <c r="E1215" s="112"/>
      <c r="F1215" s="55"/>
      <c r="G1215" s="53"/>
      <c r="H1215" s="57"/>
      <c r="I1215" s="56"/>
      <c r="J1215" s="56"/>
      <c r="K1215" s="68"/>
      <c r="L1215" s="113">
        <v>1215</v>
      </c>
      <c r="M1215" s="113"/>
      <c r="N1215" s="98">
        <f>COUNTIFS(A:A,Edges[[#This Row],[Vertex 2]])</f>
        <v>294</v>
      </c>
    </row>
    <row r="1216" spans="1:14" x14ac:dyDescent="0.3">
      <c r="A1216" t="s">
        <v>1382</v>
      </c>
      <c r="B1216" s="91" t="s">
        <v>192</v>
      </c>
      <c r="C1216" s="53"/>
      <c r="D1216" s="54"/>
      <c r="E1216" s="112"/>
      <c r="F1216" s="55"/>
      <c r="G1216" s="53"/>
      <c r="H1216" s="57"/>
      <c r="I1216" s="56"/>
      <c r="J1216" s="56"/>
      <c r="K1216" s="68"/>
      <c r="L1216" s="113">
        <v>1216</v>
      </c>
      <c r="M1216" s="113"/>
      <c r="N1216" s="98">
        <f>COUNTIFS(A:A,Edges[[#This Row],[Vertex 2]])</f>
        <v>294</v>
      </c>
    </row>
    <row r="1217" spans="1:14" x14ac:dyDescent="0.3">
      <c r="A1217" t="s">
        <v>1383</v>
      </c>
      <c r="B1217" s="91" t="s">
        <v>192</v>
      </c>
      <c r="C1217" s="53"/>
      <c r="D1217" s="54"/>
      <c r="E1217" s="112"/>
      <c r="F1217" s="55"/>
      <c r="G1217" s="53"/>
      <c r="H1217" s="57"/>
      <c r="I1217" s="56"/>
      <c r="J1217" s="56"/>
      <c r="K1217" s="68"/>
      <c r="L1217" s="113">
        <v>1217</v>
      </c>
      <c r="M1217" s="113"/>
      <c r="N1217" s="98">
        <f>COUNTIFS(A:A,Edges[[#This Row],[Vertex 2]])</f>
        <v>294</v>
      </c>
    </row>
    <row r="1218" spans="1:14" x14ac:dyDescent="0.3">
      <c r="A1218" t="s">
        <v>189</v>
      </c>
      <c r="B1218" s="91" t="s">
        <v>192</v>
      </c>
      <c r="C1218" s="53"/>
      <c r="D1218" s="54"/>
      <c r="E1218" s="112"/>
      <c r="F1218" s="55"/>
      <c r="G1218" s="53"/>
      <c r="H1218" s="57"/>
      <c r="I1218" s="56"/>
      <c r="J1218" s="56"/>
      <c r="K1218" s="68"/>
      <c r="L1218" s="113">
        <v>1218</v>
      </c>
      <c r="M1218" s="113"/>
      <c r="N1218" s="98">
        <f>COUNTIFS(A:A,Edges[[#This Row],[Vertex 2]])</f>
        <v>294</v>
      </c>
    </row>
    <row r="1219" spans="1:14" x14ac:dyDescent="0.3">
      <c r="A1219" t="s">
        <v>1384</v>
      </c>
      <c r="B1219" s="91" t="s">
        <v>192</v>
      </c>
      <c r="C1219" s="53"/>
      <c r="D1219" s="54"/>
      <c r="E1219" s="112"/>
      <c r="F1219" s="55"/>
      <c r="G1219" s="53"/>
      <c r="H1219" s="57"/>
      <c r="I1219" s="56"/>
      <c r="J1219" s="56"/>
      <c r="K1219" s="68"/>
      <c r="L1219" s="113">
        <v>1219</v>
      </c>
      <c r="M1219" s="113"/>
      <c r="N1219" s="98">
        <f>COUNTIFS(A:A,Edges[[#This Row],[Vertex 2]])</f>
        <v>294</v>
      </c>
    </row>
    <row r="1220" spans="1:14" x14ac:dyDescent="0.3">
      <c r="A1220" t="s">
        <v>1385</v>
      </c>
      <c r="B1220" s="91" t="s">
        <v>192</v>
      </c>
      <c r="C1220" s="53"/>
      <c r="D1220" s="54"/>
      <c r="E1220" s="112"/>
      <c r="F1220" s="55"/>
      <c r="G1220" s="53"/>
      <c r="H1220" s="57"/>
      <c r="I1220" s="56"/>
      <c r="J1220" s="56"/>
      <c r="K1220" s="68"/>
      <c r="L1220" s="113">
        <v>1220</v>
      </c>
      <c r="M1220" s="113"/>
      <c r="N1220" s="98">
        <f>COUNTIFS(A:A,Edges[[#This Row],[Vertex 2]])</f>
        <v>294</v>
      </c>
    </row>
    <row r="1221" spans="1:14" x14ac:dyDescent="0.3">
      <c r="A1221" t="s">
        <v>1386</v>
      </c>
      <c r="B1221" s="91" t="s">
        <v>192</v>
      </c>
      <c r="C1221" s="53"/>
      <c r="D1221" s="54"/>
      <c r="E1221" s="112"/>
      <c r="F1221" s="55"/>
      <c r="G1221" s="53"/>
      <c r="H1221" s="57"/>
      <c r="I1221" s="56"/>
      <c r="J1221" s="56"/>
      <c r="K1221" s="68"/>
      <c r="L1221" s="113">
        <v>1221</v>
      </c>
      <c r="M1221" s="113"/>
      <c r="N1221" s="98">
        <f>COUNTIFS(A:A,Edges[[#This Row],[Vertex 2]])</f>
        <v>294</v>
      </c>
    </row>
    <row r="1222" spans="1:14" x14ac:dyDescent="0.3">
      <c r="A1222" t="s">
        <v>1387</v>
      </c>
      <c r="B1222" s="91" t="s">
        <v>192</v>
      </c>
      <c r="C1222" s="53"/>
      <c r="D1222" s="54"/>
      <c r="E1222" s="112"/>
      <c r="F1222" s="55"/>
      <c r="G1222" s="53"/>
      <c r="H1222" s="57"/>
      <c r="I1222" s="56"/>
      <c r="J1222" s="56"/>
      <c r="K1222" s="68"/>
      <c r="L1222" s="113">
        <v>1222</v>
      </c>
      <c r="M1222" s="113"/>
      <c r="N1222" s="98">
        <f>COUNTIFS(A:A,Edges[[#This Row],[Vertex 2]])</f>
        <v>294</v>
      </c>
    </row>
    <row r="1223" spans="1:14" x14ac:dyDescent="0.3">
      <c r="A1223" t="s">
        <v>1388</v>
      </c>
      <c r="B1223" s="91" t="s">
        <v>192</v>
      </c>
      <c r="C1223" s="53"/>
      <c r="D1223" s="54"/>
      <c r="E1223" s="112"/>
      <c r="F1223" s="55"/>
      <c r="G1223" s="53"/>
      <c r="H1223" s="57"/>
      <c r="I1223" s="56"/>
      <c r="J1223" s="56"/>
      <c r="K1223" s="68"/>
      <c r="L1223" s="113">
        <v>1223</v>
      </c>
      <c r="M1223" s="113"/>
      <c r="N1223" s="98">
        <f>COUNTIFS(A:A,Edges[[#This Row],[Vertex 2]])</f>
        <v>294</v>
      </c>
    </row>
    <row r="1224" spans="1:14" x14ac:dyDescent="0.3">
      <c r="A1224" t="s">
        <v>1389</v>
      </c>
      <c r="B1224" s="91" t="s">
        <v>192</v>
      </c>
      <c r="C1224" s="53"/>
      <c r="D1224" s="54"/>
      <c r="E1224" s="112"/>
      <c r="F1224" s="55"/>
      <c r="G1224" s="53"/>
      <c r="H1224" s="57"/>
      <c r="I1224" s="56"/>
      <c r="J1224" s="56"/>
      <c r="K1224" s="68"/>
      <c r="L1224" s="113">
        <v>1224</v>
      </c>
      <c r="M1224" s="113"/>
      <c r="N1224" s="98">
        <f>COUNTIFS(A:A,Edges[[#This Row],[Vertex 2]])</f>
        <v>294</v>
      </c>
    </row>
    <row r="1225" spans="1:14" x14ac:dyDescent="0.3">
      <c r="A1225" t="s">
        <v>1390</v>
      </c>
      <c r="B1225" s="91" t="s">
        <v>192</v>
      </c>
      <c r="C1225" s="53"/>
      <c r="D1225" s="54"/>
      <c r="E1225" s="112"/>
      <c r="F1225" s="55"/>
      <c r="G1225" s="53"/>
      <c r="H1225" s="57"/>
      <c r="I1225" s="56"/>
      <c r="J1225" s="56"/>
      <c r="K1225" s="68"/>
      <c r="L1225" s="113">
        <v>1225</v>
      </c>
      <c r="M1225" s="113"/>
      <c r="N1225" s="98">
        <f>COUNTIFS(A:A,Edges[[#This Row],[Vertex 2]])</f>
        <v>294</v>
      </c>
    </row>
    <row r="1226" spans="1:14" x14ac:dyDescent="0.3">
      <c r="A1226" t="s">
        <v>1391</v>
      </c>
      <c r="B1226" s="91" t="s">
        <v>192</v>
      </c>
      <c r="C1226" s="53"/>
      <c r="D1226" s="54"/>
      <c r="E1226" s="112"/>
      <c r="F1226" s="55"/>
      <c r="G1226" s="53"/>
      <c r="H1226" s="57"/>
      <c r="I1226" s="56"/>
      <c r="J1226" s="56"/>
      <c r="K1226" s="68"/>
      <c r="L1226" s="113">
        <v>1226</v>
      </c>
      <c r="M1226" s="113"/>
      <c r="N1226" s="98">
        <f>COUNTIFS(A:A,Edges[[#This Row],[Vertex 2]])</f>
        <v>294</v>
      </c>
    </row>
    <row r="1227" spans="1:14" x14ac:dyDescent="0.3">
      <c r="A1227" t="s">
        <v>1392</v>
      </c>
      <c r="B1227" s="91" t="s">
        <v>192</v>
      </c>
      <c r="C1227" s="53"/>
      <c r="D1227" s="54"/>
      <c r="E1227" s="112"/>
      <c r="F1227" s="55"/>
      <c r="G1227" s="53"/>
      <c r="H1227" s="57"/>
      <c r="I1227" s="56"/>
      <c r="J1227" s="56"/>
      <c r="K1227" s="68"/>
      <c r="L1227" s="113">
        <v>1227</v>
      </c>
      <c r="M1227" s="113"/>
      <c r="N1227" s="98">
        <f>COUNTIFS(A:A,Edges[[#This Row],[Vertex 2]])</f>
        <v>294</v>
      </c>
    </row>
    <row r="1228" spans="1:14" x14ac:dyDescent="0.3">
      <c r="A1228" t="s">
        <v>1393</v>
      </c>
      <c r="B1228" s="91" t="s">
        <v>192</v>
      </c>
      <c r="C1228" s="53"/>
      <c r="D1228" s="54"/>
      <c r="E1228" s="112"/>
      <c r="F1228" s="55"/>
      <c r="G1228" s="53"/>
      <c r="H1228" s="57"/>
      <c r="I1228" s="56"/>
      <c r="J1228" s="56"/>
      <c r="K1228" s="68"/>
      <c r="L1228" s="113">
        <v>1228</v>
      </c>
      <c r="M1228" s="113"/>
      <c r="N1228" s="98">
        <f>COUNTIFS(A:A,Edges[[#This Row],[Vertex 2]])</f>
        <v>294</v>
      </c>
    </row>
    <row r="1229" spans="1:14" x14ac:dyDescent="0.3">
      <c r="A1229" t="s">
        <v>1394</v>
      </c>
      <c r="B1229" s="91" t="s">
        <v>192</v>
      </c>
      <c r="C1229" s="53"/>
      <c r="D1229" s="54"/>
      <c r="E1229" s="112"/>
      <c r="F1229" s="55"/>
      <c r="G1229" s="53"/>
      <c r="H1229" s="57"/>
      <c r="I1229" s="56"/>
      <c r="J1229" s="56"/>
      <c r="K1229" s="68"/>
      <c r="L1229" s="113">
        <v>1229</v>
      </c>
      <c r="M1229" s="113"/>
      <c r="N1229" s="98">
        <f>COUNTIFS(A:A,Edges[[#This Row],[Vertex 2]])</f>
        <v>294</v>
      </c>
    </row>
    <row r="1230" spans="1:14" x14ac:dyDescent="0.3">
      <c r="A1230" t="s">
        <v>1395</v>
      </c>
      <c r="B1230" s="91" t="s">
        <v>192</v>
      </c>
      <c r="C1230" s="53"/>
      <c r="D1230" s="54"/>
      <c r="E1230" s="112"/>
      <c r="F1230" s="55"/>
      <c r="G1230" s="53"/>
      <c r="H1230" s="57"/>
      <c r="I1230" s="56"/>
      <c r="J1230" s="56"/>
      <c r="K1230" s="68"/>
      <c r="L1230" s="113">
        <v>1230</v>
      </c>
      <c r="M1230" s="113"/>
      <c r="N1230" s="98">
        <f>COUNTIFS(A:A,Edges[[#This Row],[Vertex 2]])</f>
        <v>294</v>
      </c>
    </row>
    <row r="1231" spans="1:14" x14ac:dyDescent="0.3">
      <c r="A1231" t="s">
        <v>1396</v>
      </c>
      <c r="B1231" s="91" t="s">
        <v>192</v>
      </c>
      <c r="C1231" s="53"/>
      <c r="D1231" s="54"/>
      <c r="E1231" s="112"/>
      <c r="F1231" s="55"/>
      <c r="G1231" s="53"/>
      <c r="H1231" s="57"/>
      <c r="I1231" s="56"/>
      <c r="J1231" s="56"/>
      <c r="K1231" s="68"/>
      <c r="L1231" s="113">
        <v>1231</v>
      </c>
      <c r="M1231" s="113"/>
      <c r="N1231" s="98">
        <f>COUNTIFS(A:A,Edges[[#This Row],[Vertex 2]])</f>
        <v>294</v>
      </c>
    </row>
    <row r="1232" spans="1:14" x14ac:dyDescent="0.3">
      <c r="A1232" t="s">
        <v>1397</v>
      </c>
      <c r="B1232" s="91" t="s">
        <v>192</v>
      </c>
      <c r="C1232" s="53"/>
      <c r="D1232" s="54"/>
      <c r="E1232" s="112"/>
      <c r="F1232" s="55"/>
      <c r="G1232" s="53"/>
      <c r="H1232" s="57"/>
      <c r="I1232" s="56"/>
      <c r="J1232" s="56"/>
      <c r="K1232" s="68"/>
      <c r="L1232" s="113">
        <v>1232</v>
      </c>
      <c r="M1232" s="113"/>
      <c r="N1232" s="98">
        <f>COUNTIFS(A:A,Edges[[#This Row],[Vertex 2]])</f>
        <v>294</v>
      </c>
    </row>
    <row r="1233" spans="1:14" x14ac:dyDescent="0.3">
      <c r="A1233" t="s">
        <v>1398</v>
      </c>
      <c r="B1233" s="91" t="s">
        <v>192</v>
      </c>
      <c r="C1233" s="53"/>
      <c r="D1233" s="54"/>
      <c r="E1233" s="112"/>
      <c r="F1233" s="55"/>
      <c r="G1233" s="53"/>
      <c r="H1233" s="57"/>
      <c r="I1233" s="56"/>
      <c r="J1233" s="56"/>
      <c r="K1233" s="68"/>
      <c r="L1233" s="113">
        <v>1233</v>
      </c>
      <c r="M1233" s="113"/>
      <c r="N1233" s="98">
        <f>COUNTIFS(A:A,Edges[[#This Row],[Vertex 2]])</f>
        <v>294</v>
      </c>
    </row>
    <row r="1234" spans="1:14" x14ac:dyDescent="0.3">
      <c r="A1234" t="s">
        <v>1399</v>
      </c>
      <c r="B1234" s="91" t="s">
        <v>192</v>
      </c>
      <c r="C1234" s="53"/>
      <c r="D1234" s="54"/>
      <c r="E1234" s="112"/>
      <c r="F1234" s="55"/>
      <c r="G1234" s="53"/>
      <c r="H1234" s="57"/>
      <c r="I1234" s="56"/>
      <c r="J1234" s="56"/>
      <c r="K1234" s="68"/>
      <c r="L1234" s="113">
        <v>1234</v>
      </c>
      <c r="M1234" s="113"/>
      <c r="N1234" s="98">
        <f>COUNTIFS(A:A,Edges[[#This Row],[Vertex 2]])</f>
        <v>294</v>
      </c>
    </row>
    <row r="1235" spans="1:14" x14ac:dyDescent="0.3">
      <c r="A1235" t="s">
        <v>1400</v>
      </c>
      <c r="B1235" s="91" t="s">
        <v>192</v>
      </c>
      <c r="C1235" s="53"/>
      <c r="D1235" s="54"/>
      <c r="E1235" s="112"/>
      <c r="F1235" s="55"/>
      <c r="G1235" s="53"/>
      <c r="H1235" s="57"/>
      <c r="I1235" s="56"/>
      <c r="J1235" s="56"/>
      <c r="K1235" s="68"/>
      <c r="L1235" s="113">
        <v>1235</v>
      </c>
      <c r="M1235" s="113"/>
      <c r="N1235" s="98">
        <f>COUNTIFS(A:A,Edges[[#This Row],[Vertex 2]])</f>
        <v>294</v>
      </c>
    </row>
    <row r="1236" spans="1:14" x14ac:dyDescent="0.3">
      <c r="A1236" t="s">
        <v>1401</v>
      </c>
      <c r="B1236" s="91" t="s">
        <v>192</v>
      </c>
      <c r="C1236" s="53"/>
      <c r="D1236" s="54"/>
      <c r="E1236" s="112"/>
      <c r="F1236" s="55"/>
      <c r="G1236" s="53"/>
      <c r="H1236" s="57"/>
      <c r="I1236" s="56"/>
      <c r="J1236" s="56"/>
      <c r="K1236" s="68"/>
      <c r="L1236" s="113">
        <v>1236</v>
      </c>
      <c r="M1236" s="113"/>
      <c r="N1236" s="98">
        <f>COUNTIFS(A:A,Edges[[#This Row],[Vertex 2]])</f>
        <v>294</v>
      </c>
    </row>
    <row r="1237" spans="1:14" x14ac:dyDescent="0.3">
      <c r="A1237" t="s">
        <v>1402</v>
      </c>
      <c r="B1237" s="91" t="s">
        <v>192</v>
      </c>
      <c r="C1237" s="53"/>
      <c r="D1237" s="54"/>
      <c r="E1237" s="112"/>
      <c r="F1237" s="55"/>
      <c r="G1237" s="53"/>
      <c r="H1237" s="57"/>
      <c r="I1237" s="56"/>
      <c r="J1237" s="56"/>
      <c r="K1237" s="68"/>
      <c r="L1237" s="113">
        <v>1237</v>
      </c>
      <c r="M1237" s="113"/>
      <c r="N1237" s="98">
        <f>COUNTIFS(A:A,Edges[[#This Row],[Vertex 2]])</f>
        <v>294</v>
      </c>
    </row>
    <row r="1238" spans="1:14" x14ac:dyDescent="0.3">
      <c r="A1238" t="s">
        <v>1403</v>
      </c>
      <c r="B1238" s="91" t="s">
        <v>192</v>
      </c>
      <c r="C1238" s="53"/>
      <c r="D1238" s="54"/>
      <c r="E1238" s="112"/>
      <c r="F1238" s="55"/>
      <c r="G1238" s="53"/>
      <c r="H1238" s="57"/>
      <c r="I1238" s="56"/>
      <c r="J1238" s="56"/>
      <c r="K1238" s="68"/>
      <c r="L1238" s="113">
        <v>1238</v>
      </c>
      <c r="M1238" s="113"/>
      <c r="N1238" s="98">
        <f>COUNTIFS(A:A,Edges[[#This Row],[Vertex 2]])</f>
        <v>294</v>
      </c>
    </row>
    <row r="1239" spans="1:14" x14ac:dyDescent="0.3">
      <c r="A1239" t="s">
        <v>1404</v>
      </c>
      <c r="B1239" s="91" t="s">
        <v>192</v>
      </c>
      <c r="C1239" s="53"/>
      <c r="D1239" s="54"/>
      <c r="E1239" s="112"/>
      <c r="F1239" s="55"/>
      <c r="G1239" s="53"/>
      <c r="H1239" s="57"/>
      <c r="I1239" s="56"/>
      <c r="J1239" s="56"/>
      <c r="K1239" s="68"/>
      <c r="L1239" s="113">
        <v>1239</v>
      </c>
      <c r="M1239" s="113"/>
      <c r="N1239" s="98">
        <f>COUNTIFS(A:A,Edges[[#This Row],[Vertex 2]])</f>
        <v>294</v>
      </c>
    </row>
    <row r="1240" spans="1:14" x14ac:dyDescent="0.3">
      <c r="A1240" t="s">
        <v>1405</v>
      </c>
      <c r="B1240" s="91" t="s">
        <v>192</v>
      </c>
      <c r="C1240" s="53"/>
      <c r="D1240" s="54"/>
      <c r="E1240" s="112"/>
      <c r="F1240" s="55"/>
      <c r="G1240" s="53"/>
      <c r="H1240" s="57"/>
      <c r="I1240" s="56"/>
      <c r="J1240" s="56"/>
      <c r="K1240" s="68"/>
      <c r="L1240" s="113">
        <v>1240</v>
      </c>
      <c r="M1240" s="113"/>
      <c r="N1240" s="98">
        <f>COUNTIFS(A:A,Edges[[#This Row],[Vertex 2]])</f>
        <v>294</v>
      </c>
    </row>
    <row r="1241" spans="1:14" x14ac:dyDescent="0.3">
      <c r="A1241" t="s">
        <v>1406</v>
      </c>
      <c r="B1241" s="91" t="s">
        <v>192</v>
      </c>
      <c r="C1241" s="53"/>
      <c r="D1241" s="54"/>
      <c r="E1241" s="112"/>
      <c r="F1241" s="55"/>
      <c r="G1241" s="53"/>
      <c r="H1241" s="57"/>
      <c r="I1241" s="56"/>
      <c r="J1241" s="56"/>
      <c r="K1241" s="68"/>
      <c r="L1241" s="113">
        <v>1241</v>
      </c>
      <c r="M1241" s="113"/>
      <c r="N1241" s="98">
        <f>COUNTIFS(A:A,Edges[[#This Row],[Vertex 2]])</f>
        <v>294</v>
      </c>
    </row>
    <row r="1242" spans="1:14" x14ac:dyDescent="0.3">
      <c r="A1242" t="s">
        <v>1407</v>
      </c>
      <c r="B1242" s="91" t="s">
        <v>192</v>
      </c>
      <c r="C1242" s="53"/>
      <c r="D1242" s="54"/>
      <c r="E1242" s="112"/>
      <c r="F1242" s="55"/>
      <c r="G1242" s="53"/>
      <c r="H1242" s="57"/>
      <c r="I1242" s="56"/>
      <c r="J1242" s="56"/>
      <c r="K1242" s="68"/>
      <c r="L1242" s="113">
        <v>1242</v>
      </c>
      <c r="M1242" s="113"/>
      <c r="N1242" s="98">
        <f>COUNTIFS(A:A,Edges[[#This Row],[Vertex 2]])</f>
        <v>294</v>
      </c>
    </row>
    <row r="1243" spans="1:14" x14ac:dyDescent="0.3">
      <c r="A1243" t="s">
        <v>1408</v>
      </c>
      <c r="B1243" s="91" t="s">
        <v>192</v>
      </c>
      <c r="C1243" s="53"/>
      <c r="D1243" s="54"/>
      <c r="E1243" s="112"/>
      <c r="F1243" s="55"/>
      <c r="G1243" s="53"/>
      <c r="H1243" s="57"/>
      <c r="I1243" s="56"/>
      <c r="J1243" s="56"/>
      <c r="K1243" s="68"/>
      <c r="L1243" s="113">
        <v>1243</v>
      </c>
      <c r="M1243" s="113"/>
      <c r="N1243" s="98">
        <f>COUNTIFS(A:A,Edges[[#This Row],[Vertex 2]])</f>
        <v>294</v>
      </c>
    </row>
    <row r="1244" spans="1:14" x14ac:dyDescent="0.3">
      <c r="A1244" t="s">
        <v>190</v>
      </c>
      <c r="B1244" s="91" t="s">
        <v>192</v>
      </c>
      <c r="C1244" s="53"/>
      <c r="D1244" s="54"/>
      <c r="E1244" s="112"/>
      <c r="F1244" s="55"/>
      <c r="G1244" s="53"/>
      <c r="H1244" s="57"/>
      <c r="I1244" s="56"/>
      <c r="J1244" s="56"/>
      <c r="K1244" s="68"/>
      <c r="L1244" s="113">
        <v>1244</v>
      </c>
      <c r="M1244" s="113"/>
      <c r="N1244" s="98">
        <f>COUNTIFS(A:A,Edges[[#This Row],[Vertex 2]])</f>
        <v>294</v>
      </c>
    </row>
    <row r="1245" spans="1:14" x14ac:dyDescent="0.3">
      <c r="A1245" t="s">
        <v>1409</v>
      </c>
      <c r="B1245" s="91" t="s">
        <v>192</v>
      </c>
      <c r="C1245" s="53"/>
      <c r="D1245" s="54"/>
      <c r="E1245" s="112"/>
      <c r="F1245" s="55"/>
      <c r="G1245" s="53"/>
      <c r="H1245" s="57"/>
      <c r="I1245" s="56"/>
      <c r="J1245" s="56"/>
      <c r="K1245" s="68"/>
      <c r="L1245" s="113">
        <v>1245</v>
      </c>
      <c r="M1245" s="113"/>
      <c r="N1245" s="98">
        <f>COUNTIFS(A:A,Edges[[#This Row],[Vertex 2]])</f>
        <v>294</v>
      </c>
    </row>
    <row r="1246" spans="1:14" x14ac:dyDescent="0.3">
      <c r="A1246" t="s">
        <v>1410</v>
      </c>
      <c r="B1246" s="91" t="s">
        <v>192</v>
      </c>
      <c r="C1246" s="53"/>
      <c r="D1246" s="54"/>
      <c r="E1246" s="112"/>
      <c r="F1246" s="55"/>
      <c r="G1246" s="53"/>
      <c r="H1246" s="57"/>
      <c r="I1246" s="56"/>
      <c r="J1246" s="56"/>
      <c r="K1246" s="68"/>
      <c r="L1246" s="113">
        <v>1246</v>
      </c>
      <c r="M1246" s="113"/>
      <c r="N1246" s="98">
        <f>COUNTIFS(A:A,Edges[[#This Row],[Vertex 2]])</f>
        <v>294</v>
      </c>
    </row>
    <row r="1247" spans="1:14" x14ac:dyDescent="0.3">
      <c r="A1247" t="s">
        <v>1411</v>
      </c>
      <c r="B1247" s="91" t="s">
        <v>192</v>
      </c>
      <c r="C1247" s="53"/>
      <c r="D1247" s="54"/>
      <c r="E1247" s="112"/>
      <c r="F1247" s="55"/>
      <c r="G1247" s="53"/>
      <c r="H1247" s="57"/>
      <c r="I1247" s="56"/>
      <c r="J1247" s="56"/>
      <c r="K1247" s="68"/>
      <c r="L1247" s="113">
        <v>1247</v>
      </c>
      <c r="M1247" s="113"/>
      <c r="N1247" s="98">
        <f>COUNTIFS(A:A,Edges[[#This Row],[Vertex 2]])</f>
        <v>294</v>
      </c>
    </row>
    <row r="1248" spans="1:14" x14ac:dyDescent="0.3">
      <c r="A1248" t="s">
        <v>1412</v>
      </c>
      <c r="B1248" s="91" t="s">
        <v>192</v>
      </c>
      <c r="C1248" s="53"/>
      <c r="D1248" s="54"/>
      <c r="E1248" s="112"/>
      <c r="F1248" s="55"/>
      <c r="G1248" s="53"/>
      <c r="H1248" s="57"/>
      <c r="I1248" s="56"/>
      <c r="J1248" s="56"/>
      <c r="K1248" s="68"/>
      <c r="L1248" s="113">
        <v>1248</v>
      </c>
      <c r="M1248" s="113"/>
      <c r="N1248" s="98">
        <f>COUNTIFS(A:A,Edges[[#This Row],[Vertex 2]])</f>
        <v>294</v>
      </c>
    </row>
    <row r="1249" spans="1:14" x14ac:dyDescent="0.3">
      <c r="A1249" t="s">
        <v>1413</v>
      </c>
      <c r="B1249" s="91" t="s">
        <v>192</v>
      </c>
      <c r="C1249" s="53"/>
      <c r="D1249" s="54"/>
      <c r="E1249" s="112"/>
      <c r="F1249" s="55"/>
      <c r="G1249" s="53"/>
      <c r="H1249" s="57"/>
      <c r="I1249" s="56"/>
      <c r="J1249" s="56"/>
      <c r="K1249" s="68"/>
      <c r="L1249" s="113">
        <v>1249</v>
      </c>
      <c r="M1249" s="113"/>
      <c r="N1249" s="98">
        <f>COUNTIFS(A:A,Edges[[#This Row],[Vertex 2]])</f>
        <v>294</v>
      </c>
    </row>
    <row r="1250" spans="1:14" x14ac:dyDescent="0.3">
      <c r="A1250" t="s">
        <v>1414</v>
      </c>
      <c r="B1250" s="91" t="s">
        <v>192</v>
      </c>
      <c r="C1250" s="53"/>
      <c r="D1250" s="54"/>
      <c r="E1250" s="112"/>
      <c r="F1250" s="55"/>
      <c r="G1250" s="53"/>
      <c r="H1250" s="57"/>
      <c r="I1250" s="56"/>
      <c r="J1250" s="56"/>
      <c r="K1250" s="68"/>
      <c r="L1250" s="113">
        <v>1250</v>
      </c>
      <c r="M1250" s="113"/>
      <c r="N1250" s="98">
        <f>COUNTIFS(A:A,Edges[[#This Row],[Vertex 2]])</f>
        <v>294</v>
      </c>
    </row>
    <row r="1251" spans="1:14" x14ac:dyDescent="0.3">
      <c r="A1251" t="s">
        <v>1415</v>
      </c>
      <c r="B1251" s="91" t="s">
        <v>192</v>
      </c>
      <c r="C1251" s="53"/>
      <c r="D1251" s="54"/>
      <c r="E1251" s="112"/>
      <c r="F1251" s="55"/>
      <c r="G1251" s="53"/>
      <c r="H1251" s="57"/>
      <c r="I1251" s="56"/>
      <c r="J1251" s="56"/>
      <c r="K1251" s="68"/>
      <c r="L1251" s="113">
        <v>1251</v>
      </c>
      <c r="M1251" s="113"/>
      <c r="N1251" s="98">
        <f>COUNTIFS(A:A,Edges[[#This Row],[Vertex 2]])</f>
        <v>294</v>
      </c>
    </row>
    <row r="1252" spans="1:14" x14ac:dyDescent="0.3">
      <c r="A1252" t="s">
        <v>1416</v>
      </c>
      <c r="B1252" s="91" t="s">
        <v>192</v>
      </c>
      <c r="C1252" s="53"/>
      <c r="D1252" s="54"/>
      <c r="E1252" s="112"/>
      <c r="F1252" s="55"/>
      <c r="G1252" s="53"/>
      <c r="H1252" s="57"/>
      <c r="I1252" s="56"/>
      <c r="J1252" s="56"/>
      <c r="K1252" s="68"/>
      <c r="L1252" s="113">
        <v>1252</v>
      </c>
      <c r="M1252" s="113"/>
      <c r="N1252" s="98">
        <f>COUNTIFS(A:A,Edges[[#This Row],[Vertex 2]])</f>
        <v>294</v>
      </c>
    </row>
    <row r="1253" spans="1:14" x14ac:dyDescent="0.3">
      <c r="A1253" t="s">
        <v>1417</v>
      </c>
      <c r="B1253" s="91" t="s">
        <v>192</v>
      </c>
      <c r="C1253" s="53"/>
      <c r="D1253" s="54"/>
      <c r="E1253" s="112"/>
      <c r="F1253" s="55"/>
      <c r="G1253" s="53"/>
      <c r="H1253" s="57"/>
      <c r="I1253" s="56"/>
      <c r="J1253" s="56"/>
      <c r="K1253" s="68"/>
      <c r="L1253" s="113">
        <v>1253</v>
      </c>
      <c r="M1253" s="113"/>
      <c r="N1253" s="98">
        <f>COUNTIFS(A:A,Edges[[#This Row],[Vertex 2]])</f>
        <v>294</v>
      </c>
    </row>
    <row r="1254" spans="1:14" x14ac:dyDescent="0.3">
      <c r="A1254" t="s">
        <v>1418</v>
      </c>
      <c r="B1254" s="91" t="s">
        <v>192</v>
      </c>
      <c r="C1254" s="53"/>
      <c r="D1254" s="54"/>
      <c r="E1254" s="112"/>
      <c r="F1254" s="55"/>
      <c r="G1254" s="53"/>
      <c r="H1254" s="57"/>
      <c r="I1254" s="56"/>
      <c r="J1254" s="56"/>
      <c r="K1254" s="68"/>
      <c r="L1254" s="113">
        <v>1254</v>
      </c>
      <c r="M1254" s="113"/>
      <c r="N1254" s="98">
        <f>COUNTIFS(A:A,Edges[[#This Row],[Vertex 2]])</f>
        <v>294</v>
      </c>
    </row>
    <row r="1255" spans="1:14" x14ac:dyDescent="0.3">
      <c r="A1255" t="s">
        <v>1419</v>
      </c>
      <c r="B1255" s="91" t="s">
        <v>192</v>
      </c>
      <c r="C1255" s="53"/>
      <c r="D1255" s="54"/>
      <c r="E1255" s="112"/>
      <c r="F1255" s="55"/>
      <c r="G1255" s="53"/>
      <c r="H1255" s="57"/>
      <c r="I1255" s="56"/>
      <c r="J1255" s="56"/>
      <c r="K1255" s="68"/>
      <c r="L1255" s="113">
        <v>1255</v>
      </c>
      <c r="M1255" s="113"/>
      <c r="N1255" s="98">
        <f>COUNTIFS(A:A,Edges[[#This Row],[Vertex 2]])</f>
        <v>294</v>
      </c>
    </row>
    <row r="1256" spans="1:14" x14ac:dyDescent="0.3">
      <c r="A1256" t="s">
        <v>1420</v>
      </c>
      <c r="B1256" s="91" t="s">
        <v>192</v>
      </c>
      <c r="C1256" s="53"/>
      <c r="D1256" s="54"/>
      <c r="E1256" s="112"/>
      <c r="F1256" s="55"/>
      <c r="G1256" s="53"/>
      <c r="H1256" s="57"/>
      <c r="I1256" s="56"/>
      <c r="J1256" s="56"/>
      <c r="K1256" s="68"/>
      <c r="L1256" s="113">
        <v>1256</v>
      </c>
      <c r="M1256" s="113"/>
      <c r="N1256" s="98">
        <f>COUNTIFS(A:A,Edges[[#This Row],[Vertex 2]])</f>
        <v>294</v>
      </c>
    </row>
    <row r="1257" spans="1:14" x14ac:dyDescent="0.3">
      <c r="A1257" t="s">
        <v>1421</v>
      </c>
      <c r="B1257" s="91" t="s">
        <v>192</v>
      </c>
      <c r="C1257" s="53"/>
      <c r="D1257" s="54"/>
      <c r="E1257" s="112"/>
      <c r="F1257" s="55"/>
      <c r="G1257" s="53"/>
      <c r="H1257" s="57"/>
      <c r="I1257" s="56"/>
      <c r="J1257" s="56"/>
      <c r="K1257" s="68"/>
      <c r="L1257" s="113">
        <v>1257</v>
      </c>
      <c r="M1257" s="113"/>
      <c r="N1257" s="98">
        <f>COUNTIFS(A:A,Edges[[#This Row],[Vertex 2]])</f>
        <v>294</v>
      </c>
    </row>
    <row r="1258" spans="1:14" x14ac:dyDescent="0.3">
      <c r="A1258" t="s">
        <v>1422</v>
      </c>
      <c r="B1258" s="91" t="s">
        <v>192</v>
      </c>
      <c r="C1258" s="53"/>
      <c r="D1258" s="54"/>
      <c r="E1258" s="112"/>
      <c r="F1258" s="55"/>
      <c r="G1258" s="53"/>
      <c r="H1258" s="57"/>
      <c r="I1258" s="56"/>
      <c r="J1258" s="56"/>
      <c r="K1258" s="68"/>
      <c r="L1258" s="113">
        <v>1258</v>
      </c>
      <c r="M1258" s="113"/>
      <c r="N1258" s="98">
        <f>COUNTIFS(A:A,Edges[[#This Row],[Vertex 2]])</f>
        <v>294</v>
      </c>
    </row>
    <row r="1259" spans="1:14" x14ac:dyDescent="0.3">
      <c r="A1259" t="s">
        <v>1423</v>
      </c>
      <c r="B1259" s="91" t="s">
        <v>192</v>
      </c>
      <c r="C1259" s="53"/>
      <c r="D1259" s="54"/>
      <c r="E1259" s="112"/>
      <c r="F1259" s="55"/>
      <c r="G1259" s="53"/>
      <c r="H1259" s="57"/>
      <c r="I1259" s="56"/>
      <c r="J1259" s="56"/>
      <c r="K1259" s="68"/>
      <c r="L1259" s="113">
        <v>1259</v>
      </c>
      <c r="M1259" s="113"/>
      <c r="N1259" s="98">
        <f>COUNTIFS(A:A,Edges[[#This Row],[Vertex 2]])</f>
        <v>294</v>
      </c>
    </row>
    <row r="1260" spans="1:14" x14ac:dyDescent="0.3">
      <c r="A1260" t="s">
        <v>1424</v>
      </c>
      <c r="B1260" s="91" t="s">
        <v>192</v>
      </c>
      <c r="C1260" s="53"/>
      <c r="D1260" s="54"/>
      <c r="E1260" s="112"/>
      <c r="F1260" s="55"/>
      <c r="G1260" s="53"/>
      <c r="H1260" s="57"/>
      <c r="I1260" s="56"/>
      <c r="J1260" s="56"/>
      <c r="K1260" s="68"/>
      <c r="L1260" s="113">
        <v>1260</v>
      </c>
      <c r="M1260" s="113"/>
      <c r="N1260" s="98">
        <f>COUNTIFS(A:A,Edges[[#This Row],[Vertex 2]])</f>
        <v>294</v>
      </c>
    </row>
    <row r="1261" spans="1:14" x14ac:dyDescent="0.3">
      <c r="A1261" t="s">
        <v>1425</v>
      </c>
      <c r="B1261" s="91" t="s">
        <v>192</v>
      </c>
      <c r="C1261" s="53"/>
      <c r="D1261" s="54"/>
      <c r="E1261" s="112"/>
      <c r="F1261" s="55"/>
      <c r="G1261" s="53"/>
      <c r="H1261" s="57"/>
      <c r="I1261" s="56"/>
      <c r="J1261" s="56"/>
      <c r="K1261" s="68"/>
      <c r="L1261" s="113">
        <v>1261</v>
      </c>
      <c r="M1261" s="113"/>
      <c r="N1261" s="98">
        <f>COUNTIFS(A:A,Edges[[#This Row],[Vertex 2]])</f>
        <v>294</v>
      </c>
    </row>
    <row r="1262" spans="1:14" x14ac:dyDescent="0.3">
      <c r="A1262" t="s">
        <v>1426</v>
      </c>
      <c r="B1262" s="91" t="s">
        <v>192</v>
      </c>
      <c r="C1262" s="53"/>
      <c r="D1262" s="54"/>
      <c r="E1262" s="112"/>
      <c r="F1262" s="55"/>
      <c r="G1262" s="53"/>
      <c r="H1262" s="57"/>
      <c r="I1262" s="56"/>
      <c r="J1262" s="56"/>
      <c r="K1262" s="68"/>
      <c r="L1262" s="113">
        <v>1262</v>
      </c>
      <c r="M1262" s="113"/>
      <c r="N1262" s="98">
        <f>COUNTIFS(A:A,Edges[[#This Row],[Vertex 2]])</f>
        <v>294</v>
      </c>
    </row>
    <row r="1263" spans="1:14" x14ac:dyDescent="0.3">
      <c r="A1263" t="s">
        <v>1427</v>
      </c>
      <c r="B1263" s="91" t="s">
        <v>192</v>
      </c>
      <c r="C1263" s="53"/>
      <c r="D1263" s="54"/>
      <c r="E1263" s="112"/>
      <c r="F1263" s="55"/>
      <c r="G1263" s="53"/>
      <c r="H1263" s="57"/>
      <c r="I1263" s="56"/>
      <c r="J1263" s="56"/>
      <c r="K1263" s="68"/>
      <c r="L1263" s="113">
        <v>1263</v>
      </c>
      <c r="M1263" s="113"/>
      <c r="N1263" s="98">
        <f>COUNTIFS(A:A,Edges[[#This Row],[Vertex 2]])</f>
        <v>294</v>
      </c>
    </row>
    <row r="1264" spans="1:14" x14ac:dyDescent="0.3">
      <c r="A1264" t="s">
        <v>1428</v>
      </c>
      <c r="B1264" s="91" t="s">
        <v>192</v>
      </c>
      <c r="C1264" s="53"/>
      <c r="D1264" s="54"/>
      <c r="E1264" s="112"/>
      <c r="F1264" s="55"/>
      <c r="G1264" s="53"/>
      <c r="H1264" s="57"/>
      <c r="I1264" s="56"/>
      <c r="J1264" s="56"/>
      <c r="K1264" s="68"/>
      <c r="L1264" s="113">
        <v>1264</v>
      </c>
      <c r="M1264" s="113"/>
      <c r="N1264" s="98">
        <f>COUNTIFS(A:A,Edges[[#This Row],[Vertex 2]])</f>
        <v>294</v>
      </c>
    </row>
    <row r="1265" spans="1:14" x14ac:dyDescent="0.3">
      <c r="A1265" t="s">
        <v>1429</v>
      </c>
      <c r="B1265" s="91" t="s">
        <v>192</v>
      </c>
      <c r="C1265" s="53"/>
      <c r="D1265" s="54"/>
      <c r="E1265" s="112"/>
      <c r="F1265" s="55"/>
      <c r="G1265" s="53"/>
      <c r="H1265" s="57"/>
      <c r="I1265" s="56"/>
      <c r="J1265" s="56"/>
      <c r="K1265" s="68"/>
      <c r="L1265" s="113">
        <v>1265</v>
      </c>
      <c r="M1265" s="113"/>
      <c r="N1265" s="98">
        <f>COUNTIFS(A:A,Edges[[#This Row],[Vertex 2]])</f>
        <v>294</v>
      </c>
    </row>
    <row r="1266" spans="1:14" x14ac:dyDescent="0.3">
      <c r="A1266" t="s">
        <v>1430</v>
      </c>
      <c r="B1266" s="91" t="s">
        <v>192</v>
      </c>
      <c r="C1266" s="53"/>
      <c r="D1266" s="54"/>
      <c r="E1266" s="112"/>
      <c r="F1266" s="55"/>
      <c r="G1266" s="53"/>
      <c r="H1266" s="57"/>
      <c r="I1266" s="56"/>
      <c r="J1266" s="56"/>
      <c r="K1266" s="68"/>
      <c r="L1266" s="113">
        <v>1266</v>
      </c>
      <c r="M1266" s="113"/>
      <c r="N1266" s="98">
        <f>COUNTIFS(A:A,Edges[[#This Row],[Vertex 2]])</f>
        <v>294</v>
      </c>
    </row>
    <row r="1267" spans="1:14" x14ac:dyDescent="0.3">
      <c r="A1267" t="s">
        <v>1431</v>
      </c>
      <c r="B1267" s="91" t="s">
        <v>192</v>
      </c>
      <c r="C1267" s="53"/>
      <c r="D1267" s="54"/>
      <c r="E1267" s="112"/>
      <c r="F1267" s="55"/>
      <c r="G1267" s="53"/>
      <c r="H1267" s="57"/>
      <c r="I1267" s="56"/>
      <c r="J1267" s="56"/>
      <c r="K1267" s="68"/>
      <c r="L1267" s="113">
        <v>1267</v>
      </c>
      <c r="M1267" s="113"/>
      <c r="N1267" s="98">
        <f>COUNTIFS(A:A,Edges[[#This Row],[Vertex 2]])</f>
        <v>294</v>
      </c>
    </row>
    <row r="1268" spans="1:14" x14ac:dyDescent="0.3">
      <c r="A1268" t="s">
        <v>1432</v>
      </c>
      <c r="B1268" s="91" t="s">
        <v>192</v>
      </c>
      <c r="C1268" s="53"/>
      <c r="D1268" s="54"/>
      <c r="E1268" s="112"/>
      <c r="F1268" s="55"/>
      <c r="G1268" s="53"/>
      <c r="H1268" s="57"/>
      <c r="I1268" s="56"/>
      <c r="J1268" s="56"/>
      <c r="K1268" s="68"/>
      <c r="L1268" s="113">
        <v>1268</v>
      </c>
      <c r="M1268" s="113"/>
      <c r="N1268" s="98">
        <f>COUNTIFS(A:A,Edges[[#This Row],[Vertex 2]])</f>
        <v>294</v>
      </c>
    </row>
    <row r="1269" spans="1:14" x14ac:dyDescent="0.3">
      <c r="A1269" t="s">
        <v>1433</v>
      </c>
      <c r="B1269" s="91" t="s">
        <v>192</v>
      </c>
      <c r="C1269" s="53"/>
      <c r="D1269" s="54"/>
      <c r="E1269" s="112"/>
      <c r="F1269" s="55"/>
      <c r="G1269" s="53"/>
      <c r="H1269" s="57"/>
      <c r="I1269" s="56"/>
      <c r="J1269" s="56"/>
      <c r="K1269" s="68"/>
      <c r="L1269" s="113">
        <v>1269</v>
      </c>
      <c r="M1269" s="113"/>
      <c r="N1269" s="98">
        <f>COUNTIFS(A:A,Edges[[#This Row],[Vertex 2]])</f>
        <v>294</v>
      </c>
    </row>
    <row r="1270" spans="1:14" x14ac:dyDescent="0.3">
      <c r="A1270" t="s">
        <v>1434</v>
      </c>
      <c r="B1270" s="91" t="s">
        <v>192</v>
      </c>
      <c r="C1270" s="53"/>
      <c r="D1270" s="54"/>
      <c r="E1270" s="112"/>
      <c r="F1270" s="55"/>
      <c r="G1270" s="53"/>
      <c r="H1270" s="57"/>
      <c r="I1270" s="56"/>
      <c r="J1270" s="56"/>
      <c r="K1270" s="68"/>
      <c r="L1270" s="113">
        <v>1270</v>
      </c>
      <c r="M1270" s="113"/>
      <c r="N1270" s="98">
        <f>COUNTIFS(A:A,Edges[[#This Row],[Vertex 2]])</f>
        <v>294</v>
      </c>
    </row>
    <row r="1271" spans="1:14" x14ac:dyDescent="0.3">
      <c r="A1271" t="s">
        <v>1435</v>
      </c>
      <c r="B1271" s="91" t="s">
        <v>192</v>
      </c>
      <c r="C1271" s="53"/>
      <c r="D1271" s="54"/>
      <c r="E1271" s="112"/>
      <c r="F1271" s="55"/>
      <c r="G1271" s="53"/>
      <c r="H1271" s="57"/>
      <c r="I1271" s="56"/>
      <c r="J1271" s="56"/>
      <c r="K1271" s="68"/>
      <c r="L1271" s="113">
        <v>1271</v>
      </c>
      <c r="M1271" s="113"/>
      <c r="N1271" s="98">
        <f>COUNTIFS(A:A,Edges[[#This Row],[Vertex 2]])</f>
        <v>294</v>
      </c>
    </row>
    <row r="1272" spans="1:14" x14ac:dyDescent="0.3">
      <c r="A1272" t="s">
        <v>1436</v>
      </c>
      <c r="B1272" s="91" t="s">
        <v>192</v>
      </c>
      <c r="C1272" s="53"/>
      <c r="D1272" s="54"/>
      <c r="E1272" s="112"/>
      <c r="F1272" s="55"/>
      <c r="G1272" s="53"/>
      <c r="H1272" s="57"/>
      <c r="I1272" s="56"/>
      <c r="J1272" s="56"/>
      <c r="K1272" s="68"/>
      <c r="L1272" s="113">
        <v>1272</v>
      </c>
      <c r="M1272" s="113"/>
      <c r="N1272" s="98">
        <f>COUNTIFS(A:A,Edges[[#This Row],[Vertex 2]])</f>
        <v>294</v>
      </c>
    </row>
    <row r="1273" spans="1:14" x14ac:dyDescent="0.3">
      <c r="A1273" t="s">
        <v>1437</v>
      </c>
      <c r="B1273" s="91" t="s">
        <v>192</v>
      </c>
      <c r="C1273" s="53"/>
      <c r="D1273" s="54"/>
      <c r="E1273" s="112"/>
      <c r="F1273" s="55"/>
      <c r="G1273" s="53"/>
      <c r="H1273" s="57"/>
      <c r="I1273" s="56"/>
      <c r="J1273" s="56"/>
      <c r="K1273" s="68"/>
      <c r="L1273" s="113">
        <v>1273</v>
      </c>
      <c r="M1273" s="113"/>
      <c r="N1273" s="98">
        <f>COUNTIFS(A:A,Edges[[#This Row],[Vertex 2]])</f>
        <v>294</v>
      </c>
    </row>
    <row r="1274" spans="1:14" x14ac:dyDescent="0.3">
      <c r="A1274" t="s">
        <v>1438</v>
      </c>
      <c r="B1274" s="91" t="s">
        <v>192</v>
      </c>
      <c r="C1274" s="53"/>
      <c r="D1274" s="54"/>
      <c r="E1274" s="112"/>
      <c r="F1274" s="55"/>
      <c r="G1274" s="53"/>
      <c r="H1274" s="57"/>
      <c r="I1274" s="56"/>
      <c r="J1274" s="56"/>
      <c r="K1274" s="68"/>
      <c r="L1274" s="113">
        <v>1274</v>
      </c>
      <c r="M1274" s="113"/>
      <c r="N1274" s="98">
        <f>COUNTIFS(A:A,Edges[[#This Row],[Vertex 2]])</f>
        <v>294</v>
      </c>
    </row>
    <row r="1275" spans="1:14" x14ac:dyDescent="0.3">
      <c r="A1275" t="s">
        <v>1439</v>
      </c>
      <c r="B1275" s="91" t="s">
        <v>192</v>
      </c>
      <c r="C1275" s="53"/>
      <c r="D1275" s="54"/>
      <c r="E1275" s="112"/>
      <c r="F1275" s="55"/>
      <c r="G1275" s="53"/>
      <c r="H1275" s="57"/>
      <c r="I1275" s="56"/>
      <c r="J1275" s="56"/>
      <c r="K1275" s="68"/>
      <c r="L1275" s="113">
        <v>1275</v>
      </c>
      <c r="M1275" s="113"/>
      <c r="N1275" s="98">
        <f>COUNTIFS(A:A,Edges[[#This Row],[Vertex 2]])</f>
        <v>294</v>
      </c>
    </row>
    <row r="1276" spans="1:14" x14ac:dyDescent="0.3">
      <c r="A1276" t="s">
        <v>1440</v>
      </c>
      <c r="B1276" s="91" t="s">
        <v>192</v>
      </c>
      <c r="C1276" s="53"/>
      <c r="D1276" s="54"/>
      <c r="E1276" s="112"/>
      <c r="F1276" s="55"/>
      <c r="G1276" s="53"/>
      <c r="H1276" s="57"/>
      <c r="I1276" s="56"/>
      <c r="J1276" s="56"/>
      <c r="K1276" s="68"/>
      <c r="L1276" s="113">
        <v>1276</v>
      </c>
      <c r="M1276" s="113"/>
      <c r="N1276" s="98">
        <f>COUNTIFS(A:A,Edges[[#This Row],[Vertex 2]])</f>
        <v>294</v>
      </c>
    </row>
    <row r="1277" spans="1:14" x14ac:dyDescent="0.3">
      <c r="A1277" t="s">
        <v>1441</v>
      </c>
      <c r="B1277" s="91" t="s">
        <v>192</v>
      </c>
      <c r="C1277" s="53"/>
      <c r="D1277" s="54"/>
      <c r="E1277" s="112"/>
      <c r="F1277" s="55"/>
      <c r="G1277" s="53"/>
      <c r="H1277" s="57"/>
      <c r="I1277" s="56"/>
      <c r="J1277" s="56"/>
      <c r="K1277" s="68"/>
      <c r="L1277" s="113">
        <v>1277</v>
      </c>
      <c r="M1277" s="113"/>
      <c r="N1277" s="98">
        <f>COUNTIFS(A:A,Edges[[#This Row],[Vertex 2]])</f>
        <v>294</v>
      </c>
    </row>
    <row r="1278" spans="1:14" x14ac:dyDescent="0.3">
      <c r="A1278" t="s">
        <v>1442</v>
      </c>
      <c r="B1278" s="91" t="s">
        <v>192</v>
      </c>
      <c r="C1278" s="53"/>
      <c r="D1278" s="54"/>
      <c r="E1278" s="112"/>
      <c r="F1278" s="55"/>
      <c r="G1278" s="53"/>
      <c r="H1278" s="57"/>
      <c r="I1278" s="56"/>
      <c r="J1278" s="56"/>
      <c r="K1278" s="68"/>
      <c r="L1278" s="113">
        <v>1278</v>
      </c>
      <c r="M1278" s="113"/>
      <c r="N1278" s="98">
        <f>COUNTIFS(A:A,Edges[[#This Row],[Vertex 2]])</f>
        <v>294</v>
      </c>
    </row>
    <row r="1279" spans="1:14" x14ac:dyDescent="0.3">
      <c r="A1279" t="s">
        <v>1443</v>
      </c>
      <c r="B1279" s="91" t="s">
        <v>192</v>
      </c>
      <c r="C1279" s="53"/>
      <c r="D1279" s="54"/>
      <c r="E1279" s="112"/>
      <c r="F1279" s="55"/>
      <c r="G1279" s="53"/>
      <c r="H1279" s="57"/>
      <c r="I1279" s="56"/>
      <c r="J1279" s="56"/>
      <c r="K1279" s="68"/>
      <c r="L1279" s="113">
        <v>1279</v>
      </c>
      <c r="M1279" s="113"/>
      <c r="N1279" s="98">
        <f>COUNTIFS(A:A,Edges[[#This Row],[Vertex 2]])</f>
        <v>294</v>
      </c>
    </row>
    <row r="1280" spans="1:14" x14ac:dyDescent="0.3">
      <c r="A1280" t="s">
        <v>1444</v>
      </c>
      <c r="B1280" s="91" t="s">
        <v>192</v>
      </c>
      <c r="C1280" s="53"/>
      <c r="D1280" s="54"/>
      <c r="E1280" s="112"/>
      <c r="F1280" s="55"/>
      <c r="G1280" s="53"/>
      <c r="H1280" s="57"/>
      <c r="I1280" s="56"/>
      <c r="J1280" s="56"/>
      <c r="K1280" s="68"/>
      <c r="L1280" s="113">
        <v>1280</v>
      </c>
      <c r="M1280" s="113"/>
      <c r="N1280" s="98">
        <f>COUNTIFS(A:A,Edges[[#This Row],[Vertex 2]])</f>
        <v>294</v>
      </c>
    </row>
    <row r="1281" spans="1:14" x14ac:dyDescent="0.3">
      <c r="A1281" t="s">
        <v>1445</v>
      </c>
      <c r="B1281" s="91" t="s">
        <v>192</v>
      </c>
      <c r="C1281" s="53"/>
      <c r="D1281" s="54"/>
      <c r="E1281" s="112"/>
      <c r="F1281" s="55"/>
      <c r="G1281" s="53"/>
      <c r="H1281" s="57"/>
      <c r="I1281" s="56"/>
      <c r="J1281" s="56"/>
      <c r="K1281" s="68"/>
      <c r="L1281" s="113">
        <v>1281</v>
      </c>
      <c r="M1281" s="113"/>
      <c r="N1281" s="98">
        <f>COUNTIFS(A:A,Edges[[#This Row],[Vertex 2]])</f>
        <v>294</v>
      </c>
    </row>
    <row r="1282" spans="1:14" x14ac:dyDescent="0.3">
      <c r="A1282" t="s">
        <v>487</v>
      </c>
      <c r="B1282" s="91" t="s">
        <v>192</v>
      </c>
      <c r="C1282" s="53"/>
      <c r="D1282" s="54"/>
      <c r="E1282" s="112"/>
      <c r="F1282" s="55"/>
      <c r="G1282" s="53"/>
      <c r="H1282" s="57"/>
      <c r="I1282" s="56"/>
      <c r="J1282" s="56"/>
      <c r="K1282" s="68"/>
      <c r="L1282" s="113">
        <v>1282</v>
      </c>
      <c r="M1282" s="113"/>
      <c r="N1282" s="98">
        <f>COUNTIFS(A:A,Edges[[#This Row],[Vertex 2]])</f>
        <v>294</v>
      </c>
    </row>
    <row r="1283" spans="1:14" x14ac:dyDescent="0.3">
      <c r="A1283" t="s">
        <v>1446</v>
      </c>
      <c r="B1283" s="91" t="s">
        <v>192</v>
      </c>
      <c r="C1283" s="53"/>
      <c r="D1283" s="54"/>
      <c r="E1283" s="112"/>
      <c r="F1283" s="55"/>
      <c r="G1283" s="53"/>
      <c r="H1283" s="57"/>
      <c r="I1283" s="56"/>
      <c r="J1283" s="56"/>
      <c r="K1283" s="68"/>
      <c r="L1283" s="113">
        <v>1283</v>
      </c>
      <c r="M1283" s="113"/>
      <c r="N1283" s="98">
        <f>COUNTIFS(A:A,Edges[[#This Row],[Vertex 2]])</f>
        <v>294</v>
      </c>
    </row>
    <row r="1284" spans="1:14" x14ac:dyDescent="0.3">
      <c r="A1284" t="s">
        <v>1447</v>
      </c>
      <c r="B1284" s="91" t="s">
        <v>192</v>
      </c>
      <c r="C1284" s="53"/>
      <c r="D1284" s="54"/>
      <c r="E1284" s="112"/>
      <c r="F1284" s="55"/>
      <c r="G1284" s="53"/>
      <c r="H1284" s="57"/>
      <c r="I1284" s="56"/>
      <c r="J1284" s="56"/>
      <c r="K1284" s="68"/>
      <c r="L1284" s="113">
        <v>1284</v>
      </c>
      <c r="M1284" s="113"/>
      <c r="N1284" s="98">
        <f>COUNTIFS(A:A,Edges[[#This Row],[Vertex 2]])</f>
        <v>294</v>
      </c>
    </row>
    <row r="1285" spans="1:14" x14ac:dyDescent="0.3">
      <c r="A1285" t="s">
        <v>1448</v>
      </c>
      <c r="B1285" s="91" t="s">
        <v>192</v>
      </c>
      <c r="C1285" s="53"/>
      <c r="D1285" s="54"/>
      <c r="E1285" s="112"/>
      <c r="F1285" s="55"/>
      <c r="G1285" s="53"/>
      <c r="H1285" s="57"/>
      <c r="I1285" s="56"/>
      <c r="J1285" s="56"/>
      <c r="K1285" s="68"/>
      <c r="L1285" s="113">
        <v>1285</v>
      </c>
      <c r="M1285" s="113"/>
      <c r="N1285" s="98">
        <f>COUNTIFS(A:A,Edges[[#This Row],[Vertex 2]])</f>
        <v>294</v>
      </c>
    </row>
    <row r="1286" spans="1:14" x14ac:dyDescent="0.3">
      <c r="A1286" t="s">
        <v>1449</v>
      </c>
      <c r="B1286" s="91" t="s">
        <v>192</v>
      </c>
      <c r="C1286" s="53"/>
      <c r="D1286" s="54"/>
      <c r="E1286" s="112"/>
      <c r="F1286" s="55"/>
      <c r="G1286" s="53"/>
      <c r="H1286" s="57"/>
      <c r="I1286" s="56"/>
      <c r="J1286" s="56"/>
      <c r="K1286" s="68"/>
      <c r="L1286" s="113">
        <v>1286</v>
      </c>
      <c r="M1286" s="113"/>
      <c r="N1286" s="98">
        <f>COUNTIFS(A:A,Edges[[#This Row],[Vertex 2]])</f>
        <v>294</v>
      </c>
    </row>
    <row r="1287" spans="1:14" x14ac:dyDescent="0.3">
      <c r="A1287" t="s">
        <v>348</v>
      </c>
      <c r="B1287" s="91" t="s">
        <v>192</v>
      </c>
      <c r="C1287" s="53"/>
      <c r="D1287" s="54"/>
      <c r="E1287" s="112"/>
      <c r="F1287" s="55"/>
      <c r="G1287" s="53"/>
      <c r="H1287" s="57"/>
      <c r="I1287" s="56"/>
      <c r="J1287" s="56"/>
      <c r="K1287" s="68"/>
      <c r="L1287" s="113">
        <v>1287</v>
      </c>
      <c r="M1287" s="113"/>
      <c r="N1287" s="98">
        <f>COUNTIFS(A:A,Edges[[#This Row],[Vertex 2]])</f>
        <v>294</v>
      </c>
    </row>
    <row r="1288" spans="1:14" x14ac:dyDescent="0.3">
      <c r="A1288" t="s">
        <v>1450</v>
      </c>
      <c r="B1288" s="91" t="s">
        <v>192</v>
      </c>
      <c r="C1288" s="53"/>
      <c r="D1288" s="54"/>
      <c r="E1288" s="112"/>
      <c r="F1288" s="55"/>
      <c r="G1288" s="53"/>
      <c r="H1288" s="57"/>
      <c r="I1288" s="56"/>
      <c r="J1288" s="56"/>
      <c r="K1288" s="68"/>
      <c r="L1288" s="113">
        <v>1288</v>
      </c>
      <c r="M1288" s="113"/>
      <c r="N1288" s="98">
        <f>COUNTIFS(A:A,Edges[[#This Row],[Vertex 2]])</f>
        <v>294</v>
      </c>
    </row>
    <row r="1289" spans="1:14" x14ac:dyDescent="0.3">
      <c r="A1289" t="s">
        <v>1451</v>
      </c>
      <c r="B1289" s="91" t="s">
        <v>192</v>
      </c>
      <c r="C1289" s="53"/>
      <c r="D1289" s="54"/>
      <c r="E1289" s="112"/>
      <c r="F1289" s="55"/>
      <c r="G1289" s="53"/>
      <c r="H1289" s="57"/>
      <c r="I1289" s="56"/>
      <c r="J1289" s="56"/>
      <c r="K1289" s="68"/>
      <c r="L1289" s="113">
        <v>1289</v>
      </c>
      <c r="M1289" s="113"/>
      <c r="N1289" s="98">
        <f>COUNTIFS(A:A,Edges[[#This Row],[Vertex 2]])</f>
        <v>294</v>
      </c>
    </row>
    <row r="1290" spans="1:14" x14ac:dyDescent="0.3">
      <c r="A1290" t="s">
        <v>1452</v>
      </c>
      <c r="B1290" s="91" t="s">
        <v>192</v>
      </c>
      <c r="C1290" s="53"/>
      <c r="D1290" s="54"/>
      <c r="E1290" s="112"/>
      <c r="F1290" s="55"/>
      <c r="G1290" s="53"/>
      <c r="H1290" s="57"/>
      <c r="I1290" s="56"/>
      <c r="J1290" s="56"/>
      <c r="K1290" s="68"/>
      <c r="L1290" s="113">
        <v>1290</v>
      </c>
      <c r="M1290" s="113"/>
      <c r="N1290" s="98">
        <f>COUNTIFS(A:A,Edges[[#This Row],[Vertex 2]])</f>
        <v>294</v>
      </c>
    </row>
    <row r="1291" spans="1:14" x14ac:dyDescent="0.3">
      <c r="A1291" t="s">
        <v>1453</v>
      </c>
      <c r="B1291" s="91" t="s">
        <v>192</v>
      </c>
      <c r="C1291" s="53"/>
      <c r="D1291" s="54"/>
      <c r="E1291" s="112"/>
      <c r="F1291" s="55"/>
      <c r="G1291" s="53"/>
      <c r="H1291" s="57"/>
      <c r="I1291" s="56"/>
      <c r="J1291" s="56"/>
      <c r="K1291" s="68"/>
      <c r="L1291" s="113">
        <v>1291</v>
      </c>
      <c r="M1291" s="113"/>
      <c r="N1291" s="98">
        <f>COUNTIFS(A:A,Edges[[#This Row],[Vertex 2]])</f>
        <v>294</v>
      </c>
    </row>
    <row r="1292" spans="1:14" x14ac:dyDescent="0.3">
      <c r="A1292" t="s">
        <v>1454</v>
      </c>
      <c r="B1292" s="91" t="s">
        <v>192</v>
      </c>
      <c r="C1292" s="53"/>
      <c r="D1292" s="54"/>
      <c r="E1292" s="112"/>
      <c r="F1292" s="55"/>
      <c r="G1292" s="53"/>
      <c r="H1292" s="57"/>
      <c r="I1292" s="56"/>
      <c r="J1292" s="56"/>
      <c r="K1292" s="68"/>
      <c r="L1292" s="113">
        <v>1292</v>
      </c>
      <c r="M1292" s="113"/>
      <c r="N1292" s="98">
        <f>COUNTIFS(A:A,Edges[[#This Row],[Vertex 2]])</f>
        <v>294</v>
      </c>
    </row>
    <row r="1293" spans="1:14" x14ac:dyDescent="0.3">
      <c r="A1293" t="s">
        <v>1455</v>
      </c>
      <c r="B1293" s="91" t="s">
        <v>192</v>
      </c>
      <c r="C1293" s="53"/>
      <c r="D1293" s="54"/>
      <c r="E1293" s="112"/>
      <c r="F1293" s="55"/>
      <c r="G1293" s="53"/>
      <c r="H1293" s="57"/>
      <c r="I1293" s="56"/>
      <c r="J1293" s="56"/>
      <c r="K1293" s="68"/>
      <c r="L1293" s="113">
        <v>1293</v>
      </c>
      <c r="M1293" s="113"/>
      <c r="N1293" s="98">
        <f>COUNTIFS(A:A,Edges[[#This Row],[Vertex 2]])</f>
        <v>294</v>
      </c>
    </row>
    <row r="1294" spans="1:14" x14ac:dyDescent="0.3">
      <c r="A1294" t="s">
        <v>1456</v>
      </c>
      <c r="B1294" s="91" t="s">
        <v>192</v>
      </c>
      <c r="C1294" s="53"/>
      <c r="D1294" s="54"/>
      <c r="E1294" s="112"/>
      <c r="F1294" s="55"/>
      <c r="G1294" s="53"/>
      <c r="H1294" s="57"/>
      <c r="I1294" s="56"/>
      <c r="J1294" s="56"/>
      <c r="K1294" s="68"/>
      <c r="L1294" s="113">
        <v>1294</v>
      </c>
      <c r="M1294" s="113"/>
      <c r="N1294" s="98">
        <f>COUNTIFS(A:A,Edges[[#This Row],[Vertex 2]])</f>
        <v>294</v>
      </c>
    </row>
    <row r="1295" spans="1:14" x14ac:dyDescent="0.3">
      <c r="A1295" t="s">
        <v>179</v>
      </c>
      <c r="B1295" s="91" t="s">
        <v>192</v>
      </c>
      <c r="C1295" s="53"/>
      <c r="D1295" s="54"/>
      <c r="E1295" s="112"/>
      <c r="F1295" s="55"/>
      <c r="G1295" s="53"/>
      <c r="H1295" s="57"/>
      <c r="I1295" s="56"/>
      <c r="J1295" s="56"/>
      <c r="K1295" s="68"/>
      <c r="L1295" s="113">
        <v>1295</v>
      </c>
      <c r="M1295" s="113"/>
      <c r="N1295" s="98">
        <f>COUNTIFS(A:A,Edges[[#This Row],[Vertex 2]])</f>
        <v>294</v>
      </c>
    </row>
    <row r="1296" spans="1:14" x14ac:dyDescent="0.3">
      <c r="A1296" t="s">
        <v>1457</v>
      </c>
      <c r="B1296" s="91" t="s">
        <v>192</v>
      </c>
      <c r="C1296" s="53"/>
      <c r="D1296" s="54"/>
      <c r="E1296" s="112"/>
      <c r="F1296" s="55"/>
      <c r="G1296" s="53"/>
      <c r="H1296" s="57"/>
      <c r="I1296" s="56"/>
      <c r="J1296" s="56"/>
      <c r="K1296" s="68"/>
      <c r="L1296" s="113">
        <v>1296</v>
      </c>
      <c r="M1296" s="113"/>
      <c r="N1296" s="98">
        <f>COUNTIFS(A:A,Edges[[#This Row],[Vertex 2]])</f>
        <v>294</v>
      </c>
    </row>
    <row r="1297" spans="1:14" x14ac:dyDescent="0.3">
      <c r="A1297" t="s">
        <v>1458</v>
      </c>
      <c r="B1297" s="91" t="s">
        <v>192</v>
      </c>
      <c r="C1297" s="53"/>
      <c r="D1297" s="54"/>
      <c r="E1297" s="112"/>
      <c r="F1297" s="55"/>
      <c r="G1297" s="53"/>
      <c r="H1297" s="57"/>
      <c r="I1297" s="56"/>
      <c r="J1297" s="56"/>
      <c r="K1297" s="68"/>
      <c r="L1297" s="113">
        <v>1297</v>
      </c>
      <c r="M1297" s="113"/>
      <c r="N1297" s="98">
        <f>COUNTIFS(A:A,Edges[[#This Row],[Vertex 2]])</f>
        <v>294</v>
      </c>
    </row>
    <row r="1298" spans="1:14" x14ac:dyDescent="0.3">
      <c r="A1298" t="s">
        <v>1459</v>
      </c>
      <c r="B1298" s="91" t="s">
        <v>192</v>
      </c>
      <c r="C1298" s="53"/>
      <c r="D1298" s="54"/>
      <c r="E1298" s="112"/>
      <c r="F1298" s="55"/>
      <c r="G1298" s="53"/>
      <c r="H1298" s="57"/>
      <c r="I1298" s="56"/>
      <c r="J1298" s="56"/>
      <c r="K1298" s="68"/>
      <c r="L1298" s="113">
        <v>1298</v>
      </c>
      <c r="M1298" s="113"/>
      <c r="N1298" s="98">
        <f>COUNTIFS(A:A,Edges[[#This Row],[Vertex 2]])</f>
        <v>294</v>
      </c>
    </row>
    <row r="1299" spans="1:14" x14ac:dyDescent="0.3">
      <c r="A1299" t="s">
        <v>1460</v>
      </c>
      <c r="B1299" s="91" t="s">
        <v>192</v>
      </c>
      <c r="C1299" s="53"/>
      <c r="D1299" s="54"/>
      <c r="E1299" s="112"/>
      <c r="F1299" s="55"/>
      <c r="G1299" s="53"/>
      <c r="H1299" s="57"/>
      <c r="I1299" s="56"/>
      <c r="J1299" s="56"/>
      <c r="K1299" s="68"/>
      <c r="L1299" s="113">
        <v>1299</v>
      </c>
      <c r="M1299" s="113"/>
      <c r="N1299" s="98">
        <f>COUNTIFS(A:A,Edges[[#This Row],[Vertex 2]])</f>
        <v>294</v>
      </c>
    </row>
    <row r="1300" spans="1:14" x14ac:dyDescent="0.3">
      <c r="A1300" t="s">
        <v>1461</v>
      </c>
      <c r="B1300" s="91" t="s">
        <v>192</v>
      </c>
      <c r="C1300" s="53"/>
      <c r="D1300" s="54"/>
      <c r="E1300" s="112"/>
      <c r="F1300" s="55"/>
      <c r="G1300" s="53"/>
      <c r="H1300" s="57"/>
      <c r="I1300" s="56"/>
      <c r="J1300" s="56"/>
      <c r="K1300" s="68"/>
      <c r="L1300" s="113">
        <v>1300</v>
      </c>
      <c r="M1300" s="113"/>
      <c r="N1300" s="98">
        <f>COUNTIFS(A:A,Edges[[#This Row],[Vertex 2]])</f>
        <v>294</v>
      </c>
    </row>
    <row r="1301" spans="1:14" x14ac:dyDescent="0.3">
      <c r="A1301" t="s">
        <v>1462</v>
      </c>
      <c r="B1301" s="91" t="s">
        <v>192</v>
      </c>
      <c r="C1301" s="53"/>
      <c r="D1301" s="54"/>
      <c r="E1301" s="112"/>
      <c r="F1301" s="55"/>
      <c r="G1301" s="53"/>
      <c r="H1301" s="57"/>
      <c r="I1301" s="56"/>
      <c r="J1301" s="56"/>
      <c r="K1301" s="68"/>
      <c r="L1301" s="113">
        <v>1301</v>
      </c>
      <c r="M1301" s="113"/>
      <c r="N1301" s="98">
        <f>COUNTIFS(A:A,Edges[[#This Row],[Vertex 2]])</f>
        <v>294</v>
      </c>
    </row>
    <row r="1302" spans="1:14" x14ac:dyDescent="0.3">
      <c r="A1302" t="s">
        <v>1463</v>
      </c>
      <c r="B1302" s="91" t="s">
        <v>192</v>
      </c>
      <c r="C1302" s="53"/>
      <c r="D1302" s="54"/>
      <c r="E1302" s="112"/>
      <c r="F1302" s="55"/>
      <c r="G1302" s="53"/>
      <c r="H1302" s="57"/>
      <c r="I1302" s="56"/>
      <c r="J1302" s="56"/>
      <c r="K1302" s="68"/>
      <c r="L1302" s="113">
        <v>1302</v>
      </c>
      <c r="M1302" s="113"/>
      <c r="N1302" s="98">
        <f>COUNTIFS(A:A,Edges[[#This Row],[Vertex 2]])</f>
        <v>294</v>
      </c>
    </row>
    <row r="1303" spans="1:14" x14ac:dyDescent="0.3">
      <c r="A1303" t="s">
        <v>405</v>
      </c>
      <c r="B1303" s="91" t="s">
        <v>192</v>
      </c>
      <c r="C1303" s="53"/>
      <c r="D1303" s="54"/>
      <c r="E1303" s="112"/>
      <c r="F1303" s="55"/>
      <c r="G1303" s="53"/>
      <c r="H1303" s="57"/>
      <c r="I1303" s="56"/>
      <c r="J1303" s="56"/>
      <c r="K1303" s="68"/>
      <c r="L1303" s="113">
        <v>1303</v>
      </c>
      <c r="M1303" s="113"/>
      <c r="N1303" s="98">
        <f>COUNTIFS(A:A,Edges[[#This Row],[Vertex 2]])</f>
        <v>294</v>
      </c>
    </row>
    <row r="1304" spans="1:14" x14ac:dyDescent="0.3">
      <c r="A1304" t="s">
        <v>1464</v>
      </c>
      <c r="B1304" s="91" t="s">
        <v>192</v>
      </c>
      <c r="C1304" s="53"/>
      <c r="D1304" s="54"/>
      <c r="E1304" s="112"/>
      <c r="F1304" s="55"/>
      <c r="G1304" s="53"/>
      <c r="H1304" s="57"/>
      <c r="I1304" s="56"/>
      <c r="J1304" s="56"/>
      <c r="K1304" s="68"/>
      <c r="L1304" s="113">
        <v>1304</v>
      </c>
      <c r="M1304" s="113"/>
      <c r="N1304" s="98">
        <f>COUNTIFS(A:A,Edges[[#This Row],[Vertex 2]])</f>
        <v>294</v>
      </c>
    </row>
    <row r="1305" spans="1:14" x14ac:dyDescent="0.3">
      <c r="A1305" t="s">
        <v>1465</v>
      </c>
      <c r="B1305" s="91" t="s">
        <v>192</v>
      </c>
      <c r="C1305" s="53"/>
      <c r="D1305" s="54"/>
      <c r="E1305" s="112"/>
      <c r="F1305" s="55"/>
      <c r="G1305" s="53"/>
      <c r="H1305" s="57"/>
      <c r="I1305" s="56"/>
      <c r="J1305" s="56"/>
      <c r="K1305" s="68"/>
      <c r="L1305" s="113">
        <v>1305</v>
      </c>
      <c r="M1305" s="113"/>
      <c r="N1305" s="98">
        <f>COUNTIFS(A:A,Edges[[#This Row],[Vertex 2]])</f>
        <v>294</v>
      </c>
    </row>
    <row r="1306" spans="1:14" x14ac:dyDescent="0.3">
      <c r="A1306" t="s">
        <v>1466</v>
      </c>
      <c r="B1306" s="91" t="s">
        <v>192</v>
      </c>
      <c r="C1306" s="53"/>
      <c r="D1306" s="54"/>
      <c r="E1306" s="112"/>
      <c r="F1306" s="55"/>
      <c r="G1306" s="53"/>
      <c r="H1306" s="57"/>
      <c r="I1306" s="56"/>
      <c r="J1306" s="56"/>
      <c r="K1306" s="68"/>
      <c r="L1306" s="113">
        <v>1306</v>
      </c>
      <c r="M1306" s="113"/>
      <c r="N1306" s="98">
        <f>COUNTIFS(A:A,Edges[[#This Row],[Vertex 2]])</f>
        <v>294</v>
      </c>
    </row>
    <row r="1307" spans="1:14" x14ac:dyDescent="0.3">
      <c r="A1307" t="s">
        <v>1467</v>
      </c>
      <c r="B1307" s="91" t="s">
        <v>192</v>
      </c>
      <c r="C1307" s="53"/>
      <c r="D1307" s="54"/>
      <c r="E1307" s="112"/>
      <c r="F1307" s="55"/>
      <c r="G1307" s="53"/>
      <c r="H1307" s="57"/>
      <c r="I1307" s="56"/>
      <c r="J1307" s="56"/>
      <c r="K1307" s="68"/>
      <c r="L1307" s="113">
        <v>1307</v>
      </c>
      <c r="M1307" s="113"/>
      <c r="N1307" s="98">
        <f>COUNTIFS(A:A,Edges[[#This Row],[Vertex 2]])</f>
        <v>294</v>
      </c>
    </row>
    <row r="1308" spans="1:14" x14ac:dyDescent="0.3">
      <c r="A1308" t="s">
        <v>1468</v>
      </c>
      <c r="B1308" s="91" t="s">
        <v>192</v>
      </c>
      <c r="C1308" s="53"/>
      <c r="D1308" s="54"/>
      <c r="E1308" s="112"/>
      <c r="F1308" s="55"/>
      <c r="G1308" s="53"/>
      <c r="H1308" s="57"/>
      <c r="I1308" s="56"/>
      <c r="J1308" s="56"/>
      <c r="K1308" s="68"/>
      <c r="L1308" s="113">
        <v>1308</v>
      </c>
      <c r="M1308" s="113"/>
      <c r="N1308" s="98">
        <f>COUNTIFS(A:A,Edges[[#This Row],[Vertex 2]])</f>
        <v>294</v>
      </c>
    </row>
    <row r="1309" spans="1:14" x14ac:dyDescent="0.3">
      <c r="A1309" t="s">
        <v>1469</v>
      </c>
      <c r="B1309" s="91" t="s">
        <v>192</v>
      </c>
      <c r="C1309" s="53"/>
      <c r="D1309" s="54"/>
      <c r="E1309" s="112"/>
      <c r="F1309" s="55"/>
      <c r="G1309" s="53"/>
      <c r="H1309" s="57"/>
      <c r="I1309" s="56"/>
      <c r="J1309" s="56"/>
      <c r="K1309" s="68"/>
      <c r="L1309" s="113">
        <v>1309</v>
      </c>
      <c r="M1309" s="113"/>
      <c r="N1309" s="98">
        <f>COUNTIFS(A:A,Edges[[#This Row],[Vertex 2]])</f>
        <v>294</v>
      </c>
    </row>
    <row r="1310" spans="1:14" x14ac:dyDescent="0.3">
      <c r="A1310" t="s">
        <v>1470</v>
      </c>
      <c r="B1310" s="91" t="s">
        <v>192</v>
      </c>
      <c r="C1310" s="53"/>
      <c r="D1310" s="54"/>
      <c r="E1310" s="112"/>
      <c r="F1310" s="55"/>
      <c r="G1310" s="53"/>
      <c r="H1310" s="57"/>
      <c r="I1310" s="56"/>
      <c r="J1310" s="56"/>
      <c r="K1310" s="68"/>
      <c r="L1310" s="113">
        <v>1310</v>
      </c>
      <c r="M1310" s="113"/>
      <c r="N1310" s="98">
        <f>COUNTIFS(A:A,Edges[[#This Row],[Vertex 2]])</f>
        <v>294</v>
      </c>
    </row>
    <row r="1311" spans="1:14" x14ac:dyDescent="0.3">
      <c r="A1311" t="s">
        <v>1471</v>
      </c>
      <c r="B1311" s="91" t="s">
        <v>192</v>
      </c>
      <c r="C1311" s="53"/>
      <c r="D1311" s="54"/>
      <c r="E1311" s="112"/>
      <c r="F1311" s="55"/>
      <c r="G1311" s="53"/>
      <c r="H1311" s="57"/>
      <c r="I1311" s="56"/>
      <c r="J1311" s="56"/>
      <c r="K1311" s="68"/>
      <c r="L1311" s="113">
        <v>1311</v>
      </c>
      <c r="M1311" s="113"/>
      <c r="N1311" s="98">
        <f>COUNTIFS(A:A,Edges[[#This Row],[Vertex 2]])</f>
        <v>294</v>
      </c>
    </row>
    <row r="1312" spans="1:14" x14ac:dyDescent="0.3">
      <c r="A1312" t="s">
        <v>1472</v>
      </c>
      <c r="B1312" s="91" t="s">
        <v>192</v>
      </c>
      <c r="C1312" s="53"/>
      <c r="D1312" s="54"/>
      <c r="E1312" s="112"/>
      <c r="F1312" s="55"/>
      <c r="G1312" s="53"/>
      <c r="H1312" s="57"/>
      <c r="I1312" s="56"/>
      <c r="J1312" s="56"/>
      <c r="K1312" s="68"/>
      <c r="L1312" s="113">
        <v>1312</v>
      </c>
      <c r="M1312" s="113"/>
      <c r="N1312" s="98">
        <f>COUNTIFS(A:A,Edges[[#This Row],[Vertex 2]])</f>
        <v>294</v>
      </c>
    </row>
    <row r="1313" spans="1:14" x14ac:dyDescent="0.3">
      <c r="A1313" t="s">
        <v>1473</v>
      </c>
      <c r="B1313" s="91" t="s">
        <v>192</v>
      </c>
      <c r="C1313" s="53"/>
      <c r="D1313" s="54"/>
      <c r="E1313" s="112"/>
      <c r="F1313" s="55"/>
      <c r="G1313" s="53"/>
      <c r="H1313" s="57"/>
      <c r="I1313" s="56"/>
      <c r="J1313" s="56"/>
      <c r="K1313" s="68"/>
      <c r="L1313" s="113">
        <v>1313</v>
      </c>
      <c r="M1313" s="113"/>
      <c r="N1313" s="98">
        <f>COUNTIFS(A:A,Edges[[#This Row],[Vertex 2]])</f>
        <v>294</v>
      </c>
    </row>
    <row r="1314" spans="1:14" x14ac:dyDescent="0.3">
      <c r="A1314" t="s">
        <v>1474</v>
      </c>
      <c r="B1314" s="91" t="s">
        <v>192</v>
      </c>
      <c r="C1314" s="53"/>
      <c r="D1314" s="54"/>
      <c r="E1314" s="112"/>
      <c r="F1314" s="55"/>
      <c r="G1314" s="53"/>
      <c r="H1314" s="57"/>
      <c r="I1314" s="56"/>
      <c r="J1314" s="56"/>
      <c r="K1314" s="68"/>
      <c r="L1314" s="113">
        <v>1314</v>
      </c>
      <c r="M1314" s="113"/>
      <c r="N1314" s="98">
        <f>COUNTIFS(A:A,Edges[[#This Row],[Vertex 2]])</f>
        <v>294</v>
      </c>
    </row>
    <row r="1315" spans="1:14" x14ac:dyDescent="0.3">
      <c r="A1315" t="s">
        <v>1475</v>
      </c>
      <c r="B1315" s="91" t="s">
        <v>192</v>
      </c>
      <c r="C1315" s="53"/>
      <c r="D1315" s="54"/>
      <c r="E1315" s="112"/>
      <c r="F1315" s="55"/>
      <c r="G1315" s="53"/>
      <c r="H1315" s="57"/>
      <c r="I1315" s="56"/>
      <c r="J1315" s="56"/>
      <c r="K1315" s="68"/>
      <c r="L1315" s="113">
        <v>1315</v>
      </c>
      <c r="M1315" s="113"/>
      <c r="N1315" s="98">
        <f>COUNTIFS(A:A,Edges[[#This Row],[Vertex 2]])</f>
        <v>294</v>
      </c>
    </row>
    <row r="1316" spans="1:14" x14ac:dyDescent="0.3">
      <c r="A1316" t="s">
        <v>1476</v>
      </c>
      <c r="B1316" s="91" t="s">
        <v>192</v>
      </c>
      <c r="C1316" s="53"/>
      <c r="D1316" s="54"/>
      <c r="E1316" s="112"/>
      <c r="F1316" s="55"/>
      <c r="G1316" s="53"/>
      <c r="H1316" s="57"/>
      <c r="I1316" s="56"/>
      <c r="J1316" s="56"/>
      <c r="K1316" s="68"/>
      <c r="L1316" s="113">
        <v>1316</v>
      </c>
      <c r="M1316" s="113"/>
      <c r="N1316" s="98">
        <f>COUNTIFS(A:A,Edges[[#This Row],[Vertex 2]])</f>
        <v>294</v>
      </c>
    </row>
    <row r="1317" spans="1:14" x14ac:dyDescent="0.3">
      <c r="A1317" t="s">
        <v>1477</v>
      </c>
      <c r="B1317" s="91" t="s">
        <v>192</v>
      </c>
      <c r="C1317" s="53"/>
      <c r="D1317" s="54"/>
      <c r="E1317" s="112"/>
      <c r="F1317" s="55"/>
      <c r="G1317" s="53"/>
      <c r="H1317" s="57"/>
      <c r="I1317" s="56"/>
      <c r="J1317" s="56"/>
      <c r="K1317" s="68"/>
      <c r="L1317" s="113">
        <v>1317</v>
      </c>
      <c r="M1317" s="113"/>
      <c r="N1317" s="98">
        <f>COUNTIFS(A:A,Edges[[#This Row],[Vertex 2]])</f>
        <v>294</v>
      </c>
    </row>
    <row r="1318" spans="1:14" x14ac:dyDescent="0.3">
      <c r="A1318" t="s">
        <v>1478</v>
      </c>
      <c r="B1318" s="91" t="s">
        <v>192</v>
      </c>
      <c r="C1318" s="53"/>
      <c r="D1318" s="54"/>
      <c r="E1318" s="112"/>
      <c r="F1318" s="55"/>
      <c r="G1318" s="53"/>
      <c r="H1318" s="57"/>
      <c r="I1318" s="56"/>
      <c r="J1318" s="56"/>
      <c r="K1318" s="68"/>
      <c r="L1318" s="113">
        <v>1318</v>
      </c>
      <c r="M1318" s="113"/>
      <c r="N1318" s="98">
        <f>COUNTIFS(A:A,Edges[[#This Row],[Vertex 2]])</f>
        <v>294</v>
      </c>
    </row>
    <row r="1319" spans="1:14" x14ac:dyDescent="0.3">
      <c r="A1319" t="s">
        <v>1479</v>
      </c>
      <c r="B1319" s="91" t="s">
        <v>192</v>
      </c>
      <c r="C1319" s="53"/>
      <c r="D1319" s="54"/>
      <c r="E1319" s="112"/>
      <c r="F1319" s="55"/>
      <c r="G1319" s="53"/>
      <c r="H1319" s="57"/>
      <c r="I1319" s="56"/>
      <c r="J1319" s="56"/>
      <c r="K1319" s="68"/>
      <c r="L1319" s="113">
        <v>1319</v>
      </c>
      <c r="M1319" s="113"/>
      <c r="N1319" s="98">
        <f>COUNTIFS(A:A,Edges[[#This Row],[Vertex 2]])</f>
        <v>294</v>
      </c>
    </row>
    <row r="1320" spans="1:14" x14ac:dyDescent="0.3">
      <c r="A1320" t="s">
        <v>1480</v>
      </c>
      <c r="B1320" s="91" t="s">
        <v>192</v>
      </c>
      <c r="C1320" s="53"/>
      <c r="D1320" s="54"/>
      <c r="E1320" s="112"/>
      <c r="F1320" s="55"/>
      <c r="G1320" s="53"/>
      <c r="H1320" s="57"/>
      <c r="I1320" s="56"/>
      <c r="J1320" s="56"/>
      <c r="K1320" s="68"/>
      <c r="L1320" s="113">
        <v>1320</v>
      </c>
      <c r="M1320" s="113"/>
      <c r="N1320" s="98">
        <f>COUNTIFS(A:A,Edges[[#This Row],[Vertex 2]])</f>
        <v>294</v>
      </c>
    </row>
    <row r="1321" spans="1:14" x14ac:dyDescent="0.3">
      <c r="A1321" t="s">
        <v>301</v>
      </c>
      <c r="B1321" s="91" t="s">
        <v>192</v>
      </c>
      <c r="C1321" s="53"/>
      <c r="D1321" s="54"/>
      <c r="E1321" s="112"/>
      <c r="F1321" s="55"/>
      <c r="G1321" s="53"/>
      <c r="H1321" s="57"/>
      <c r="I1321" s="56"/>
      <c r="J1321" s="56"/>
      <c r="K1321" s="68"/>
      <c r="L1321" s="113">
        <v>1321</v>
      </c>
      <c r="M1321" s="113"/>
      <c r="N1321" s="98">
        <f>COUNTIFS(A:A,Edges[[#This Row],[Vertex 2]])</f>
        <v>294</v>
      </c>
    </row>
    <row r="1322" spans="1:14" x14ac:dyDescent="0.3">
      <c r="A1322" t="s">
        <v>1481</v>
      </c>
      <c r="B1322" s="91" t="s">
        <v>192</v>
      </c>
      <c r="C1322" s="53"/>
      <c r="D1322" s="54"/>
      <c r="E1322" s="112"/>
      <c r="F1322" s="55"/>
      <c r="G1322" s="53"/>
      <c r="H1322" s="57"/>
      <c r="I1322" s="56"/>
      <c r="J1322" s="56"/>
      <c r="K1322" s="68"/>
      <c r="L1322" s="113">
        <v>1322</v>
      </c>
      <c r="M1322" s="113"/>
      <c r="N1322" s="98">
        <f>COUNTIFS(A:A,Edges[[#This Row],[Vertex 2]])</f>
        <v>294</v>
      </c>
    </row>
    <row r="1323" spans="1:14" x14ac:dyDescent="0.3">
      <c r="A1323" t="s">
        <v>1482</v>
      </c>
      <c r="B1323" s="91" t="s">
        <v>192</v>
      </c>
      <c r="C1323" s="53"/>
      <c r="D1323" s="54"/>
      <c r="E1323" s="112"/>
      <c r="F1323" s="55"/>
      <c r="G1323" s="53"/>
      <c r="H1323" s="57"/>
      <c r="I1323" s="56"/>
      <c r="J1323" s="56"/>
      <c r="K1323" s="68"/>
      <c r="L1323" s="113">
        <v>1323</v>
      </c>
      <c r="M1323" s="113"/>
      <c r="N1323" s="98">
        <f>COUNTIFS(A:A,Edges[[#This Row],[Vertex 2]])</f>
        <v>294</v>
      </c>
    </row>
    <row r="1324" spans="1:14" x14ac:dyDescent="0.3">
      <c r="A1324" t="s">
        <v>1483</v>
      </c>
      <c r="B1324" s="91" t="s">
        <v>192</v>
      </c>
      <c r="C1324" s="53"/>
      <c r="D1324" s="54"/>
      <c r="E1324" s="112"/>
      <c r="F1324" s="55"/>
      <c r="G1324" s="53"/>
      <c r="H1324" s="57"/>
      <c r="I1324" s="56"/>
      <c r="J1324" s="56"/>
      <c r="K1324" s="68"/>
      <c r="L1324" s="113">
        <v>1324</v>
      </c>
      <c r="M1324" s="113"/>
      <c r="N1324" s="98">
        <f>COUNTIFS(A:A,Edges[[#This Row],[Vertex 2]])</f>
        <v>294</v>
      </c>
    </row>
    <row r="1325" spans="1:14" x14ac:dyDescent="0.3">
      <c r="A1325" t="s">
        <v>1484</v>
      </c>
      <c r="B1325" s="91" t="s">
        <v>192</v>
      </c>
      <c r="C1325" s="53"/>
      <c r="D1325" s="54"/>
      <c r="E1325" s="112"/>
      <c r="F1325" s="55"/>
      <c r="G1325" s="53"/>
      <c r="H1325" s="57"/>
      <c r="I1325" s="56"/>
      <c r="J1325" s="56"/>
      <c r="K1325" s="68"/>
      <c r="L1325" s="113">
        <v>1325</v>
      </c>
      <c r="M1325" s="113"/>
      <c r="N1325" s="98">
        <f>COUNTIFS(A:A,Edges[[#This Row],[Vertex 2]])</f>
        <v>294</v>
      </c>
    </row>
    <row r="1326" spans="1:14" x14ac:dyDescent="0.3">
      <c r="A1326" t="s">
        <v>1485</v>
      </c>
      <c r="B1326" s="91" t="s">
        <v>192</v>
      </c>
      <c r="C1326" s="53"/>
      <c r="D1326" s="54"/>
      <c r="E1326" s="112"/>
      <c r="F1326" s="55"/>
      <c r="G1326" s="53"/>
      <c r="H1326" s="57"/>
      <c r="I1326" s="56"/>
      <c r="J1326" s="56"/>
      <c r="K1326" s="68"/>
      <c r="L1326" s="113">
        <v>1326</v>
      </c>
      <c r="M1326" s="113"/>
      <c r="N1326" s="98">
        <f>COUNTIFS(A:A,Edges[[#This Row],[Vertex 2]])</f>
        <v>294</v>
      </c>
    </row>
    <row r="1327" spans="1:14" x14ac:dyDescent="0.3">
      <c r="A1327" t="s">
        <v>302</v>
      </c>
      <c r="B1327" s="91" t="s">
        <v>192</v>
      </c>
      <c r="C1327" s="53"/>
      <c r="D1327" s="54"/>
      <c r="E1327" s="112"/>
      <c r="F1327" s="55"/>
      <c r="G1327" s="53"/>
      <c r="H1327" s="57"/>
      <c r="I1327" s="56"/>
      <c r="J1327" s="56"/>
      <c r="K1327" s="68"/>
      <c r="L1327" s="113">
        <v>1327</v>
      </c>
      <c r="M1327" s="113"/>
      <c r="N1327" s="98">
        <f>COUNTIFS(A:A,Edges[[#This Row],[Vertex 2]])</f>
        <v>294</v>
      </c>
    </row>
    <row r="1328" spans="1:14" x14ac:dyDescent="0.3">
      <c r="A1328" t="s">
        <v>1486</v>
      </c>
      <c r="B1328" s="91" t="s">
        <v>192</v>
      </c>
      <c r="C1328" s="53"/>
      <c r="D1328" s="54"/>
      <c r="E1328" s="112"/>
      <c r="F1328" s="55"/>
      <c r="G1328" s="53"/>
      <c r="H1328" s="57"/>
      <c r="I1328" s="56"/>
      <c r="J1328" s="56"/>
      <c r="K1328" s="68"/>
      <c r="L1328" s="113">
        <v>1328</v>
      </c>
      <c r="M1328" s="113"/>
      <c r="N1328" s="98">
        <f>COUNTIFS(A:A,Edges[[#This Row],[Vertex 2]])</f>
        <v>294</v>
      </c>
    </row>
    <row r="1329" spans="1:14" x14ac:dyDescent="0.3">
      <c r="A1329" t="s">
        <v>1487</v>
      </c>
      <c r="B1329" s="91" t="s">
        <v>192</v>
      </c>
      <c r="C1329" s="53"/>
      <c r="D1329" s="54"/>
      <c r="E1329" s="112"/>
      <c r="F1329" s="55"/>
      <c r="G1329" s="53"/>
      <c r="H1329" s="57"/>
      <c r="I1329" s="56"/>
      <c r="J1329" s="56"/>
      <c r="K1329" s="68"/>
      <c r="L1329" s="113">
        <v>1329</v>
      </c>
      <c r="M1329" s="113"/>
      <c r="N1329" s="98">
        <f>COUNTIFS(A:A,Edges[[#This Row],[Vertex 2]])</f>
        <v>294</v>
      </c>
    </row>
    <row r="1330" spans="1:14" x14ac:dyDescent="0.3">
      <c r="A1330" t="s">
        <v>1488</v>
      </c>
      <c r="B1330" s="91" t="s">
        <v>192</v>
      </c>
      <c r="C1330" s="53"/>
      <c r="D1330" s="54"/>
      <c r="E1330" s="112"/>
      <c r="F1330" s="55"/>
      <c r="G1330" s="53"/>
      <c r="H1330" s="57"/>
      <c r="I1330" s="56"/>
      <c r="J1330" s="56"/>
      <c r="K1330" s="68"/>
      <c r="L1330" s="113">
        <v>1330</v>
      </c>
      <c r="M1330" s="113"/>
      <c r="N1330" s="98">
        <f>COUNTIFS(A:A,Edges[[#This Row],[Vertex 2]])</f>
        <v>294</v>
      </c>
    </row>
    <row r="1331" spans="1:14" x14ac:dyDescent="0.3">
      <c r="A1331" t="s">
        <v>1489</v>
      </c>
      <c r="B1331" s="91" t="s">
        <v>192</v>
      </c>
      <c r="C1331" s="53"/>
      <c r="D1331" s="54"/>
      <c r="E1331" s="112"/>
      <c r="F1331" s="55"/>
      <c r="G1331" s="53"/>
      <c r="H1331" s="57"/>
      <c r="I1331" s="56"/>
      <c r="J1331" s="56"/>
      <c r="K1331" s="68"/>
      <c r="L1331" s="113">
        <v>1331</v>
      </c>
      <c r="M1331" s="113"/>
      <c r="N1331" s="98">
        <f>COUNTIFS(A:A,Edges[[#This Row],[Vertex 2]])</f>
        <v>294</v>
      </c>
    </row>
    <row r="1332" spans="1:14" x14ac:dyDescent="0.3">
      <c r="A1332" t="s">
        <v>1490</v>
      </c>
      <c r="B1332" s="91" t="s">
        <v>192</v>
      </c>
      <c r="C1332" s="53"/>
      <c r="D1332" s="54"/>
      <c r="E1332" s="112"/>
      <c r="F1332" s="55"/>
      <c r="G1332" s="53"/>
      <c r="H1332" s="57"/>
      <c r="I1332" s="56"/>
      <c r="J1332" s="56"/>
      <c r="K1332" s="68"/>
      <c r="L1332" s="113">
        <v>1332</v>
      </c>
      <c r="M1332" s="113"/>
      <c r="N1332" s="98">
        <f>COUNTIFS(A:A,Edges[[#This Row],[Vertex 2]])</f>
        <v>294</v>
      </c>
    </row>
    <row r="1333" spans="1:14" x14ac:dyDescent="0.3">
      <c r="A1333" t="s">
        <v>1491</v>
      </c>
      <c r="B1333" s="91" t="s">
        <v>192</v>
      </c>
      <c r="C1333" s="53"/>
      <c r="D1333" s="54"/>
      <c r="E1333" s="112"/>
      <c r="F1333" s="55"/>
      <c r="G1333" s="53"/>
      <c r="H1333" s="57"/>
      <c r="I1333" s="56"/>
      <c r="J1333" s="56"/>
      <c r="K1333" s="68"/>
      <c r="L1333" s="113">
        <v>1333</v>
      </c>
      <c r="M1333" s="113"/>
      <c r="N1333" s="98">
        <f>COUNTIFS(A:A,Edges[[#This Row],[Vertex 2]])</f>
        <v>294</v>
      </c>
    </row>
    <row r="1334" spans="1:14" x14ac:dyDescent="0.3">
      <c r="A1334" t="s">
        <v>1492</v>
      </c>
      <c r="B1334" s="91" t="s">
        <v>192</v>
      </c>
      <c r="C1334" s="53"/>
      <c r="D1334" s="54"/>
      <c r="E1334" s="112"/>
      <c r="F1334" s="55"/>
      <c r="G1334" s="53"/>
      <c r="H1334" s="57"/>
      <c r="I1334" s="56"/>
      <c r="J1334" s="56"/>
      <c r="K1334" s="68"/>
      <c r="L1334" s="113">
        <v>1334</v>
      </c>
      <c r="M1334" s="113"/>
      <c r="N1334" s="98">
        <f>COUNTIFS(A:A,Edges[[#This Row],[Vertex 2]])</f>
        <v>294</v>
      </c>
    </row>
    <row r="1335" spans="1:14" x14ac:dyDescent="0.3">
      <c r="A1335" t="s">
        <v>1493</v>
      </c>
      <c r="B1335" s="91" t="s">
        <v>192</v>
      </c>
      <c r="C1335" s="53"/>
      <c r="D1335" s="54"/>
      <c r="E1335" s="112"/>
      <c r="F1335" s="55"/>
      <c r="G1335" s="53"/>
      <c r="H1335" s="57"/>
      <c r="I1335" s="56"/>
      <c r="J1335" s="56"/>
      <c r="K1335" s="68"/>
      <c r="L1335" s="113">
        <v>1335</v>
      </c>
      <c r="M1335" s="113"/>
      <c r="N1335" s="98">
        <f>COUNTIFS(A:A,Edges[[#This Row],[Vertex 2]])</f>
        <v>294</v>
      </c>
    </row>
    <row r="1336" spans="1:14" x14ac:dyDescent="0.3">
      <c r="A1336" t="s">
        <v>1494</v>
      </c>
      <c r="B1336" s="91" t="s">
        <v>192</v>
      </c>
      <c r="C1336" s="53"/>
      <c r="D1336" s="54"/>
      <c r="E1336" s="112"/>
      <c r="F1336" s="55"/>
      <c r="G1336" s="53"/>
      <c r="H1336" s="57"/>
      <c r="I1336" s="56"/>
      <c r="J1336" s="56"/>
      <c r="K1336" s="68"/>
      <c r="L1336" s="113">
        <v>1336</v>
      </c>
      <c r="M1336" s="113"/>
      <c r="N1336" s="98">
        <f>COUNTIFS(A:A,Edges[[#This Row],[Vertex 2]])</f>
        <v>294</v>
      </c>
    </row>
    <row r="1337" spans="1:14" x14ac:dyDescent="0.3">
      <c r="A1337" t="s">
        <v>1495</v>
      </c>
      <c r="B1337" s="91" t="s">
        <v>192</v>
      </c>
      <c r="C1337" s="53"/>
      <c r="D1337" s="54"/>
      <c r="E1337" s="112"/>
      <c r="F1337" s="55"/>
      <c r="G1337" s="53"/>
      <c r="H1337" s="57"/>
      <c r="I1337" s="56"/>
      <c r="J1337" s="56"/>
      <c r="K1337" s="68"/>
      <c r="L1337" s="113">
        <v>1337</v>
      </c>
      <c r="M1337" s="113"/>
      <c r="N1337" s="98">
        <f>COUNTIFS(A:A,Edges[[#This Row],[Vertex 2]])</f>
        <v>294</v>
      </c>
    </row>
    <row r="1338" spans="1:14" x14ac:dyDescent="0.3">
      <c r="A1338" t="s">
        <v>1496</v>
      </c>
      <c r="B1338" s="91" t="s">
        <v>192</v>
      </c>
      <c r="C1338" s="53"/>
      <c r="D1338" s="54"/>
      <c r="E1338" s="112"/>
      <c r="F1338" s="55"/>
      <c r="G1338" s="53"/>
      <c r="H1338" s="57"/>
      <c r="I1338" s="56"/>
      <c r="J1338" s="56"/>
      <c r="K1338" s="68"/>
      <c r="L1338" s="113">
        <v>1338</v>
      </c>
      <c r="M1338" s="113"/>
      <c r="N1338" s="98">
        <f>COUNTIFS(A:A,Edges[[#This Row],[Vertex 2]])</f>
        <v>294</v>
      </c>
    </row>
    <row r="1339" spans="1:14" x14ac:dyDescent="0.3">
      <c r="A1339" t="s">
        <v>1497</v>
      </c>
      <c r="B1339" s="91" t="s">
        <v>192</v>
      </c>
      <c r="C1339" s="53"/>
      <c r="D1339" s="54"/>
      <c r="E1339" s="112"/>
      <c r="F1339" s="55"/>
      <c r="G1339" s="53"/>
      <c r="H1339" s="57"/>
      <c r="I1339" s="56"/>
      <c r="J1339" s="56"/>
      <c r="K1339" s="68"/>
      <c r="L1339" s="113">
        <v>1339</v>
      </c>
      <c r="M1339" s="113"/>
      <c r="N1339" s="98">
        <f>COUNTIFS(A:A,Edges[[#This Row],[Vertex 2]])</f>
        <v>294</v>
      </c>
    </row>
    <row r="1340" spans="1:14" x14ac:dyDescent="0.3">
      <c r="A1340" t="s">
        <v>1498</v>
      </c>
      <c r="B1340" s="91" t="s">
        <v>192</v>
      </c>
      <c r="C1340" s="53"/>
      <c r="D1340" s="54"/>
      <c r="E1340" s="112"/>
      <c r="F1340" s="55"/>
      <c r="G1340" s="53"/>
      <c r="H1340" s="57"/>
      <c r="I1340" s="56"/>
      <c r="J1340" s="56"/>
      <c r="K1340" s="68"/>
      <c r="L1340" s="113">
        <v>1340</v>
      </c>
      <c r="M1340" s="113"/>
      <c r="N1340" s="98">
        <f>COUNTIFS(A:A,Edges[[#This Row],[Vertex 2]])</f>
        <v>294</v>
      </c>
    </row>
    <row r="1341" spans="1:14" x14ac:dyDescent="0.3">
      <c r="A1341" t="s">
        <v>1499</v>
      </c>
      <c r="B1341" s="91" t="s">
        <v>192</v>
      </c>
      <c r="C1341" s="53"/>
      <c r="D1341" s="54"/>
      <c r="E1341" s="112"/>
      <c r="F1341" s="55"/>
      <c r="G1341" s="53"/>
      <c r="H1341" s="57"/>
      <c r="I1341" s="56"/>
      <c r="J1341" s="56"/>
      <c r="K1341" s="68"/>
      <c r="L1341" s="113">
        <v>1341</v>
      </c>
      <c r="M1341" s="113"/>
      <c r="N1341" s="98">
        <f>COUNTIFS(A:A,Edges[[#This Row],[Vertex 2]])</f>
        <v>294</v>
      </c>
    </row>
    <row r="1342" spans="1:14" x14ac:dyDescent="0.3">
      <c r="A1342" t="s">
        <v>1500</v>
      </c>
      <c r="B1342" s="91" t="s">
        <v>192</v>
      </c>
      <c r="C1342" s="53"/>
      <c r="D1342" s="54"/>
      <c r="E1342" s="112"/>
      <c r="F1342" s="55"/>
      <c r="G1342" s="53"/>
      <c r="H1342" s="57"/>
      <c r="I1342" s="56"/>
      <c r="J1342" s="56"/>
      <c r="K1342" s="68"/>
      <c r="L1342" s="113">
        <v>1342</v>
      </c>
      <c r="M1342" s="113"/>
      <c r="N1342" s="98">
        <f>COUNTIFS(A:A,Edges[[#This Row],[Vertex 2]])</f>
        <v>294</v>
      </c>
    </row>
    <row r="1343" spans="1:14" x14ac:dyDescent="0.3">
      <c r="A1343" t="s">
        <v>1501</v>
      </c>
      <c r="B1343" s="91" t="s">
        <v>192</v>
      </c>
      <c r="C1343" s="53"/>
      <c r="D1343" s="54"/>
      <c r="E1343" s="112"/>
      <c r="F1343" s="55"/>
      <c r="G1343" s="53"/>
      <c r="H1343" s="57"/>
      <c r="I1343" s="56"/>
      <c r="J1343" s="56"/>
      <c r="K1343" s="68"/>
      <c r="L1343" s="113">
        <v>1343</v>
      </c>
      <c r="M1343" s="113"/>
      <c r="N1343" s="98">
        <f>COUNTIFS(A:A,Edges[[#This Row],[Vertex 2]])</f>
        <v>294</v>
      </c>
    </row>
    <row r="1344" spans="1:14" x14ac:dyDescent="0.3">
      <c r="A1344" t="s">
        <v>1502</v>
      </c>
      <c r="B1344" s="91" t="s">
        <v>192</v>
      </c>
      <c r="C1344" s="53"/>
      <c r="D1344" s="54"/>
      <c r="E1344" s="112"/>
      <c r="F1344" s="55"/>
      <c r="G1344" s="53"/>
      <c r="H1344" s="57"/>
      <c r="I1344" s="56"/>
      <c r="J1344" s="56"/>
      <c r="K1344" s="68"/>
      <c r="L1344" s="113">
        <v>1344</v>
      </c>
      <c r="M1344" s="113"/>
      <c r="N1344" s="98">
        <f>COUNTIFS(A:A,Edges[[#This Row],[Vertex 2]])</f>
        <v>294</v>
      </c>
    </row>
    <row r="1345" spans="1:14" x14ac:dyDescent="0.3">
      <c r="A1345" t="s">
        <v>1503</v>
      </c>
      <c r="B1345" s="91" t="s">
        <v>192</v>
      </c>
      <c r="C1345" s="53"/>
      <c r="D1345" s="54"/>
      <c r="E1345" s="112"/>
      <c r="F1345" s="55"/>
      <c r="G1345" s="53"/>
      <c r="H1345" s="57"/>
      <c r="I1345" s="56"/>
      <c r="J1345" s="56"/>
      <c r="K1345" s="68"/>
      <c r="L1345" s="113">
        <v>1345</v>
      </c>
      <c r="M1345" s="113"/>
      <c r="N1345" s="98">
        <f>COUNTIFS(A:A,Edges[[#This Row],[Vertex 2]])</f>
        <v>294</v>
      </c>
    </row>
    <row r="1346" spans="1:14" x14ac:dyDescent="0.3">
      <c r="A1346" t="s">
        <v>1504</v>
      </c>
      <c r="B1346" s="91" t="s">
        <v>192</v>
      </c>
      <c r="C1346" s="53"/>
      <c r="D1346" s="54"/>
      <c r="E1346" s="112"/>
      <c r="F1346" s="55"/>
      <c r="G1346" s="53"/>
      <c r="H1346" s="57"/>
      <c r="I1346" s="56"/>
      <c r="J1346" s="56"/>
      <c r="K1346" s="68"/>
      <c r="L1346" s="113">
        <v>1346</v>
      </c>
      <c r="M1346" s="113"/>
      <c r="N1346" s="98">
        <f>COUNTIFS(A:A,Edges[[#This Row],[Vertex 2]])</f>
        <v>294</v>
      </c>
    </row>
    <row r="1347" spans="1:14" x14ac:dyDescent="0.3">
      <c r="A1347" t="s">
        <v>1505</v>
      </c>
      <c r="B1347" s="91" t="s">
        <v>192</v>
      </c>
      <c r="C1347" s="53"/>
      <c r="D1347" s="54"/>
      <c r="E1347" s="112"/>
      <c r="F1347" s="55"/>
      <c r="G1347" s="53"/>
      <c r="H1347" s="57"/>
      <c r="I1347" s="56"/>
      <c r="J1347" s="56"/>
      <c r="K1347" s="68"/>
      <c r="L1347" s="113">
        <v>1347</v>
      </c>
      <c r="M1347" s="113"/>
      <c r="N1347" s="98">
        <f>COUNTIFS(A:A,Edges[[#This Row],[Vertex 2]])</f>
        <v>294</v>
      </c>
    </row>
    <row r="1348" spans="1:14" x14ac:dyDescent="0.3">
      <c r="A1348" t="s">
        <v>1506</v>
      </c>
      <c r="B1348" s="91" t="s">
        <v>192</v>
      </c>
      <c r="C1348" s="53"/>
      <c r="D1348" s="54"/>
      <c r="E1348" s="112"/>
      <c r="F1348" s="55"/>
      <c r="G1348" s="53"/>
      <c r="H1348" s="57"/>
      <c r="I1348" s="56"/>
      <c r="J1348" s="56"/>
      <c r="K1348" s="68"/>
      <c r="L1348" s="113">
        <v>1348</v>
      </c>
      <c r="M1348" s="113"/>
      <c r="N1348" s="98">
        <f>COUNTIFS(A:A,Edges[[#This Row],[Vertex 2]])</f>
        <v>294</v>
      </c>
    </row>
    <row r="1349" spans="1:14" x14ac:dyDescent="0.3">
      <c r="A1349" t="s">
        <v>1507</v>
      </c>
      <c r="B1349" s="91" t="s">
        <v>192</v>
      </c>
      <c r="C1349" s="53"/>
      <c r="D1349" s="54"/>
      <c r="E1349" s="112"/>
      <c r="F1349" s="55"/>
      <c r="G1349" s="53"/>
      <c r="H1349" s="57"/>
      <c r="I1349" s="56"/>
      <c r="J1349" s="56"/>
      <c r="K1349" s="68"/>
      <c r="L1349" s="113">
        <v>1349</v>
      </c>
      <c r="M1349" s="113"/>
      <c r="N1349" s="98">
        <f>COUNTIFS(A:A,Edges[[#This Row],[Vertex 2]])</f>
        <v>294</v>
      </c>
    </row>
    <row r="1350" spans="1:14" x14ac:dyDescent="0.3">
      <c r="A1350" t="s">
        <v>1508</v>
      </c>
      <c r="B1350" s="91" t="s">
        <v>192</v>
      </c>
      <c r="C1350" s="53"/>
      <c r="D1350" s="54"/>
      <c r="E1350" s="112"/>
      <c r="F1350" s="55"/>
      <c r="G1350" s="53"/>
      <c r="H1350" s="57"/>
      <c r="I1350" s="56"/>
      <c r="J1350" s="56"/>
      <c r="K1350" s="68"/>
      <c r="L1350" s="113">
        <v>1350</v>
      </c>
      <c r="M1350" s="113"/>
      <c r="N1350" s="98">
        <f>COUNTIFS(A:A,Edges[[#This Row],[Vertex 2]])</f>
        <v>294</v>
      </c>
    </row>
    <row r="1351" spans="1:14" x14ac:dyDescent="0.3">
      <c r="A1351" t="s">
        <v>1509</v>
      </c>
      <c r="B1351" s="91" t="s">
        <v>192</v>
      </c>
      <c r="C1351" s="53"/>
      <c r="D1351" s="54"/>
      <c r="E1351" s="112"/>
      <c r="F1351" s="55"/>
      <c r="G1351" s="53"/>
      <c r="H1351" s="57"/>
      <c r="I1351" s="56"/>
      <c r="J1351" s="56"/>
      <c r="K1351" s="68"/>
      <c r="L1351" s="113">
        <v>1351</v>
      </c>
      <c r="M1351" s="113"/>
      <c r="N1351" s="98">
        <f>COUNTIFS(A:A,Edges[[#This Row],[Vertex 2]])</f>
        <v>294</v>
      </c>
    </row>
    <row r="1352" spans="1:14" x14ac:dyDescent="0.3">
      <c r="A1352" t="s">
        <v>1510</v>
      </c>
      <c r="B1352" s="91" t="s">
        <v>192</v>
      </c>
      <c r="C1352" s="53"/>
      <c r="D1352" s="54"/>
      <c r="E1352" s="112"/>
      <c r="F1352" s="55"/>
      <c r="G1352" s="53"/>
      <c r="H1352" s="57"/>
      <c r="I1352" s="56"/>
      <c r="J1352" s="56"/>
      <c r="K1352" s="68"/>
      <c r="L1352" s="113">
        <v>1352</v>
      </c>
      <c r="M1352" s="113"/>
      <c r="N1352" s="98">
        <f>COUNTIFS(A:A,Edges[[#This Row],[Vertex 2]])</f>
        <v>294</v>
      </c>
    </row>
    <row r="1353" spans="1:14" x14ac:dyDescent="0.3">
      <c r="A1353" t="s">
        <v>1511</v>
      </c>
      <c r="B1353" s="91" t="s">
        <v>192</v>
      </c>
      <c r="C1353" s="53"/>
      <c r="D1353" s="54"/>
      <c r="E1353" s="112"/>
      <c r="F1353" s="55"/>
      <c r="G1353" s="53"/>
      <c r="H1353" s="57"/>
      <c r="I1353" s="56"/>
      <c r="J1353" s="56"/>
      <c r="K1353" s="68"/>
      <c r="L1353" s="113">
        <v>1353</v>
      </c>
      <c r="M1353" s="113"/>
      <c r="N1353" s="98">
        <f>COUNTIFS(A:A,Edges[[#This Row],[Vertex 2]])</f>
        <v>294</v>
      </c>
    </row>
    <row r="1354" spans="1:14" x14ac:dyDescent="0.3">
      <c r="A1354" t="s">
        <v>1512</v>
      </c>
      <c r="B1354" s="91" t="s">
        <v>192</v>
      </c>
      <c r="C1354" s="53"/>
      <c r="D1354" s="54"/>
      <c r="E1354" s="112"/>
      <c r="F1354" s="55"/>
      <c r="G1354" s="53"/>
      <c r="H1354" s="57"/>
      <c r="I1354" s="56"/>
      <c r="J1354" s="56"/>
      <c r="K1354" s="68"/>
      <c r="L1354" s="113">
        <v>1354</v>
      </c>
      <c r="M1354" s="113"/>
      <c r="N1354" s="98">
        <f>COUNTIFS(A:A,Edges[[#This Row],[Vertex 2]])</f>
        <v>294</v>
      </c>
    </row>
    <row r="1355" spans="1:14" x14ac:dyDescent="0.3">
      <c r="A1355" t="s">
        <v>1513</v>
      </c>
      <c r="B1355" s="91" t="s">
        <v>192</v>
      </c>
      <c r="C1355" s="53"/>
      <c r="D1355" s="54"/>
      <c r="E1355" s="112"/>
      <c r="F1355" s="55"/>
      <c r="G1355" s="53"/>
      <c r="H1355" s="57"/>
      <c r="I1355" s="56"/>
      <c r="J1355" s="56"/>
      <c r="K1355" s="68"/>
      <c r="L1355" s="113">
        <v>1355</v>
      </c>
      <c r="M1355" s="113"/>
      <c r="N1355" s="98">
        <f>COUNTIFS(A:A,Edges[[#This Row],[Vertex 2]])</f>
        <v>294</v>
      </c>
    </row>
    <row r="1356" spans="1:14" x14ac:dyDescent="0.3">
      <c r="A1356" t="s">
        <v>1514</v>
      </c>
      <c r="B1356" s="91" t="s">
        <v>192</v>
      </c>
      <c r="C1356" s="53"/>
      <c r="D1356" s="54"/>
      <c r="E1356" s="112"/>
      <c r="F1356" s="55"/>
      <c r="G1356" s="53"/>
      <c r="H1356" s="57"/>
      <c r="I1356" s="56"/>
      <c r="J1356" s="56"/>
      <c r="K1356" s="68"/>
      <c r="L1356" s="113">
        <v>1356</v>
      </c>
      <c r="M1356" s="113"/>
      <c r="N1356" s="98">
        <f>COUNTIFS(A:A,Edges[[#This Row],[Vertex 2]])</f>
        <v>294</v>
      </c>
    </row>
    <row r="1357" spans="1:14" x14ac:dyDescent="0.3">
      <c r="A1357" t="s">
        <v>1515</v>
      </c>
      <c r="B1357" s="91" t="s">
        <v>192</v>
      </c>
      <c r="C1357" s="53"/>
      <c r="D1357" s="54"/>
      <c r="E1357" s="112"/>
      <c r="F1357" s="55"/>
      <c r="G1357" s="53"/>
      <c r="H1357" s="57"/>
      <c r="I1357" s="56"/>
      <c r="J1357" s="56"/>
      <c r="K1357" s="68"/>
      <c r="L1357" s="113">
        <v>1357</v>
      </c>
      <c r="M1357" s="113"/>
      <c r="N1357" s="98">
        <f>COUNTIFS(A:A,Edges[[#This Row],[Vertex 2]])</f>
        <v>294</v>
      </c>
    </row>
    <row r="1358" spans="1:14" x14ac:dyDescent="0.3">
      <c r="A1358" t="s">
        <v>1516</v>
      </c>
      <c r="B1358" s="91" t="s">
        <v>192</v>
      </c>
      <c r="C1358" s="53"/>
      <c r="D1358" s="54"/>
      <c r="E1358" s="112"/>
      <c r="F1358" s="55"/>
      <c r="G1358" s="53"/>
      <c r="H1358" s="57"/>
      <c r="I1358" s="56"/>
      <c r="J1358" s="56"/>
      <c r="K1358" s="68"/>
      <c r="L1358" s="113">
        <v>1358</v>
      </c>
      <c r="M1358" s="113"/>
      <c r="N1358" s="98">
        <f>COUNTIFS(A:A,Edges[[#This Row],[Vertex 2]])</f>
        <v>294</v>
      </c>
    </row>
    <row r="1359" spans="1:14" x14ac:dyDescent="0.3">
      <c r="A1359" t="s">
        <v>1517</v>
      </c>
      <c r="B1359" s="91" t="s">
        <v>192</v>
      </c>
      <c r="C1359" s="53"/>
      <c r="D1359" s="54"/>
      <c r="E1359" s="112"/>
      <c r="F1359" s="55"/>
      <c r="G1359" s="53"/>
      <c r="H1359" s="57"/>
      <c r="I1359" s="56"/>
      <c r="J1359" s="56"/>
      <c r="K1359" s="68"/>
      <c r="L1359" s="113">
        <v>1359</v>
      </c>
      <c r="M1359" s="113"/>
      <c r="N1359" s="98">
        <f>COUNTIFS(A:A,Edges[[#This Row],[Vertex 2]])</f>
        <v>294</v>
      </c>
    </row>
    <row r="1360" spans="1:14" x14ac:dyDescent="0.3">
      <c r="A1360" t="s">
        <v>1518</v>
      </c>
      <c r="B1360" s="91" t="s">
        <v>192</v>
      </c>
      <c r="C1360" s="53"/>
      <c r="D1360" s="54"/>
      <c r="E1360" s="112"/>
      <c r="F1360" s="55"/>
      <c r="G1360" s="53"/>
      <c r="H1360" s="57"/>
      <c r="I1360" s="56"/>
      <c r="J1360" s="56"/>
      <c r="K1360" s="68"/>
      <c r="L1360" s="113">
        <v>1360</v>
      </c>
      <c r="M1360" s="113"/>
      <c r="N1360" s="98">
        <f>COUNTIFS(A:A,Edges[[#This Row],[Vertex 2]])</f>
        <v>294</v>
      </c>
    </row>
    <row r="1361" spans="1:14" x14ac:dyDescent="0.3">
      <c r="A1361" t="s">
        <v>1519</v>
      </c>
      <c r="B1361" s="91" t="s">
        <v>192</v>
      </c>
      <c r="C1361" s="53"/>
      <c r="D1361" s="54"/>
      <c r="E1361" s="112"/>
      <c r="F1361" s="55"/>
      <c r="G1361" s="53"/>
      <c r="H1361" s="57"/>
      <c r="I1361" s="56"/>
      <c r="J1361" s="56"/>
      <c r="K1361" s="68"/>
      <c r="L1361" s="113">
        <v>1361</v>
      </c>
      <c r="M1361" s="113"/>
      <c r="N1361" s="98">
        <f>COUNTIFS(A:A,Edges[[#This Row],[Vertex 2]])</f>
        <v>294</v>
      </c>
    </row>
    <row r="1362" spans="1:14" x14ac:dyDescent="0.3">
      <c r="A1362" t="s">
        <v>1520</v>
      </c>
      <c r="B1362" s="91" t="s">
        <v>192</v>
      </c>
      <c r="C1362" s="53"/>
      <c r="D1362" s="54"/>
      <c r="E1362" s="112"/>
      <c r="F1362" s="55"/>
      <c r="G1362" s="53"/>
      <c r="H1362" s="57"/>
      <c r="I1362" s="56"/>
      <c r="J1362" s="56"/>
      <c r="K1362" s="68"/>
      <c r="L1362" s="113">
        <v>1362</v>
      </c>
      <c r="M1362" s="113"/>
      <c r="N1362" s="98">
        <f>COUNTIFS(A:A,Edges[[#This Row],[Vertex 2]])</f>
        <v>294</v>
      </c>
    </row>
    <row r="1363" spans="1:14" x14ac:dyDescent="0.3">
      <c r="A1363" t="s">
        <v>1521</v>
      </c>
      <c r="B1363" s="91" t="s">
        <v>192</v>
      </c>
      <c r="C1363" s="53"/>
      <c r="D1363" s="54"/>
      <c r="E1363" s="112"/>
      <c r="F1363" s="55"/>
      <c r="G1363" s="53"/>
      <c r="H1363" s="57"/>
      <c r="I1363" s="56"/>
      <c r="J1363" s="56"/>
      <c r="K1363" s="68"/>
      <c r="L1363" s="113">
        <v>1363</v>
      </c>
      <c r="M1363" s="113"/>
      <c r="N1363" s="98">
        <f>COUNTIFS(A:A,Edges[[#This Row],[Vertex 2]])</f>
        <v>294</v>
      </c>
    </row>
    <row r="1364" spans="1:14" x14ac:dyDescent="0.3">
      <c r="A1364" t="s">
        <v>1522</v>
      </c>
      <c r="B1364" s="91" t="s">
        <v>192</v>
      </c>
      <c r="C1364" s="53"/>
      <c r="D1364" s="54"/>
      <c r="E1364" s="112"/>
      <c r="F1364" s="55"/>
      <c r="G1364" s="53"/>
      <c r="H1364" s="57"/>
      <c r="I1364" s="56"/>
      <c r="J1364" s="56"/>
      <c r="K1364" s="68"/>
      <c r="L1364" s="113">
        <v>1364</v>
      </c>
      <c r="M1364" s="113"/>
      <c r="N1364" s="98">
        <f>COUNTIFS(A:A,Edges[[#This Row],[Vertex 2]])</f>
        <v>294</v>
      </c>
    </row>
    <row r="1365" spans="1:14" x14ac:dyDescent="0.3">
      <c r="A1365" t="s">
        <v>1523</v>
      </c>
      <c r="B1365" s="91" t="s">
        <v>192</v>
      </c>
      <c r="C1365" s="53"/>
      <c r="D1365" s="54"/>
      <c r="E1365" s="112"/>
      <c r="F1365" s="55"/>
      <c r="G1365" s="53"/>
      <c r="H1365" s="57"/>
      <c r="I1365" s="56"/>
      <c r="J1365" s="56"/>
      <c r="K1365" s="68"/>
      <c r="L1365" s="113">
        <v>1365</v>
      </c>
      <c r="M1365" s="113"/>
      <c r="N1365" s="98">
        <f>COUNTIFS(A:A,Edges[[#This Row],[Vertex 2]])</f>
        <v>294</v>
      </c>
    </row>
    <row r="1366" spans="1:14" x14ac:dyDescent="0.3">
      <c r="A1366" t="s">
        <v>1524</v>
      </c>
      <c r="B1366" s="91" t="s">
        <v>192</v>
      </c>
      <c r="C1366" s="53"/>
      <c r="D1366" s="54"/>
      <c r="E1366" s="112"/>
      <c r="F1366" s="55"/>
      <c r="G1366" s="53"/>
      <c r="H1366" s="57"/>
      <c r="I1366" s="56"/>
      <c r="J1366" s="56"/>
      <c r="K1366" s="68"/>
      <c r="L1366" s="113">
        <v>1366</v>
      </c>
      <c r="M1366" s="113"/>
      <c r="N1366" s="98">
        <f>COUNTIFS(A:A,Edges[[#This Row],[Vertex 2]])</f>
        <v>294</v>
      </c>
    </row>
    <row r="1367" spans="1:14" x14ac:dyDescent="0.3">
      <c r="A1367" t="s">
        <v>245</v>
      </c>
      <c r="B1367" s="91" t="s">
        <v>192</v>
      </c>
      <c r="C1367" s="53"/>
      <c r="D1367" s="54"/>
      <c r="E1367" s="112"/>
      <c r="F1367" s="55"/>
      <c r="G1367" s="53"/>
      <c r="H1367" s="57"/>
      <c r="I1367" s="56"/>
      <c r="J1367" s="56"/>
      <c r="K1367" s="68"/>
      <c r="L1367" s="113">
        <v>1367</v>
      </c>
      <c r="M1367" s="113"/>
      <c r="N1367" s="98">
        <f>COUNTIFS(A:A,Edges[[#This Row],[Vertex 2]])</f>
        <v>294</v>
      </c>
    </row>
    <row r="1368" spans="1:14" x14ac:dyDescent="0.3">
      <c r="A1368" t="s">
        <v>1525</v>
      </c>
      <c r="B1368" s="91" t="s">
        <v>192</v>
      </c>
      <c r="C1368" s="53"/>
      <c r="D1368" s="54"/>
      <c r="E1368" s="112"/>
      <c r="F1368" s="55"/>
      <c r="G1368" s="53"/>
      <c r="H1368" s="57"/>
      <c r="I1368" s="56"/>
      <c r="J1368" s="56"/>
      <c r="K1368" s="68"/>
      <c r="L1368" s="113">
        <v>1368</v>
      </c>
      <c r="M1368" s="113"/>
      <c r="N1368" s="98">
        <f>COUNTIFS(A:A,Edges[[#This Row],[Vertex 2]])</f>
        <v>294</v>
      </c>
    </row>
    <row r="1369" spans="1:14" x14ac:dyDescent="0.3">
      <c r="A1369" t="s">
        <v>1526</v>
      </c>
      <c r="B1369" s="91" t="s">
        <v>192</v>
      </c>
      <c r="C1369" s="53"/>
      <c r="D1369" s="54"/>
      <c r="E1369" s="112"/>
      <c r="F1369" s="55"/>
      <c r="G1369" s="53"/>
      <c r="H1369" s="57"/>
      <c r="I1369" s="56"/>
      <c r="J1369" s="56"/>
      <c r="K1369" s="68"/>
      <c r="L1369" s="113">
        <v>1369</v>
      </c>
      <c r="M1369" s="113"/>
      <c r="N1369" s="98">
        <f>COUNTIFS(A:A,Edges[[#This Row],[Vertex 2]])</f>
        <v>294</v>
      </c>
    </row>
    <row r="1370" spans="1:14" x14ac:dyDescent="0.3">
      <c r="A1370" t="s">
        <v>1527</v>
      </c>
      <c r="B1370" s="91" t="s">
        <v>192</v>
      </c>
      <c r="C1370" s="53"/>
      <c r="D1370" s="54"/>
      <c r="E1370" s="112"/>
      <c r="F1370" s="55"/>
      <c r="G1370" s="53"/>
      <c r="H1370" s="57"/>
      <c r="I1370" s="56"/>
      <c r="J1370" s="56"/>
      <c r="K1370" s="68"/>
      <c r="L1370" s="113">
        <v>1370</v>
      </c>
      <c r="M1370" s="113"/>
      <c r="N1370" s="98">
        <f>COUNTIFS(A:A,Edges[[#This Row],[Vertex 2]])</f>
        <v>294</v>
      </c>
    </row>
    <row r="1371" spans="1:14" x14ac:dyDescent="0.3">
      <c r="A1371" t="s">
        <v>1528</v>
      </c>
      <c r="B1371" s="91" t="s">
        <v>192</v>
      </c>
      <c r="C1371" s="53"/>
      <c r="D1371" s="54"/>
      <c r="E1371" s="112"/>
      <c r="F1371" s="55"/>
      <c r="G1371" s="53"/>
      <c r="H1371" s="57"/>
      <c r="I1371" s="56"/>
      <c r="J1371" s="56"/>
      <c r="K1371" s="68"/>
      <c r="L1371" s="113">
        <v>1371</v>
      </c>
      <c r="M1371" s="113"/>
      <c r="N1371" s="98">
        <f>COUNTIFS(A:A,Edges[[#This Row],[Vertex 2]])</f>
        <v>294</v>
      </c>
    </row>
    <row r="1372" spans="1:14" x14ac:dyDescent="0.3">
      <c r="A1372" t="s">
        <v>1529</v>
      </c>
      <c r="B1372" s="91" t="s">
        <v>192</v>
      </c>
      <c r="C1372" s="53"/>
      <c r="D1372" s="54"/>
      <c r="E1372" s="112"/>
      <c r="F1372" s="55"/>
      <c r="G1372" s="53"/>
      <c r="H1372" s="57"/>
      <c r="I1372" s="56"/>
      <c r="J1372" s="56"/>
      <c r="K1372" s="68"/>
      <c r="L1372" s="113">
        <v>1372</v>
      </c>
      <c r="M1372" s="113"/>
      <c r="N1372" s="98">
        <f>COUNTIFS(A:A,Edges[[#This Row],[Vertex 2]])</f>
        <v>294</v>
      </c>
    </row>
    <row r="1373" spans="1:14" x14ac:dyDescent="0.3">
      <c r="A1373" t="s">
        <v>1530</v>
      </c>
      <c r="B1373" s="91" t="s">
        <v>192</v>
      </c>
      <c r="C1373" s="53"/>
      <c r="D1373" s="54"/>
      <c r="E1373" s="112"/>
      <c r="F1373" s="55"/>
      <c r="G1373" s="53"/>
      <c r="H1373" s="57"/>
      <c r="I1373" s="56"/>
      <c r="J1373" s="56"/>
      <c r="K1373" s="68"/>
      <c r="L1373" s="113">
        <v>1373</v>
      </c>
      <c r="M1373" s="113"/>
      <c r="N1373" s="98">
        <f>COUNTIFS(A:A,Edges[[#This Row],[Vertex 2]])</f>
        <v>294</v>
      </c>
    </row>
    <row r="1374" spans="1:14" x14ac:dyDescent="0.3">
      <c r="A1374" t="s">
        <v>1531</v>
      </c>
      <c r="B1374" s="91" t="s">
        <v>192</v>
      </c>
      <c r="C1374" s="53"/>
      <c r="D1374" s="54"/>
      <c r="E1374" s="112"/>
      <c r="F1374" s="55"/>
      <c r="G1374" s="53"/>
      <c r="H1374" s="57"/>
      <c r="I1374" s="56"/>
      <c r="J1374" s="56"/>
      <c r="K1374" s="68"/>
      <c r="L1374" s="113">
        <v>1374</v>
      </c>
      <c r="M1374" s="113"/>
      <c r="N1374" s="98">
        <f>COUNTIFS(A:A,Edges[[#This Row],[Vertex 2]])</f>
        <v>294</v>
      </c>
    </row>
    <row r="1375" spans="1:14" x14ac:dyDescent="0.3">
      <c r="A1375" t="s">
        <v>1532</v>
      </c>
      <c r="B1375" s="91" t="s">
        <v>192</v>
      </c>
      <c r="C1375" s="53"/>
      <c r="D1375" s="54"/>
      <c r="E1375" s="112"/>
      <c r="F1375" s="55"/>
      <c r="G1375" s="53"/>
      <c r="H1375" s="57"/>
      <c r="I1375" s="56"/>
      <c r="J1375" s="56"/>
      <c r="K1375" s="68"/>
      <c r="L1375" s="113">
        <v>1375</v>
      </c>
      <c r="M1375" s="113"/>
      <c r="N1375" s="98">
        <f>COUNTIFS(A:A,Edges[[#This Row],[Vertex 2]])</f>
        <v>294</v>
      </c>
    </row>
    <row r="1376" spans="1:14" x14ac:dyDescent="0.3">
      <c r="A1376" t="s">
        <v>1533</v>
      </c>
      <c r="B1376" s="91" t="s">
        <v>192</v>
      </c>
      <c r="C1376" s="53"/>
      <c r="D1376" s="54"/>
      <c r="E1376" s="112"/>
      <c r="F1376" s="55"/>
      <c r="G1376" s="53"/>
      <c r="H1376" s="57"/>
      <c r="I1376" s="56"/>
      <c r="J1376" s="56"/>
      <c r="K1376" s="68"/>
      <c r="L1376" s="113">
        <v>1376</v>
      </c>
      <c r="M1376" s="113"/>
      <c r="N1376" s="98">
        <f>COUNTIFS(A:A,Edges[[#This Row],[Vertex 2]])</f>
        <v>294</v>
      </c>
    </row>
    <row r="1377" spans="1:14" x14ac:dyDescent="0.3">
      <c r="A1377" t="s">
        <v>1534</v>
      </c>
      <c r="B1377" s="91" t="s">
        <v>192</v>
      </c>
      <c r="C1377" s="53"/>
      <c r="D1377" s="54"/>
      <c r="E1377" s="112"/>
      <c r="F1377" s="55"/>
      <c r="G1377" s="53"/>
      <c r="H1377" s="57"/>
      <c r="I1377" s="56"/>
      <c r="J1377" s="56"/>
      <c r="K1377" s="68"/>
      <c r="L1377" s="113">
        <v>1377</v>
      </c>
      <c r="M1377" s="113"/>
      <c r="N1377" s="98">
        <f>COUNTIFS(A:A,Edges[[#This Row],[Vertex 2]])</f>
        <v>294</v>
      </c>
    </row>
    <row r="1378" spans="1:14" x14ac:dyDescent="0.3">
      <c r="A1378" t="s">
        <v>1535</v>
      </c>
      <c r="B1378" s="91" t="s">
        <v>192</v>
      </c>
      <c r="C1378" s="53"/>
      <c r="D1378" s="54"/>
      <c r="E1378" s="112"/>
      <c r="F1378" s="55"/>
      <c r="G1378" s="53"/>
      <c r="H1378" s="57"/>
      <c r="I1378" s="56"/>
      <c r="J1378" s="56"/>
      <c r="K1378" s="68"/>
      <c r="L1378" s="113">
        <v>1378</v>
      </c>
      <c r="M1378" s="113"/>
      <c r="N1378" s="98">
        <f>COUNTIFS(A:A,Edges[[#This Row],[Vertex 2]])</f>
        <v>294</v>
      </c>
    </row>
    <row r="1379" spans="1:14" x14ac:dyDescent="0.3">
      <c r="A1379" t="s">
        <v>1536</v>
      </c>
      <c r="B1379" s="91" t="s">
        <v>192</v>
      </c>
      <c r="C1379" s="53"/>
      <c r="D1379" s="54"/>
      <c r="E1379" s="112"/>
      <c r="F1379" s="55"/>
      <c r="G1379" s="53"/>
      <c r="H1379" s="57"/>
      <c r="I1379" s="56"/>
      <c r="J1379" s="56"/>
      <c r="K1379" s="68"/>
      <c r="L1379" s="113">
        <v>1379</v>
      </c>
      <c r="M1379" s="113"/>
      <c r="N1379" s="98">
        <f>COUNTIFS(A:A,Edges[[#This Row],[Vertex 2]])</f>
        <v>294</v>
      </c>
    </row>
    <row r="1380" spans="1:14" x14ac:dyDescent="0.3">
      <c r="A1380" t="s">
        <v>1537</v>
      </c>
      <c r="B1380" s="91" t="s">
        <v>192</v>
      </c>
      <c r="C1380" s="53"/>
      <c r="D1380" s="54"/>
      <c r="E1380" s="112"/>
      <c r="F1380" s="55"/>
      <c r="G1380" s="53"/>
      <c r="H1380" s="57"/>
      <c r="I1380" s="56"/>
      <c r="J1380" s="56"/>
      <c r="K1380" s="68"/>
      <c r="L1380" s="113">
        <v>1380</v>
      </c>
      <c r="M1380" s="113"/>
      <c r="N1380" s="98">
        <f>COUNTIFS(A:A,Edges[[#This Row],[Vertex 2]])</f>
        <v>294</v>
      </c>
    </row>
    <row r="1381" spans="1:14" x14ac:dyDescent="0.3">
      <c r="A1381" t="s">
        <v>1538</v>
      </c>
      <c r="B1381" s="91" t="s">
        <v>192</v>
      </c>
      <c r="C1381" s="53"/>
      <c r="D1381" s="54"/>
      <c r="E1381" s="112"/>
      <c r="F1381" s="55"/>
      <c r="G1381" s="53"/>
      <c r="H1381" s="57"/>
      <c r="I1381" s="56"/>
      <c r="J1381" s="56"/>
      <c r="K1381" s="68"/>
      <c r="L1381" s="113">
        <v>1381</v>
      </c>
      <c r="M1381" s="113"/>
      <c r="N1381" s="98">
        <f>COUNTIFS(A:A,Edges[[#This Row],[Vertex 2]])</f>
        <v>294</v>
      </c>
    </row>
    <row r="1382" spans="1:14" x14ac:dyDescent="0.3">
      <c r="A1382" t="s">
        <v>1539</v>
      </c>
      <c r="B1382" s="91" t="s">
        <v>192</v>
      </c>
      <c r="C1382" s="53"/>
      <c r="D1382" s="54"/>
      <c r="E1382" s="112"/>
      <c r="F1382" s="55"/>
      <c r="G1382" s="53"/>
      <c r="H1382" s="57"/>
      <c r="I1382" s="56"/>
      <c r="J1382" s="56"/>
      <c r="K1382" s="68"/>
      <c r="L1382" s="113">
        <v>1382</v>
      </c>
      <c r="M1382" s="113"/>
      <c r="N1382" s="98">
        <f>COUNTIFS(A:A,Edges[[#This Row],[Vertex 2]])</f>
        <v>294</v>
      </c>
    </row>
    <row r="1383" spans="1:14" x14ac:dyDescent="0.3">
      <c r="A1383" t="s">
        <v>1540</v>
      </c>
      <c r="B1383" s="91" t="s">
        <v>192</v>
      </c>
      <c r="C1383" s="53"/>
      <c r="D1383" s="54"/>
      <c r="E1383" s="112"/>
      <c r="F1383" s="55"/>
      <c r="G1383" s="53"/>
      <c r="H1383" s="57"/>
      <c r="I1383" s="56"/>
      <c r="J1383" s="56"/>
      <c r="K1383" s="68"/>
      <c r="L1383" s="113">
        <v>1383</v>
      </c>
      <c r="M1383" s="113"/>
      <c r="N1383" s="98">
        <f>COUNTIFS(A:A,Edges[[#This Row],[Vertex 2]])</f>
        <v>294</v>
      </c>
    </row>
    <row r="1384" spans="1:14" x14ac:dyDescent="0.3">
      <c r="A1384" t="s">
        <v>1541</v>
      </c>
      <c r="B1384" s="91" t="s">
        <v>192</v>
      </c>
      <c r="C1384" s="53"/>
      <c r="D1384" s="54"/>
      <c r="E1384" s="112"/>
      <c r="F1384" s="55"/>
      <c r="G1384" s="53"/>
      <c r="H1384" s="57"/>
      <c r="I1384" s="56"/>
      <c r="J1384" s="56"/>
      <c r="K1384" s="68"/>
      <c r="L1384" s="113">
        <v>1384</v>
      </c>
      <c r="M1384" s="113"/>
      <c r="N1384" s="98">
        <f>COUNTIFS(A:A,Edges[[#This Row],[Vertex 2]])</f>
        <v>294</v>
      </c>
    </row>
    <row r="1385" spans="1:14" x14ac:dyDescent="0.3">
      <c r="A1385" t="s">
        <v>1542</v>
      </c>
      <c r="B1385" s="91" t="s">
        <v>192</v>
      </c>
      <c r="C1385" s="53"/>
      <c r="D1385" s="54"/>
      <c r="E1385" s="112"/>
      <c r="F1385" s="55"/>
      <c r="G1385" s="53"/>
      <c r="H1385" s="57"/>
      <c r="I1385" s="56"/>
      <c r="J1385" s="56"/>
      <c r="K1385" s="68"/>
      <c r="L1385" s="113">
        <v>1385</v>
      </c>
      <c r="M1385" s="113"/>
      <c r="N1385" s="98">
        <f>COUNTIFS(A:A,Edges[[#This Row],[Vertex 2]])</f>
        <v>294</v>
      </c>
    </row>
    <row r="1386" spans="1:14" x14ac:dyDescent="0.3">
      <c r="A1386" t="s">
        <v>1543</v>
      </c>
      <c r="B1386" s="91" t="s">
        <v>192</v>
      </c>
      <c r="C1386" s="53"/>
      <c r="D1386" s="54"/>
      <c r="E1386" s="112"/>
      <c r="F1386" s="55"/>
      <c r="G1386" s="53"/>
      <c r="H1386" s="57"/>
      <c r="I1386" s="56"/>
      <c r="J1386" s="56"/>
      <c r="K1386" s="68"/>
      <c r="L1386" s="113">
        <v>1386</v>
      </c>
      <c r="M1386" s="113"/>
      <c r="N1386" s="98">
        <f>COUNTIFS(A:A,Edges[[#This Row],[Vertex 2]])</f>
        <v>294</v>
      </c>
    </row>
    <row r="1387" spans="1:14" x14ac:dyDescent="0.3">
      <c r="A1387" t="s">
        <v>1544</v>
      </c>
      <c r="B1387" s="91" t="s">
        <v>192</v>
      </c>
      <c r="C1387" s="53"/>
      <c r="D1387" s="54"/>
      <c r="E1387" s="112"/>
      <c r="F1387" s="55"/>
      <c r="G1387" s="53"/>
      <c r="H1387" s="57"/>
      <c r="I1387" s="56"/>
      <c r="J1387" s="56"/>
      <c r="K1387" s="68"/>
      <c r="L1387" s="113">
        <v>1387</v>
      </c>
      <c r="M1387" s="113"/>
      <c r="N1387" s="98">
        <f>COUNTIFS(A:A,Edges[[#This Row],[Vertex 2]])</f>
        <v>294</v>
      </c>
    </row>
    <row r="1388" spans="1:14" x14ac:dyDescent="0.3">
      <c r="A1388" t="s">
        <v>1545</v>
      </c>
      <c r="B1388" s="91" t="s">
        <v>192</v>
      </c>
      <c r="C1388" s="53"/>
      <c r="D1388" s="54"/>
      <c r="E1388" s="112"/>
      <c r="F1388" s="55"/>
      <c r="G1388" s="53"/>
      <c r="H1388" s="57"/>
      <c r="I1388" s="56"/>
      <c r="J1388" s="56"/>
      <c r="K1388" s="68"/>
      <c r="L1388" s="113">
        <v>1388</v>
      </c>
      <c r="M1388" s="113"/>
      <c r="N1388" s="98">
        <f>COUNTIFS(A:A,Edges[[#This Row],[Vertex 2]])</f>
        <v>294</v>
      </c>
    </row>
    <row r="1389" spans="1:14" x14ac:dyDescent="0.3">
      <c r="A1389" t="s">
        <v>1546</v>
      </c>
      <c r="B1389" s="91" t="s">
        <v>192</v>
      </c>
      <c r="C1389" s="53"/>
      <c r="D1389" s="54"/>
      <c r="E1389" s="112"/>
      <c r="F1389" s="55"/>
      <c r="G1389" s="53"/>
      <c r="H1389" s="57"/>
      <c r="I1389" s="56"/>
      <c r="J1389" s="56"/>
      <c r="K1389" s="68"/>
      <c r="L1389" s="113">
        <v>1389</v>
      </c>
      <c r="M1389" s="113"/>
      <c r="N1389" s="98">
        <f>COUNTIFS(A:A,Edges[[#This Row],[Vertex 2]])</f>
        <v>294</v>
      </c>
    </row>
    <row r="1390" spans="1:14" x14ac:dyDescent="0.3">
      <c r="A1390" t="s">
        <v>1547</v>
      </c>
      <c r="B1390" s="91" t="s">
        <v>192</v>
      </c>
      <c r="C1390" s="53"/>
      <c r="D1390" s="54"/>
      <c r="E1390" s="112"/>
      <c r="F1390" s="55"/>
      <c r="G1390" s="53"/>
      <c r="H1390" s="57"/>
      <c r="I1390" s="56"/>
      <c r="J1390" s="56"/>
      <c r="K1390" s="68"/>
      <c r="L1390" s="113">
        <v>1390</v>
      </c>
      <c r="M1390" s="113"/>
      <c r="N1390" s="98">
        <f>COUNTIFS(A:A,Edges[[#This Row],[Vertex 2]])</f>
        <v>294</v>
      </c>
    </row>
    <row r="1391" spans="1:14" x14ac:dyDescent="0.3">
      <c r="A1391" t="s">
        <v>1548</v>
      </c>
      <c r="B1391" s="91" t="s">
        <v>192</v>
      </c>
      <c r="C1391" s="53"/>
      <c r="D1391" s="54"/>
      <c r="E1391" s="112"/>
      <c r="F1391" s="55"/>
      <c r="G1391" s="53"/>
      <c r="H1391" s="57"/>
      <c r="I1391" s="56"/>
      <c r="J1391" s="56"/>
      <c r="K1391" s="68"/>
      <c r="L1391" s="113">
        <v>1391</v>
      </c>
      <c r="M1391" s="113"/>
      <c r="N1391" s="98">
        <f>COUNTIFS(A:A,Edges[[#This Row],[Vertex 2]])</f>
        <v>294</v>
      </c>
    </row>
    <row r="1392" spans="1:14" x14ac:dyDescent="0.3">
      <c r="A1392" t="s">
        <v>1549</v>
      </c>
      <c r="B1392" s="91" t="s">
        <v>192</v>
      </c>
      <c r="C1392" s="53"/>
      <c r="D1392" s="54"/>
      <c r="E1392" s="112"/>
      <c r="F1392" s="55"/>
      <c r="G1392" s="53"/>
      <c r="H1392" s="57"/>
      <c r="I1392" s="56"/>
      <c r="J1392" s="56"/>
      <c r="K1392" s="68"/>
      <c r="L1392" s="113">
        <v>1392</v>
      </c>
      <c r="M1392" s="113"/>
      <c r="N1392" s="98">
        <f>COUNTIFS(A:A,Edges[[#This Row],[Vertex 2]])</f>
        <v>294</v>
      </c>
    </row>
    <row r="1393" spans="1:14" x14ac:dyDescent="0.3">
      <c r="A1393" t="s">
        <v>1550</v>
      </c>
      <c r="B1393" s="91" t="s">
        <v>192</v>
      </c>
      <c r="C1393" s="53"/>
      <c r="D1393" s="54"/>
      <c r="E1393" s="112"/>
      <c r="F1393" s="55"/>
      <c r="G1393" s="53"/>
      <c r="H1393" s="57"/>
      <c r="I1393" s="56"/>
      <c r="J1393" s="56"/>
      <c r="K1393" s="68"/>
      <c r="L1393" s="113">
        <v>1393</v>
      </c>
      <c r="M1393" s="113"/>
      <c r="N1393" s="98">
        <f>COUNTIFS(A:A,Edges[[#This Row],[Vertex 2]])</f>
        <v>294</v>
      </c>
    </row>
    <row r="1394" spans="1:14" x14ac:dyDescent="0.3">
      <c r="A1394" t="s">
        <v>1551</v>
      </c>
      <c r="B1394" s="91" t="s">
        <v>192</v>
      </c>
      <c r="C1394" s="53"/>
      <c r="D1394" s="54"/>
      <c r="E1394" s="112"/>
      <c r="F1394" s="55"/>
      <c r="G1394" s="53"/>
      <c r="H1394" s="57"/>
      <c r="I1394" s="56"/>
      <c r="J1394" s="56"/>
      <c r="K1394" s="68"/>
      <c r="L1394" s="113">
        <v>1394</v>
      </c>
      <c r="M1394" s="113"/>
      <c r="N1394" s="98">
        <f>COUNTIFS(A:A,Edges[[#This Row],[Vertex 2]])</f>
        <v>294</v>
      </c>
    </row>
    <row r="1395" spans="1:14" x14ac:dyDescent="0.3">
      <c r="A1395" t="s">
        <v>1552</v>
      </c>
      <c r="B1395" s="91" t="s">
        <v>192</v>
      </c>
      <c r="C1395" s="53"/>
      <c r="D1395" s="54"/>
      <c r="E1395" s="112"/>
      <c r="F1395" s="55"/>
      <c r="G1395" s="53"/>
      <c r="H1395" s="57"/>
      <c r="I1395" s="56"/>
      <c r="J1395" s="56"/>
      <c r="K1395" s="68"/>
      <c r="L1395" s="113">
        <v>1395</v>
      </c>
      <c r="M1395" s="113"/>
      <c r="N1395" s="98">
        <f>COUNTIFS(A:A,Edges[[#This Row],[Vertex 2]])</f>
        <v>294</v>
      </c>
    </row>
    <row r="1396" spans="1:14" x14ac:dyDescent="0.3">
      <c r="A1396" t="s">
        <v>1553</v>
      </c>
      <c r="B1396" s="91" t="s">
        <v>192</v>
      </c>
      <c r="C1396" s="53"/>
      <c r="D1396" s="54"/>
      <c r="E1396" s="112"/>
      <c r="F1396" s="55"/>
      <c r="G1396" s="53"/>
      <c r="H1396" s="57"/>
      <c r="I1396" s="56"/>
      <c r="J1396" s="56"/>
      <c r="K1396" s="68"/>
      <c r="L1396" s="113">
        <v>1396</v>
      </c>
      <c r="M1396" s="113"/>
      <c r="N1396" s="98">
        <f>COUNTIFS(A:A,Edges[[#This Row],[Vertex 2]])</f>
        <v>294</v>
      </c>
    </row>
    <row r="1397" spans="1:14" x14ac:dyDescent="0.3">
      <c r="A1397" t="s">
        <v>1554</v>
      </c>
      <c r="B1397" s="91" t="s">
        <v>192</v>
      </c>
      <c r="C1397" s="53"/>
      <c r="D1397" s="54"/>
      <c r="E1397" s="112"/>
      <c r="F1397" s="55"/>
      <c r="G1397" s="53"/>
      <c r="H1397" s="57"/>
      <c r="I1397" s="56"/>
      <c r="J1397" s="56"/>
      <c r="K1397" s="68"/>
      <c r="L1397" s="113">
        <v>1397</v>
      </c>
      <c r="M1397" s="113"/>
      <c r="N1397" s="98">
        <f>COUNTIFS(A:A,Edges[[#This Row],[Vertex 2]])</f>
        <v>294</v>
      </c>
    </row>
    <row r="1398" spans="1:14" x14ac:dyDescent="0.3">
      <c r="A1398" t="s">
        <v>1555</v>
      </c>
      <c r="B1398" s="91" t="s">
        <v>192</v>
      </c>
      <c r="C1398" s="53"/>
      <c r="D1398" s="54"/>
      <c r="E1398" s="112"/>
      <c r="F1398" s="55"/>
      <c r="G1398" s="53"/>
      <c r="H1398" s="57"/>
      <c r="I1398" s="56"/>
      <c r="J1398" s="56"/>
      <c r="K1398" s="68"/>
      <c r="L1398" s="113">
        <v>1398</v>
      </c>
      <c r="M1398" s="113"/>
      <c r="N1398" s="98">
        <f>COUNTIFS(A:A,Edges[[#This Row],[Vertex 2]])</f>
        <v>294</v>
      </c>
    </row>
    <row r="1399" spans="1:14" x14ac:dyDescent="0.3">
      <c r="A1399" t="s">
        <v>1556</v>
      </c>
      <c r="B1399" s="91" t="s">
        <v>192</v>
      </c>
      <c r="C1399" s="53"/>
      <c r="D1399" s="54"/>
      <c r="E1399" s="112"/>
      <c r="F1399" s="55"/>
      <c r="G1399" s="53"/>
      <c r="H1399" s="57"/>
      <c r="I1399" s="56"/>
      <c r="J1399" s="56"/>
      <c r="K1399" s="68"/>
      <c r="L1399" s="113">
        <v>1399</v>
      </c>
      <c r="M1399" s="113"/>
      <c r="N1399" s="98">
        <f>COUNTIFS(A:A,Edges[[#This Row],[Vertex 2]])</f>
        <v>294</v>
      </c>
    </row>
    <row r="1400" spans="1:14" x14ac:dyDescent="0.3">
      <c r="A1400" t="s">
        <v>1557</v>
      </c>
      <c r="B1400" s="91" t="s">
        <v>192</v>
      </c>
      <c r="C1400" s="53"/>
      <c r="D1400" s="54"/>
      <c r="E1400" s="112"/>
      <c r="F1400" s="55"/>
      <c r="G1400" s="53"/>
      <c r="H1400" s="57"/>
      <c r="I1400" s="56"/>
      <c r="J1400" s="56"/>
      <c r="K1400" s="68"/>
      <c r="L1400" s="113">
        <v>1400</v>
      </c>
      <c r="M1400" s="113"/>
      <c r="N1400" s="98">
        <f>COUNTIFS(A:A,Edges[[#This Row],[Vertex 2]])</f>
        <v>294</v>
      </c>
    </row>
    <row r="1401" spans="1:14" x14ac:dyDescent="0.3">
      <c r="A1401" t="s">
        <v>1558</v>
      </c>
      <c r="B1401" s="91" t="s">
        <v>192</v>
      </c>
      <c r="C1401" s="53"/>
      <c r="D1401" s="54"/>
      <c r="E1401" s="112"/>
      <c r="F1401" s="55"/>
      <c r="G1401" s="53"/>
      <c r="H1401" s="57"/>
      <c r="I1401" s="56"/>
      <c r="J1401" s="56"/>
      <c r="K1401" s="68"/>
      <c r="L1401" s="113">
        <v>1401</v>
      </c>
      <c r="M1401" s="113"/>
      <c r="N1401" s="98">
        <f>COUNTIFS(A:A,Edges[[#This Row],[Vertex 2]])</f>
        <v>294</v>
      </c>
    </row>
    <row r="1402" spans="1:14" x14ac:dyDescent="0.3">
      <c r="A1402" t="s">
        <v>1559</v>
      </c>
      <c r="B1402" s="91" t="s">
        <v>192</v>
      </c>
      <c r="C1402" s="53"/>
      <c r="D1402" s="54"/>
      <c r="E1402" s="112"/>
      <c r="F1402" s="55"/>
      <c r="G1402" s="53"/>
      <c r="H1402" s="57"/>
      <c r="I1402" s="56"/>
      <c r="J1402" s="56"/>
      <c r="K1402" s="68"/>
      <c r="L1402" s="113">
        <v>1402</v>
      </c>
      <c r="M1402" s="113"/>
      <c r="N1402" s="98">
        <f>COUNTIFS(A:A,Edges[[#This Row],[Vertex 2]])</f>
        <v>294</v>
      </c>
    </row>
    <row r="1403" spans="1:14" x14ac:dyDescent="0.3">
      <c r="A1403" t="s">
        <v>1560</v>
      </c>
      <c r="B1403" s="91" t="s">
        <v>192</v>
      </c>
      <c r="C1403" s="53"/>
      <c r="D1403" s="54"/>
      <c r="E1403" s="112"/>
      <c r="F1403" s="55"/>
      <c r="G1403" s="53"/>
      <c r="H1403" s="57"/>
      <c r="I1403" s="56"/>
      <c r="J1403" s="56"/>
      <c r="K1403" s="68"/>
      <c r="L1403" s="113">
        <v>1403</v>
      </c>
      <c r="M1403" s="113"/>
      <c r="N1403" s="98">
        <f>COUNTIFS(A:A,Edges[[#This Row],[Vertex 2]])</f>
        <v>294</v>
      </c>
    </row>
    <row r="1404" spans="1:14" x14ac:dyDescent="0.3">
      <c r="A1404" t="s">
        <v>1561</v>
      </c>
      <c r="B1404" s="91" t="s">
        <v>192</v>
      </c>
      <c r="C1404" s="53"/>
      <c r="D1404" s="54"/>
      <c r="E1404" s="112"/>
      <c r="F1404" s="55"/>
      <c r="G1404" s="53"/>
      <c r="H1404" s="57"/>
      <c r="I1404" s="56"/>
      <c r="J1404" s="56"/>
      <c r="K1404" s="68"/>
      <c r="L1404" s="113">
        <v>1404</v>
      </c>
      <c r="M1404" s="113"/>
      <c r="N1404" s="98">
        <f>COUNTIFS(A:A,Edges[[#This Row],[Vertex 2]])</f>
        <v>294</v>
      </c>
    </row>
    <row r="1405" spans="1:14" x14ac:dyDescent="0.3">
      <c r="A1405" t="s">
        <v>1562</v>
      </c>
      <c r="B1405" s="91" t="s">
        <v>192</v>
      </c>
      <c r="C1405" s="53"/>
      <c r="D1405" s="54"/>
      <c r="E1405" s="112"/>
      <c r="F1405" s="55"/>
      <c r="G1405" s="53"/>
      <c r="H1405" s="57"/>
      <c r="I1405" s="56"/>
      <c r="J1405" s="56"/>
      <c r="K1405" s="68"/>
      <c r="L1405" s="113">
        <v>1405</v>
      </c>
      <c r="M1405" s="113"/>
      <c r="N1405" s="98">
        <f>COUNTIFS(A:A,Edges[[#This Row],[Vertex 2]])</f>
        <v>294</v>
      </c>
    </row>
    <row r="1406" spans="1:14" x14ac:dyDescent="0.3">
      <c r="A1406" t="s">
        <v>1563</v>
      </c>
      <c r="B1406" s="91" t="s">
        <v>192</v>
      </c>
      <c r="C1406" s="53"/>
      <c r="D1406" s="54"/>
      <c r="E1406" s="112"/>
      <c r="F1406" s="55"/>
      <c r="G1406" s="53"/>
      <c r="H1406" s="57"/>
      <c r="I1406" s="56"/>
      <c r="J1406" s="56"/>
      <c r="K1406" s="68"/>
      <c r="L1406" s="113">
        <v>1406</v>
      </c>
      <c r="M1406" s="113"/>
      <c r="N1406" s="98">
        <f>COUNTIFS(A:A,Edges[[#This Row],[Vertex 2]])</f>
        <v>294</v>
      </c>
    </row>
    <row r="1407" spans="1:14" x14ac:dyDescent="0.3">
      <c r="A1407" t="s">
        <v>1564</v>
      </c>
      <c r="B1407" s="91" t="s">
        <v>192</v>
      </c>
      <c r="C1407" s="53"/>
      <c r="D1407" s="54"/>
      <c r="E1407" s="112"/>
      <c r="F1407" s="55"/>
      <c r="G1407" s="53"/>
      <c r="H1407" s="57"/>
      <c r="I1407" s="56"/>
      <c r="J1407" s="56"/>
      <c r="K1407" s="68"/>
      <c r="L1407" s="113">
        <v>1407</v>
      </c>
      <c r="M1407" s="113"/>
      <c r="N1407" s="98">
        <f>COUNTIFS(A:A,Edges[[#This Row],[Vertex 2]])</f>
        <v>294</v>
      </c>
    </row>
    <row r="1408" spans="1:14" x14ac:dyDescent="0.3">
      <c r="A1408" t="s">
        <v>1565</v>
      </c>
      <c r="B1408" s="91" t="s">
        <v>192</v>
      </c>
      <c r="C1408" s="53"/>
      <c r="D1408" s="54"/>
      <c r="E1408" s="112"/>
      <c r="F1408" s="55"/>
      <c r="G1408" s="53"/>
      <c r="H1408" s="57"/>
      <c r="I1408" s="56"/>
      <c r="J1408" s="56"/>
      <c r="K1408" s="68"/>
      <c r="L1408" s="113">
        <v>1408</v>
      </c>
      <c r="M1408" s="113"/>
      <c r="N1408" s="98">
        <f>COUNTIFS(A:A,Edges[[#This Row],[Vertex 2]])</f>
        <v>294</v>
      </c>
    </row>
    <row r="1409" spans="1:14" x14ac:dyDescent="0.3">
      <c r="A1409" t="s">
        <v>1566</v>
      </c>
      <c r="B1409" s="91" t="s">
        <v>192</v>
      </c>
      <c r="C1409" s="53"/>
      <c r="D1409" s="54"/>
      <c r="E1409" s="112"/>
      <c r="F1409" s="55"/>
      <c r="G1409" s="53"/>
      <c r="H1409" s="57"/>
      <c r="I1409" s="56"/>
      <c r="J1409" s="56"/>
      <c r="K1409" s="68"/>
      <c r="L1409" s="113">
        <v>1409</v>
      </c>
      <c r="M1409" s="113"/>
      <c r="N1409" s="98">
        <f>COUNTIFS(A:A,Edges[[#This Row],[Vertex 2]])</f>
        <v>294</v>
      </c>
    </row>
    <row r="1410" spans="1:14" x14ac:dyDescent="0.3">
      <c r="A1410" t="s">
        <v>1567</v>
      </c>
      <c r="B1410" s="91" t="s">
        <v>192</v>
      </c>
      <c r="C1410" s="53"/>
      <c r="D1410" s="54"/>
      <c r="E1410" s="112"/>
      <c r="F1410" s="55"/>
      <c r="G1410" s="53"/>
      <c r="H1410" s="57"/>
      <c r="I1410" s="56"/>
      <c r="J1410" s="56"/>
      <c r="K1410" s="68"/>
      <c r="L1410" s="113">
        <v>1410</v>
      </c>
      <c r="M1410" s="113"/>
      <c r="N1410" s="98">
        <f>COUNTIFS(A:A,Edges[[#This Row],[Vertex 2]])</f>
        <v>294</v>
      </c>
    </row>
    <row r="1411" spans="1:14" x14ac:dyDescent="0.3">
      <c r="A1411" t="s">
        <v>1568</v>
      </c>
      <c r="B1411" s="91" t="s">
        <v>192</v>
      </c>
      <c r="C1411" s="53"/>
      <c r="D1411" s="54"/>
      <c r="E1411" s="112"/>
      <c r="F1411" s="55"/>
      <c r="G1411" s="53"/>
      <c r="H1411" s="57"/>
      <c r="I1411" s="56"/>
      <c r="J1411" s="56"/>
      <c r="K1411" s="68"/>
      <c r="L1411" s="113">
        <v>1411</v>
      </c>
      <c r="M1411" s="113"/>
      <c r="N1411" s="98">
        <f>COUNTIFS(A:A,Edges[[#This Row],[Vertex 2]])</f>
        <v>294</v>
      </c>
    </row>
    <row r="1412" spans="1:14" x14ac:dyDescent="0.3">
      <c r="A1412" t="s">
        <v>1569</v>
      </c>
      <c r="B1412" s="91" t="s">
        <v>192</v>
      </c>
      <c r="C1412" s="53"/>
      <c r="D1412" s="54"/>
      <c r="E1412" s="112"/>
      <c r="F1412" s="55"/>
      <c r="G1412" s="53"/>
      <c r="H1412" s="57"/>
      <c r="I1412" s="56"/>
      <c r="J1412" s="56"/>
      <c r="K1412" s="68"/>
      <c r="L1412" s="113">
        <v>1412</v>
      </c>
      <c r="M1412" s="113"/>
      <c r="N1412" s="98">
        <f>COUNTIFS(A:A,Edges[[#This Row],[Vertex 2]])</f>
        <v>294</v>
      </c>
    </row>
    <row r="1413" spans="1:14" x14ac:dyDescent="0.3">
      <c r="A1413" t="s">
        <v>1570</v>
      </c>
      <c r="B1413" s="91" t="s">
        <v>192</v>
      </c>
      <c r="C1413" s="53"/>
      <c r="D1413" s="54"/>
      <c r="E1413" s="112"/>
      <c r="F1413" s="55"/>
      <c r="G1413" s="53"/>
      <c r="H1413" s="57"/>
      <c r="I1413" s="56"/>
      <c r="J1413" s="56"/>
      <c r="K1413" s="68"/>
      <c r="L1413" s="113">
        <v>1413</v>
      </c>
      <c r="M1413" s="113"/>
      <c r="N1413" s="98">
        <f>COUNTIFS(A:A,Edges[[#This Row],[Vertex 2]])</f>
        <v>294</v>
      </c>
    </row>
    <row r="1414" spans="1:14" x14ac:dyDescent="0.3">
      <c r="A1414" t="s">
        <v>1571</v>
      </c>
      <c r="B1414" s="91" t="s">
        <v>192</v>
      </c>
      <c r="C1414" s="53"/>
      <c r="D1414" s="54"/>
      <c r="E1414" s="112"/>
      <c r="F1414" s="55"/>
      <c r="G1414" s="53"/>
      <c r="H1414" s="57"/>
      <c r="I1414" s="56"/>
      <c r="J1414" s="56"/>
      <c r="K1414" s="68"/>
      <c r="L1414" s="113">
        <v>1414</v>
      </c>
      <c r="M1414" s="113"/>
      <c r="N1414" s="98">
        <f>COUNTIFS(A:A,Edges[[#This Row],[Vertex 2]])</f>
        <v>294</v>
      </c>
    </row>
    <row r="1415" spans="1:14" x14ac:dyDescent="0.3">
      <c r="A1415" t="s">
        <v>1572</v>
      </c>
      <c r="B1415" s="91" t="s">
        <v>192</v>
      </c>
      <c r="C1415" s="53"/>
      <c r="D1415" s="54"/>
      <c r="E1415" s="112"/>
      <c r="F1415" s="55"/>
      <c r="G1415" s="53"/>
      <c r="H1415" s="57"/>
      <c r="I1415" s="56"/>
      <c r="J1415" s="56"/>
      <c r="K1415" s="68"/>
      <c r="L1415" s="113">
        <v>1415</v>
      </c>
      <c r="M1415" s="113"/>
      <c r="N1415" s="98">
        <f>COUNTIFS(A:A,Edges[[#This Row],[Vertex 2]])</f>
        <v>294</v>
      </c>
    </row>
    <row r="1416" spans="1:14" x14ac:dyDescent="0.3">
      <c r="A1416" t="s">
        <v>1573</v>
      </c>
      <c r="B1416" s="91" t="s">
        <v>192</v>
      </c>
      <c r="C1416" s="53"/>
      <c r="D1416" s="54"/>
      <c r="E1416" s="112"/>
      <c r="F1416" s="55"/>
      <c r="G1416" s="53"/>
      <c r="H1416" s="57"/>
      <c r="I1416" s="56"/>
      <c r="J1416" s="56"/>
      <c r="K1416" s="68"/>
      <c r="L1416" s="113">
        <v>1416</v>
      </c>
      <c r="M1416" s="113"/>
      <c r="N1416" s="98">
        <f>COUNTIFS(A:A,Edges[[#This Row],[Vertex 2]])</f>
        <v>294</v>
      </c>
    </row>
    <row r="1417" spans="1:14" x14ac:dyDescent="0.3">
      <c r="A1417" t="s">
        <v>1574</v>
      </c>
      <c r="B1417" s="91" t="s">
        <v>192</v>
      </c>
      <c r="C1417" s="53"/>
      <c r="D1417" s="54"/>
      <c r="E1417" s="112"/>
      <c r="F1417" s="55"/>
      <c r="G1417" s="53"/>
      <c r="H1417" s="57"/>
      <c r="I1417" s="56"/>
      <c r="J1417" s="56"/>
      <c r="K1417" s="68"/>
      <c r="L1417" s="113">
        <v>1417</v>
      </c>
      <c r="M1417" s="113"/>
      <c r="N1417" s="98">
        <f>COUNTIFS(A:A,Edges[[#This Row],[Vertex 2]])</f>
        <v>294</v>
      </c>
    </row>
    <row r="1418" spans="1:14" x14ac:dyDescent="0.3">
      <c r="A1418" t="s">
        <v>1575</v>
      </c>
      <c r="B1418" s="91" t="s">
        <v>192</v>
      </c>
      <c r="C1418" s="53"/>
      <c r="D1418" s="54"/>
      <c r="E1418" s="112"/>
      <c r="F1418" s="55"/>
      <c r="G1418" s="53"/>
      <c r="H1418" s="57"/>
      <c r="I1418" s="56"/>
      <c r="J1418" s="56"/>
      <c r="K1418" s="68"/>
      <c r="L1418" s="113">
        <v>1418</v>
      </c>
      <c r="M1418" s="113"/>
      <c r="N1418" s="98">
        <f>COUNTIFS(A:A,Edges[[#This Row],[Vertex 2]])</f>
        <v>294</v>
      </c>
    </row>
    <row r="1419" spans="1:14" x14ac:dyDescent="0.3">
      <c r="A1419" t="s">
        <v>1576</v>
      </c>
      <c r="B1419" s="91" t="s">
        <v>192</v>
      </c>
      <c r="C1419" s="53"/>
      <c r="D1419" s="54"/>
      <c r="E1419" s="112"/>
      <c r="F1419" s="55"/>
      <c r="G1419" s="53"/>
      <c r="H1419" s="57"/>
      <c r="I1419" s="56"/>
      <c r="J1419" s="56"/>
      <c r="K1419" s="68"/>
      <c r="L1419" s="113">
        <v>1419</v>
      </c>
      <c r="M1419" s="113"/>
      <c r="N1419" s="98">
        <f>COUNTIFS(A:A,Edges[[#This Row],[Vertex 2]])</f>
        <v>294</v>
      </c>
    </row>
    <row r="1420" spans="1:14" x14ac:dyDescent="0.3">
      <c r="A1420" t="s">
        <v>1577</v>
      </c>
      <c r="B1420" s="91" t="s">
        <v>192</v>
      </c>
      <c r="C1420" s="53"/>
      <c r="D1420" s="54"/>
      <c r="E1420" s="112"/>
      <c r="F1420" s="55"/>
      <c r="G1420" s="53"/>
      <c r="H1420" s="57"/>
      <c r="I1420" s="56"/>
      <c r="J1420" s="56"/>
      <c r="K1420" s="68"/>
      <c r="L1420" s="113">
        <v>1420</v>
      </c>
      <c r="M1420" s="113"/>
      <c r="N1420" s="98">
        <f>COUNTIFS(A:A,Edges[[#This Row],[Vertex 2]])</f>
        <v>294</v>
      </c>
    </row>
    <row r="1421" spans="1:14" x14ac:dyDescent="0.3">
      <c r="A1421" t="s">
        <v>1578</v>
      </c>
      <c r="B1421" s="91" t="s">
        <v>192</v>
      </c>
      <c r="C1421" s="53"/>
      <c r="D1421" s="54"/>
      <c r="E1421" s="112"/>
      <c r="F1421" s="55"/>
      <c r="G1421" s="53"/>
      <c r="H1421" s="57"/>
      <c r="I1421" s="56"/>
      <c r="J1421" s="56"/>
      <c r="K1421" s="68"/>
      <c r="L1421" s="113">
        <v>1421</v>
      </c>
      <c r="M1421" s="113"/>
      <c r="N1421" s="98">
        <f>COUNTIFS(A:A,Edges[[#This Row],[Vertex 2]])</f>
        <v>294</v>
      </c>
    </row>
    <row r="1422" spans="1:14" x14ac:dyDescent="0.3">
      <c r="A1422" t="s">
        <v>1579</v>
      </c>
      <c r="B1422" s="91" t="s">
        <v>192</v>
      </c>
      <c r="C1422" s="53"/>
      <c r="D1422" s="54"/>
      <c r="E1422" s="112"/>
      <c r="F1422" s="55"/>
      <c r="G1422" s="53"/>
      <c r="H1422" s="57"/>
      <c r="I1422" s="56"/>
      <c r="J1422" s="56"/>
      <c r="K1422" s="68"/>
      <c r="L1422" s="113">
        <v>1422</v>
      </c>
      <c r="M1422" s="113"/>
      <c r="N1422" s="98">
        <f>COUNTIFS(A:A,Edges[[#This Row],[Vertex 2]])</f>
        <v>294</v>
      </c>
    </row>
    <row r="1423" spans="1:14" x14ac:dyDescent="0.3">
      <c r="A1423" t="s">
        <v>1580</v>
      </c>
      <c r="B1423" s="91" t="s">
        <v>192</v>
      </c>
      <c r="C1423" s="53"/>
      <c r="D1423" s="54"/>
      <c r="E1423" s="112"/>
      <c r="F1423" s="55"/>
      <c r="G1423" s="53"/>
      <c r="H1423" s="57"/>
      <c r="I1423" s="56"/>
      <c r="J1423" s="56"/>
      <c r="K1423" s="68"/>
      <c r="L1423" s="113">
        <v>1423</v>
      </c>
      <c r="M1423" s="113"/>
      <c r="N1423" s="98">
        <f>COUNTIFS(A:A,Edges[[#This Row],[Vertex 2]])</f>
        <v>294</v>
      </c>
    </row>
    <row r="1424" spans="1:14" x14ac:dyDescent="0.3">
      <c r="A1424" t="s">
        <v>1581</v>
      </c>
      <c r="B1424" s="91" t="s">
        <v>192</v>
      </c>
      <c r="C1424" s="53"/>
      <c r="D1424" s="54"/>
      <c r="E1424" s="112"/>
      <c r="F1424" s="55"/>
      <c r="G1424" s="53"/>
      <c r="H1424" s="57"/>
      <c r="I1424" s="56"/>
      <c r="J1424" s="56"/>
      <c r="K1424" s="68"/>
      <c r="L1424" s="113">
        <v>1424</v>
      </c>
      <c r="M1424" s="113"/>
      <c r="N1424" s="98">
        <f>COUNTIFS(A:A,Edges[[#This Row],[Vertex 2]])</f>
        <v>294</v>
      </c>
    </row>
    <row r="1425" spans="1:14" x14ac:dyDescent="0.3">
      <c r="A1425" t="s">
        <v>1582</v>
      </c>
      <c r="B1425" s="91" t="s">
        <v>192</v>
      </c>
      <c r="C1425" s="53"/>
      <c r="D1425" s="54"/>
      <c r="E1425" s="112"/>
      <c r="F1425" s="55"/>
      <c r="G1425" s="53"/>
      <c r="H1425" s="57"/>
      <c r="I1425" s="56"/>
      <c r="J1425" s="56"/>
      <c r="K1425" s="68"/>
      <c r="L1425" s="113">
        <v>1425</v>
      </c>
      <c r="M1425" s="113"/>
      <c r="N1425" s="98">
        <f>COUNTIFS(A:A,Edges[[#This Row],[Vertex 2]])</f>
        <v>294</v>
      </c>
    </row>
    <row r="1426" spans="1:14" x14ac:dyDescent="0.3">
      <c r="A1426" t="s">
        <v>1583</v>
      </c>
      <c r="B1426" s="91" t="s">
        <v>192</v>
      </c>
      <c r="C1426" s="53"/>
      <c r="D1426" s="54"/>
      <c r="E1426" s="112"/>
      <c r="F1426" s="55"/>
      <c r="G1426" s="53"/>
      <c r="H1426" s="57"/>
      <c r="I1426" s="56"/>
      <c r="J1426" s="56"/>
      <c r="K1426" s="68"/>
      <c r="L1426" s="113">
        <v>1426</v>
      </c>
      <c r="M1426" s="113"/>
      <c r="N1426" s="98">
        <f>COUNTIFS(A:A,Edges[[#This Row],[Vertex 2]])</f>
        <v>294</v>
      </c>
    </row>
    <row r="1427" spans="1:14" x14ac:dyDescent="0.3">
      <c r="A1427" t="s">
        <v>1584</v>
      </c>
      <c r="B1427" s="91" t="s">
        <v>192</v>
      </c>
      <c r="C1427" s="53"/>
      <c r="D1427" s="54"/>
      <c r="E1427" s="112"/>
      <c r="F1427" s="55"/>
      <c r="G1427" s="53"/>
      <c r="H1427" s="57"/>
      <c r="I1427" s="56"/>
      <c r="J1427" s="56"/>
      <c r="K1427" s="68"/>
      <c r="L1427" s="113">
        <v>1427</v>
      </c>
      <c r="M1427" s="113"/>
      <c r="N1427" s="98">
        <f>COUNTIFS(A:A,Edges[[#This Row],[Vertex 2]])</f>
        <v>294</v>
      </c>
    </row>
    <row r="1428" spans="1:14" x14ac:dyDescent="0.3">
      <c r="A1428" t="s">
        <v>1585</v>
      </c>
      <c r="B1428" s="91" t="s">
        <v>192</v>
      </c>
      <c r="C1428" s="53"/>
      <c r="D1428" s="54"/>
      <c r="E1428" s="112"/>
      <c r="F1428" s="55"/>
      <c r="G1428" s="53"/>
      <c r="H1428" s="57"/>
      <c r="I1428" s="56"/>
      <c r="J1428" s="56"/>
      <c r="K1428" s="68"/>
      <c r="L1428" s="113">
        <v>1428</v>
      </c>
      <c r="M1428" s="113"/>
      <c r="N1428" s="98">
        <f>COUNTIFS(A:A,Edges[[#This Row],[Vertex 2]])</f>
        <v>294</v>
      </c>
    </row>
    <row r="1429" spans="1:14" x14ac:dyDescent="0.3">
      <c r="A1429" t="s">
        <v>1586</v>
      </c>
      <c r="B1429" s="91" t="s">
        <v>192</v>
      </c>
      <c r="C1429" s="53"/>
      <c r="D1429" s="54"/>
      <c r="E1429" s="112"/>
      <c r="F1429" s="55"/>
      <c r="G1429" s="53"/>
      <c r="H1429" s="57"/>
      <c r="I1429" s="56"/>
      <c r="J1429" s="56"/>
      <c r="K1429" s="68"/>
      <c r="L1429" s="113">
        <v>1429</v>
      </c>
      <c r="M1429" s="113"/>
      <c r="N1429" s="98">
        <f>COUNTIFS(A:A,Edges[[#This Row],[Vertex 2]])</f>
        <v>294</v>
      </c>
    </row>
    <row r="1430" spans="1:14" x14ac:dyDescent="0.3">
      <c r="A1430" t="s">
        <v>1587</v>
      </c>
      <c r="B1430" s="91" t="s">
        <v>192</v>
      </c>
      <c r="C1430" s="53"/>
      <c r="D1430" s="54"/>
      <c r="E1430" s="112"/>
      <c r="F1430" s="55"/>
      <c r="G1430" s="53"/>
      <c r="H1430" s="57"/>
      <c r="I1430" s="56"/>
      <c r="J1430" s="56"/>
      <c r="K1430" s="68"/>
      <c r="L1430" s="113">
        <v>1430</v>
      </c>
      <c r="M1430" s="113"/>
      <c r="N1430" s="98">
        <f>COUNTIFS(A:A,Edges[[#This Row],[Vertex 2]])</f>
        <v>294</v>
      </c>
    </row>
    <row r="1431" spans="1:14" x14ac:dyDescent="0.3">
      <c r="A1431" t="s">
        <v>1588</v>
      </c>
      <c r="B1431" s="91" t="s">
        <v>192</v>
      </c>
      <c r="C1431" s="53"/>
      <c r="D1431" s="54"/>
      <c r="E1431" s="112"/>
      <c r="F1431" s="55"/>
      <c r="G1431" s="53"/>
      <c r="H1431" s="57"/>
      <c r="I1431" s="56"/>
      <c r="J1431" s="56"/>
      <c r="K1431" s="68"/>
      <c r="L1431" s="113">
        <v>1431</v>
      </c>
      <c r="M1431" s="113"/>
      <c r="N1431" s="98">
        <f>COUNTIFS(A:A,Edges[[#This Row],[Vertex 2]])</f>
        <v>294</v>
      </c>
    </row>
    <row r="1432" spans="1:14" x14ac:dyDescent="0.3">
      <c r="A1432" t="s">
        <v>1589</v>
      </c>
      <c r="B1432" s="91" t="s">
        <v>192</v>
      </c>
      <c r="C1432" s="53"/>
      <c r="D1432" s="54"/>
      <c r="E1432" s="112"/>
      <c r="F1432" s="55"/>
      <c r="G1432" s="53"/>
      <c r="H1432" s="57"/>
      <c r="I1432" s="56"/>
      <c r="J1432" s="56"/>
      <c r="K1432" s="68"/>
      <c r="L1432" s="113">
        <v>1432</v>
      </c>
      <c r="M1432" s="113"/>
      <c r="N1432" s="98">
        <f>COUNTIFS(A:A,Edges[[#This Row],[Vertex 2]])</f>
        <v>294</v>
      </c>
    </row>
    <row r="1433" spans="1:14" x14ac:dyDescent="0.3">
      <c r="A1433" t="s">
        <v>1590</v>
      </c>
      <c r="B1433" s="91" t="s">
        <v>192</v>
      </c>
      <c r="C1433" s="53"/>
      <c r="D1433" s="54"/>
      <c r="E1433" s="112"/>
      <c r="F1433" s="55"/>
      <c r="G1433" s="53"/>
      <c r="H1433" s="57"/>
      <c r="I1433" s="56"/>
      <c r="J1433" s="56"/>
      <c r="K1433" s="68"/>
      <c r="L1433" s="113">
        <v>1433</v>
      </c>
      <c r="M1433" s="113"/>
      <c r="N1433" s="98">
        <f>COUNTIFS(A:A,Edges[[#This Row],[Vertex 2]])</f>
        <v>294</v>
      </c>
    </row>
    <row r="1434" spans="1:14" x14ac:dyDescent="0.3">
      <c r="A1434" t="s">
        <v>1591</v>
      </c>
      <c r="B1434" s="91" t="s">
        <v>192</v>
      </c>
      <c r="C1434" s="53"/>
      <c r="D1434" s="54"/>
      <c r="E1434" s="112"/>
      <c r="F1434" s="55"/>
      <c r="G1434" s="53"/>
      <c r="H1434" s="57"/>
      <c r="I1434" s="56"/>
      <c r="J1434" s="56"/>
      <c r="K1434" s="68"/>
      <c r="L1434" s="113">
        <v>1434</v>
      </c>
      <c r="M1434" s="113"/>
      <c r="N1434" s="98">
        <f>COUNTIFS(A:A,Edges[[#This Row],[Vertex 2]])</f>
        <v>294</v>
      </c>
    </row>
    <row r="1435" spans="1:14" x14ac:dyDescent="0.3">
      <c r="A1435" t="s">
        <v>1592</v>
      </c>
      <c r="B1435" s="91" t="s">
        <v>192</v>
      </c>
      <c r="C1435" s="53"/>
      <c r="D1435" s="54"/>
      <c r="E1435" s="112"/>
      <c r="F1435" s="55"/>
      <c r="G1435" s="53"/>
      <c r="H1435" s="57"/>
      <c r="I1435" s="56"/>
      <c r="J1435" s="56"/>
      <c r="K1435" s="68"/>
      <c r="L1435" s="113">
        <v>1435</v>
      </c>
      <c r="M1435" s="113"/>
      <c r="N1435" s="98">
        <f>COUNTIFS(A:A,Edges[[#This Row],[Vertex 2]])</f>
        <v>294</v>
      </c>
    </row>
    <row r="1436" spans="1:14" x14ac:dyDescent="0.3">
      <c r="A1436" t="s">
        <v>1593</v>
      </c>
      <c r="B1436" s="91" t="s">
        <v>192</v>
      </c>
      <c r="C1436" s="53"/>
      <c r="D1436" s="54"/>
      <c r="E1436" s="112"/>
      <c r="F1436" s="55"/>
      <c r="G1436" s="53"/>
      <c r="H1436" s="57"/>
      <c r="I1436" s="56"/>
      <c r="J1436" s="56"/>
      <c r="K1436" s="68"/>
      <c r="L1436" s="113">
        <v>1436</v>
      </c>
      <c r="M1436" s="113"/>
      <c r="N1436" s="98">
        <f>COUNTIFS(A:A,Edges[[#This Row],[Vertex 2]])</f>
        <v>294</v>
      </c>
    </row>
    <row r="1437" spans="1:14" x14ac:dyDescent="0.3">
      <c r="A1437" t="s">
        <v>1594</v>
      </c>
      <c r="B1437" s="91" t="s">
        <v>192</v>
      </c>
      <c r="C1437" s="53"/>
      <c r="D1437" s="54"/>
      <c r="E1437" s="112"/>
      <c r="F1437" s="55"/>
      <c r="G1437" s="53"/>
      <c r="H1437" s="57"/>
      <c r="I1437" s="56"/>
      <c r="J1437" s="56"/>
      <c r="K1437" s="68"/>
      <c r="L1437" s="113">
        <v>1437</v>
      </c>
      <c r="M1437" s="113"/>
      <c r="N1437" s="98">
        <f>COUNTIFS(A:A,Edges[[#This Row],[Vertex 2]])</f>
        <v>294</v>
      </c>
    </row>
    <row r="1438" spans="1:14" x14ac:dyDescent="0.3">
      <c r="A1438" t="s">
        <v>1595</v>
      </c>
      <c r="B1438" s="91" t="s">
        <v>192</v>
      </c>
      <c r="C1438" s="53"/>
      <c r="D1438" s="54"/>
      <c r="E1438" s="112"/>
      <c r="F1438" s="55"/>
      <c r="G1438" s="53"/>
      <c r="H1438" s="57"/>
      <c r="I1438" s="56"/>
      <c r="J1438" s="56"/>
      <c r="K1438" s="68"/>
      <c r="L1438" s="113">
        <v>1438</v>
      </c>
      <c r="M1438" s="113"/>
      <c r="N1438" s="98">
        <f>COUNTIFS(A:A,Edges[[#This Row],[Vertex 2]])</f>
        <v>294</v>
      </c>
    </row>
    <row r="1439" spans="1:14" x14ac:dyDescent="0.3">
      <c r="A1439" t="s">
        <v>1596</v>
      </c>
      <c r="B1439" s="91" t="s">
        <v>192</v>
      </c>
      <c r="C1439" s="53"/>
      <c r="D1439" s="54"/>
      <c r="E1439" s="112"/>
      <c r="F1439" s="55"/>
      <c r="G1439" s="53"/>
      <c r="H1439" s="57"/>
      <c r="I1439" s="56"/>
      <c r="J1439" s="56"/>
      <c r="K1439" s="68"/>
      <c r="L1439" s="113">
        <v>1439</v>
      </c>
      <c r="M1439" s="113"/>
      <c r="N1439" s="98">
        <f>COUNTIFS(A:A,Edges[[#This Row],[Vertex 2]])</f>
        <v>294</v>
      </c>
    </row>
    <row r="1440" spans="1:14" x14ac:dyDescent="0.3">
      <c r="A1440" t="s">
        <v>1597</v>
      </c>
      <c r="B1440" s="91" t="s">
        <v>192</v>
      </c>
      <c r="C1440" s="53"/>
      <c r="D1440" s="54"/>
      <c r="E1440" s="112"/>
      <c r="F1440" s="55"/>
      <c r="G1440" s="53"/>
      <c r="H1440" s="57"/>
      <c r="I1440" s="56"/>
      <c r="J1440" s="56"/>
      <c r="K1440" s="68"/>
      <c r="L1440" s="113">
        <v>1440</v>
      </c>
      <c r="M1440" s="113"/>
      <c r="N1440" s="98">
        <f>COUNTIFS(A:A,Edges[[#This Row],[Vertex 2]])</f>
        <v>294</v>
      </c>
    </row>
    <row r="1441" spans="1:14" x14ac:dyDescent="0.3">
      <c r="A1441" t="s">
        <v>1598</v>
      </c>
      <c r="B1441" s="91" t="s">
        <v>192</v>
      </c>
      <c r="C1441" s="53"/>
      <c r="D1441" s="54"/>
      <c r="E1441" s="112"/>
      <c r="F1441" s="55"/>
      <c r="G1441" s="53"/>
      <c r="H1441" s="57"/>
      <c r="I1441" s="56"/>
      <c r="J1441" s="56"/>
      <c r="K1441" s="68"/>
      <c r="L1441" s="113">
        <v>1441</v>
      </c>
      <c r="M1441" s="113"/>
      <c r="N1441" s="98">
        <f>COUNTIFS(A:A,Edges[[#This Row],[Vertex 2]])</f>
        <v>294</v>
      </c>
    </row>
    <row r="1442" spans="1:14" x14ac:dyDescent="0.3">
      <c r="A1442" t="s">
        <v>1599</v>
      </c>
      <c r="B1442" s="91" t="s">
        <v>192</v>
      </c>
      <c r="C1442" s="53"/>
      <c r="D1442" s="54"/>
      <c r="E1442" s="112"/>
      <c r="F1442" s="55"/>
      <c r="G1442" s="53"/>
      <c r="H1442" s="57"/>
      <c r="I1442" s="56"/>
      <c r="J1442" s="56"/>
      <c r="K1442" s="68"/>
      <c r="L1442" s="113">
        <v>1442</v>
      </c>
      <c r="M1442" s="113"/>
      <c r="N1442" s="98">
        <f>COUNTIFS(A:A,Edges[[#This Row],[Vertex 2]])</f>
        <v>294</v>
      </c>
    </row>
    <row r="1443" spans="1:14" x14ac:dyDescent="0.3">
      <c r="A1443" t="s">
        <v>1600</v>
      </c>
      <c r="B1443" s="91" t="s">
        <v>192</v>
      </c>
      <c r="C1443" s="53"/>
      <c r="D1443" s="54"/>
      <c r="E1443" s="112"/>
      <c r="F1443" s="55"/>
      <c r="G1443" s="53"/>
      <c r="H1443" s="57"/>
      <c r="I1443" s="56"/>
      <c r="J1443" s="56"/>
      <c r="K1443" s="68"/>
      <c r="L1443" s="113">
        <v>1443</v>
      </c>
      <c r="M1443" s="113"/>
      <c r="N1443" s="98">
        <f>COUNTIFS(A:A,Edges[[#This Row],[Vertex 2]])</f>
        <v>294</v>
      </c>
    </row>
    <row r="1444" spans="1:14" x14ac:dyDescent="0.3">
      <c r="A1444" t="s">
        <v>1601</v>
      </c>
      <c r="B1444" s="91" t="s">
        <v>192</v>
      </c>
      <c r="C1444" s="53"/>
      <c r="D1444" s="54"/>
      <c r="E1444" s="112"/>
      <c r="F1444" s="55"/>
      <c r="G1444" s="53"/>
      <c r="H1444" s="57"/>
      <c r="I1444" s="56"/>
      <c r="J1444" s="56"/>
      <c r="K1444" s="68"/>
      <c r="L1444" s="113">
        <v>1444</v>
      </c>
      <c r="M1444" s="113"/>
      <c r="N1444" s="98">
        <f>COUNTIFS(A:A,Edges[[#This Row],[Vertex 2]])</f>
        <v>294</v>
      </c>
    </row>
    <row r="1445" spans="1:14" x14ac:dyDescent="0.3">
      <c r="A1445" t="s">
        <v>1602</v>
      </c>
      <c r="B1445" s="91" t="s">
        <v>192</v>
      </c>
      <c r="C1445" s="53"/>
      <c r="D1445" s="54"/>
      <c r="E1445" s="112"/>
      <c r="F1445" s="55"/>
      <c r="G1445" s="53"/>
      <c r="H1445" s="57"/>
      <c r="I1445" s="56"/>
      <c r="J1445" s="56"/>
      <c r="K1445" s="68"/>
      <c r="L1445" s="113">
        <v>1445</v>
      </c>
      <c r="M1445" s="113"/>
      <c r="N1445" s="98">
        <f>COUNTIFS(A:A,Edges[[#This Row],[Vertex 2]])</f>
        <v>294</v>
      </c>
    </row>
    <row r="1446" spans="1:14" x14ac:dyDescent="0.3">
      <c r="A1446" t="s">
        <v>1603</v>
      </c>
      <c r="B1446" s="91" t="s">
        <v>192</v>
      </c>
      <c r="C1446" s="53"/>
      <c r="D1446" s="54"/>
      <c r="E1446" s="112"/>
      <c r="F1446" s="55"/>
      <c r="G1446" s="53"/>
      <c r="H1446" s="57"/>
      <c r="I1446" s="56"/>
      <c r="J1446" s="56"/>
      <c r="K1446" s="68"/>
      <c r="L1446" s="113">
        <v>1446</v>
      </c>
      <c r="M1446" s="113"/>
      <c r="N1446" s="98">
        <f>COUNTIFS(A:A,Edges[[#This Row],[Vertex 2]])</f>
        <v>294</v>
      </c>
    </row>
    <row r="1447" spans="1:14" x14ac:dyDescent="0.3">
      <c r="A1447" t="s">
        <v>1604</v>
      </c>
      <c r="B1447" s="91" t="s">
        <v>192</v>
      </c>
      <c r="C1447" s="53"/>
      <c r="D1447" s="54"/>
      <c r="E1447" s="112"/>
      <c r="F1447" s="55"/>
      <c r="G1447" s="53"/>
      <c r="H1447" s="57"/>
      <c r="I1447" s="56"/>
      <c r="J1447" s="56"/>
      <c r="K1447" s="68"/>
      <c r="L1447" s="113">
        <v>1447</v>
      </c>
      <c r="M1447" s="113"/>
      <c r="N1447" s="98">
        <f>COUNTIFS(A:A,Edges[[#This Row],[Vertex 2]])</f>
        <v>294</v>
      </c>
    </row>
    <row r="1448" spans="1:14" x14ac:dyDescent="0.3">
      <c r="A1448" t="s">
        <v>1605</v>
      </c>
      <c r="B1448" s="91" t="s">
        <v>192</v>
      </c>
      <c r="C1448" s="53"/>
      <c r="D1448" s="54"/>
      <c r="E1448" s="112"/>
      <c r="F1448" s="55"/>
      <c r="G1448" s="53"/>
      <c r="H1448" s="57"/>
      <c r="I1448" s="56"/>
      <c r="J1448" s="56"/>
      <c r="K1448" s="68"/>
      <c r="L1448" s="113">
        <v>1448</v>
      </c>
      <c r="M1448" s="113"/>
      <c r="N1448" s="98">
        <f>COUNTIFS(A:A,Edges[[#This Row],[Vertex 2]])</f>
        <v>294</v>
      </c>
    </row>
    <row r="1449" spans="1:14" x14ac:dyDescent="0.3">
      <c r="A1449" t="s">
        <v>1606</v>
      </c>
      <c r="B1449" s="91" t="s">
        <v>192</v>
      </c>
      <c r="C1449" s="53"/>
      <c r="D1449" s="54"/>
      <c r="E1449" s="112"/>
      <c r="F1449" s="55"/>
      <c r="G1449" s="53"/>
      <c r="H1449" s="57"/>
      <c r="I1449" s="56"/>
      <c r="J1449" s="56"/>
      <c r="K1449" s="68"/>
      <c r="L1449" s="113">
        <v>1449</v>
      </c>
      <c r="M1449" s="113"/>
      <c r="N1449" s="98">
        <f>COUNTIFS(A:A,Edges[[#This Row],[Vertex 2]])</f>
        <v>294</v>
      </c>
    </row>
    <row r="1450" spans="1:14" x14ac:dyDescent="0.3">
      <c r="A1450" t="s">
        <v>1607</v>
      </c>
      <c r="B1450" s="91" t="s">
        <v>192</v>
      </c>
      <c r="C1450" s="53"/>
      <c r="D1450" s="54"/>
      <c r="E1450" s="112"/>
      <c r="F1450" s="55"/>
      <c r="G1450" s="53"/>
      <c r="H1450" s="57"/>
      <c r="I1450" s="56"/>
      <c r="J1450" s="56"/>
      <c r="K1450" s="68"/>
      <c r="L1450" s="113">
        <v>1450</v>
      </c>
      <c r="M1450" s="113"/>
      <c r="N1450" s="98">
        <f>COUNTIFS(A:A,Edges[[#This Row],[Vertex 2]])</f>
        <v>294</v>
      </c>
    </row>
    <row r="1451" spans="1:14" x14ac:dyDescent="0.3">
      <c r="A1451" t="s">
        <v>1608</v>
      </c>
      <c r="B1451" s="91" t="s">
        <v>192</v>
      </c>
      <c r="C1451" s="53"/>
      <c r="D1451" s="54"/>
      <c r="E1451" s="112"/>
      <c r="F1451" s="55"/>
      <c r="G1451" s="53"/>
      <c r="H1451" s="57"/>
      <c r="I1451" s="56"/>
      <c r="J1451" s="56"/>
      <c r="K1451" s="68"/>
      <c r="L1451" s="113">
        <v>1451</v>
      </c>
      <c r="M1451" s="113"/>
      <c r="N1451" s="98">
        <f>COUNTIFS(A:A,Edges[[#This Row],[Vertex 2]])</f>
        <v>294</v>
      </c>
    </row>
    <row r="1452" spans="1:14" x14ac:dyDescent="0.3">
      <c r="A1452" t="s">
        <v>1609</v>
      </c>
      <c r="B1452" s="91" t="s">
        <v>192</v>
      </c>
      <c r="C1452" s="53"/>
      <c r="D1452" s="54"/>
      <c r="E1452" s="112"/>
      <c r="F1452" s="55"/>
      <c r="G1452" s="53"/>
      <c r="H1452" s="57"/>
      <c r="I1452" s="56"/>
      <c r="J1452" s="56"/>
      <c r="K1452" s="68"/>
      <c r="L1452" s="113">
        <v>1452</v>
      </c>
      <c r="M1452" s="113"/>
      <c r="N1452" s="98">
        <f>COUNTIFS(A:A,Edges[[#This Row],[Vertex 2]])</f>
        <v>294</v>
      </c>
    </row>
    <row r="1453" spans="1:14" x14ac:dyDescent="0.3">
      <c r="A1453" t="s">
        <v>1610</v>
      </c>
      <c r="B1453" s="91" t="s">
        <v>192</v>
      </c>
      <c r="C1453" s="53"/>
      <c r="D1453" s="54"/>
      <c r="E1453" s="112"/>
      <c r="F1453" s="55"/>
      <c r="G1453" s="53"/>
      <c r="H1453" s="57"/>
      <c r="I1453" s="56"/>
      <c r="J1453" s="56"/>
      <c r="K1453" s="68"/>
      <c r="L1453" s="113">
        <v>1453</v>
      </c>
      <c r="M1453" s="113"/>
      <c r="N1453" s="98">
        <f>COUNTIFS(A:A,Edges[[#This Row],[Vertex 2]])</f>
        <v>294</v>
      </c>
    </row>
    <row r="1454" spans="1:14" x14ac:dyDescent="0.3">
      <c r="A1454" t="s">
        <v>395</v>
      </c>
      <c r="B1454" s="91" t="s">
        <v>192</v>
      </c>
      <c r="C1454" s="53"/>
      <c r="D1454" s="54"/>
      <c r="E1454" s="112"/>
      <c r="F1454" s="55"/>
      <c r="G1454" s="53"/>
      <c r="H1454" s="57"/>
      <c r="I1454" s="56"/>
      <c r="J1454" s="56"/>
      <c r="K1454" s="68"/>
      <c r="L1454" s="113">
        <v>1454</v>
      </c>
      <c r="M1454" s="113"/>
      <c r="N1454" s="98">
        <f>COUNTIFS(A:A,Edges[[#This Row],[Vertex 2]])</f>
        <v>294</v>
      </c>
    </row>
    <row r="1455" spans="1:14" x14ac:dyDescent="0.3">
      <c r="A1455" t="s">
        <v>1611</v>
      </c>
      <c r="B1455" s="91" t="s">
        <v>192</v>
      </c>
      <c r="C1455" s="53"/>
      <c r="D1455" s="54"/>
      <c r="E1455" s="112"/>
      <c r="F1455" s="55"/>
      <c r="G1455" s="53"/>
      <c r="H1455" s="57"/>
      <c r="I1455" s="56"/>
      <c r="J1455" s="56"/>
      <c r="K1455" s="68"/>
      <c r="L1455" s="113">
        <v>1455</v>
      </c>
      <c r="M1455" s="113"/>
      <c r="N1455" s="98">
        <f>COUNTIFS(A:A,Edges[[#This Row],[Vertex 2]])</f>
        <v>294</v>
      </c>
    </row>
    <row r="1456" spans="1:14" x14ac:dyDescent="0.3">
      <c r="A1456" t="s">
        <v>1612</v>
      </c>
      <c r="B1456" s="91" t="s">
        <v>192</v>
      </c>
      <c r="C1456" s="53"/>
      <c r="D1456" s="54"/>
      <c r="E1456" s="112"/>
      <c r="F1456" s="55"/>
      <c r="G1456" s="53"/>
      <c r="H1456" s="57"/>
      <c r="I1456" s="56"/>
      <c r="J1456" s="56"/>
      <c r="K1456" s="68"/>
      <c r="L1456" s="113">
        <v>1456</v>
      </c>
      <c r="M1456" s="113"/>
      <c r="N1456" s="98">
        <f>COUNTIFS(A:A,Edges[[#This Row],[Vertex 2]])</f>
        <v>294</v>
      </c>
    </row>
    <row r="1457" spans="1:14" x14ac:dyDescent="0.3">
      <c r="A1457" t="s">
        <v>1613</v>
      </c>
      <c r="B1457" s="91" t="s">
        <v>192</v>
      </c>
      <c r="C1457" s="53"/>
      <c r="D1457" s="54"/>
      <c r="E1457" s="112"/>
      <c r="F1457" s="55"/>
      <c r="G1457" s="53"/>
      <c r="H1457" s="57"/>
      <c r="I1457" s="56"/>
      <c r="J1457" s="56"/>
      <c r="K1457" s="68"/>
      <c r="L1457" s="113">
        <v>1457</v>
      </c>
      <c r="M1457" s="113"/>
      <c r="N1457" s="98">
        <f>COUNTIFS(A:A,Edges[[#This Row],[Vertex 2]])</f>
        <v>294</v>
      </c>
    </row>
    <row r="1458" spans="1:14" x14ac:dyDescent="0.3">
      <c r="A1458" t="s">
        <v>1614</v>
      </c>
      <c r="B1458" s="91" t="s">
        <v>192</v>
      </c>
      <c r="C1458" s="53"/>
      <c r="D1458" s="54"/>
      <c r="E1458" s="112"/>
      <c r="F1458" s="55"/>
      <c r="G1458" s="53"/>
      <c r="H1458" s="57"/>
      <c r="I1458" s="56"/>
      <c r="J1458" s="56"/>
      <c r="K1458" s="68"/>
      <c r="L1458" s="113">
        <v>1458</v>
      </c>
      <c r="M1458" s="113"/>
      <c r="N1458" s="98">
        <f>COUNTIFS(A:A,Edges[[#This Row],[Vertex 2]])</f>
        <v>294</v>
      </c>
    </row>
    <row r="1459" spans="1:14" x14ac:dyDescent="0.3">
      <c r="A1459" t="s">
        <v>1615</v>
      </c>
      <c r="B1459" s="91" t="s">
        <v>192</v>
      </c>
      <c r="C1459" s="53"/>
      <c r="D1459" s="54"/>
      <c r="E1459" s="112"/>
      <c r="F1459" s="55"/>
      <c r="G1459" s="53"/>
      <c r="H1459" s="57"/>
      <c r="I1459" s="56"/>
      <c r="J1459" s="56"/>
      <c r="K1459" s="68"/>
      <c r="L1459" s="113">
        <v>1459</v>
      </c>
      <c r="M1459" s="113"/>
      <c r="N1459" s="98">
        <f>COUNTIFS(A:A,Edges[[#This Row],[Vertex 2]])</f>
        <v>294</v>
      </c>
    </row>
    <row r="1460" spans="1:14" x14ac:dyDescent="0.3">
      <c r="A1460" t="s">
        <v>1616</v>
      </c>
      <c r="B1460" s="91" t="s">
        <v>192</v>
      </c>
      <c r="C1460" s="53"/>
      <c r="D1460" s="54"/>
      <c r="E1460" s="112"/>
      <c r="F1460" s="55"/>
      <c r="G1460" s="53"/>
      <c r="H1460" s="57"/>
      <c r="I1460" s="56"/>
      <c r="J1460" s="56"/>
      <c r="K1460" s="68"/>
      <c r="L1460" s="113">
        <v>1460</v>
      </c>
      <c r="M1460" s="113"/>
      <c r="N1460" s="98">
        <f>COUNTIFS(A:A,Edges[[#This Row],[Vertex 2]])</f>
        <v>294</v>
      </c>
    </row>
    <row r="1461" spans="1:14" x14ac:dyDescent="0.3">
      <c r="A1461" t="s">
        <v>1617</v>
      </c>
      <c r="B1461" s="91" t="s">
        <v>192</v>
      </c>
      <c r="C1461" s="53"/>
      <c r="D1461" s="54"/>
      <c r="E1461" s="112"/>
      <c r="F1461" s="55"/>
      <c r="G1461" s="53"/>
      <c r="H1461" s="57"/>
      <c r="I1461" s="56"/>
      <c r="J1461" s="56"/>
      <c r="K1461" s="68"/>
      <c r="L1461" s="113">
        <v>1461</v>
      </c>
      <c r="M1461" s="113"/>
      <c r="N1461" s="98">
        <f>COUNTIFS(A:A,Edges[[#This Row],[Vertex 2]])</f>
        <v>294</v>
      </c>
    </row>
    <row r="1462" spans="1:14" x14ac:dyDescent="0.3">
      <c r="A1462" t="s">
        <v>1618</v>
      </c>
      <c r="B1462" s="91" t="s">
        <v>192</v>
      </c>
      <c r="C1462" s="53"/>
      <c r="D1462" s="54"/>
      <c r="E1462" s="112"/>
      <c r="F1462" s="55"/>
      <c r="G1462" s="53"/>
      <c r="H1462" s="57"/>
      <c r="I1462" s="56"/>
      <c r="J1462" s="56"/>
      <c r="K1462" s="68"/>
      <c r="L1462" s="113">
        <v>1462</v>
      </c>
      <c r="M1462" s="113"/>
      <c r="N1462" s="98">
        <f>COUNTIFS(A:A,Edges[[#This Row],[Vertex 2]])</f>
        <v>294</v>
      </c>
    </row>
    <row r="1463" spans="1:14" x14ac:dyDescent="0.3">
      <c r="A1463" t="s">
        <v>1619</v>
      </c>
      <c r="B1463" s="91" t="s">
        <v>192</v>
      </c>
      <c r="C1463" s="53"/>
      <c r="D1463" s="54"/>
      <c r="E1463" s="112"/>
      <c r="F1463" s="55"/>
      <c r="G1463" s="53"/>
      <c r="H1463" s="57"/>
      <c r="I1463" s="56"/>
      <c r="J1463" s="56"/>
      <c r="K1463" s="68"/>
      <c r="L1463" s="113">
        <v>1463</v>
      </c>
      <c r="M1463" s="113"/>
      <c r="N1463" s="98">
        <f>COUNTIFS(A:A,Edges[[#This Row],[Vertex 2]])</f>
        <v>294</v>
      </c>
    </row>
    <row r="1464" spans="1:14" x14ac:dyDescent="0.3">
      <c r="A1464" t="s">
        <v>1620</v>
      </c>
      <c r="B1464" s="91" t="s">
        <v>192</v>
      </c>
      <c r="C1464" s="53"/>
      <c r="D1464" s="54"/>
      <c r="E1464" s="112"/>
      <c r="F1464" s="55"/>
      <c r="G1464" s="53"/>
      <c r="H1464" s="57"/>
      <c r="I1464" s="56"/>
      <c r="J1464" s="56"/>
      <c r="K1464" s="68"/>
      <c r="L1464" s="113">
        <v>1464</v>
      </c>
      <c r="M1464" s="113"/>
      <c r="N1464" s="98">
        <f>COUNTIFS(A:A,Edges[[#This Row],[Vertex 2]])</f>
        <v>294</v>
      </c>
    </row>
    <row r="1465" spans="1:14" x14ac:dyDescent="0.3">
      <c r="A1465" t="s">
        <v>423</v>
      </c>
      <c r="B1465" s="91" t="s">
        <v>192</v>
      </c>
      <c r="C1465" s="53"/>
      <c r="D1465" s="54"/>
      <c r="E1465" s="112"/>
      <c r="F1465" s="55"/>
      <c r="G1465" s="53"/>
      <c r="H1465" s="57"/>
      <c r="I1465" s="56"/>
      <c r="J1465" s="56"/>
      <c r="K1465" s="68"/>
      <c r="L1465" s="113">
        <v>1465</v>
      </c>
      <c r="M1465" s="113"/>
      <c r="N1465" s="98">
        <f>COUNTIFS(A:A,Edges[[#This Row],[Vertex 2]])</f>
        <v>294</v>
      </c>
    </row>
    <row r="1466" spans="1:14" x14ac:dyDescent="0.3">
      <c r="A1466" t="s">
        <v>1621</v>
      </c>
      <c r="B1466" s="91" t="s">
        <v>192</v>
      </c>
      <c r="C1466" s="53"/>
      <c r="D1466" s="54"/>
      <c r="E1466" s="112"/>
      <c r="F1466" s="55"/>
      <c r="G1466" s="53"/>
      <c r="H1466" s="57"/>
      <c r="I1466" s="56"/>
      <c r="J1466" s="56"/>
      <c r="K1466" s="68"/>
      <c r="L1466" s="113">
        <v>1466</v>
      </c>
      <c r="M1466" s="113"/>
      <c r="N1466" s="98">
        <f>COUNTIFS(A:A,Edges[[#This Row],[Vertex 2]])</f>
        <v>294</v>
      </c>
    </row>
    <row r="1467" spans="1:14" x14ac:dyDescent="0.3">
      <c r="A1467" t="s">
        <v>402</v>
      </c>
      <c r="B1467" s="91" t="s">
        <v>192</v>
      </c>
      <c r="C1467" s="53"/>
      <c r="D1467" s="54"/>
      <c r="E1467" s="112"/>
      <c r="F1467" s="55"/>
      <c r="G1467" s="53"/>
      <c r="H1467" s="57"/>
      <c r="I1467" s="56"/>
      <c r="J1467" s="56"/>
      <c r="K1467" s="68"/>
      <c r="L1467" s="113">
        <v>1467</v>
      </c>
      <c r="M1467" s="113"/>
      <c r="N1467" s="98">
        <f>COUNTIFS(A:A,Edges[[#This Row],[Vertex 2]])</f>
        <v>294</v>
      </c>
    </row>
    <row r="1468" spans="1:14" x14ac:dyDescent="0.3">
      <c r="A1468" t="s">
        <v>308</v>
      </c>
      <c r="B1468" s="91" t="s">
        <v>192</v>
      </c>
      <c r="C1468" s="53"/>
      <c r="D1468" s="54"/>
      <c r="E1468" s="112"/>
      <c r="F1468" s="55"/>
      <c r="G1468" s="53"/>
      <c r="H1468" s="57"/>
      <c r="I1468" s="56"/>
      <c r="J1468" s="56"/>
      <c r="K1468" s="68"/>
      <c r="L1468" s="113">
        <v>1468</v>
      </c>
      <c r="M1468" s="113"/>
      <c r="N1468" s="98">
        <f>COUNTIFS(A:A,Edges[[#This Row],[Vertex 2]])</f>
        <v>294</v>
      </c>
    </row>
    <row r="1469" spans="1:14" x14ac:dyDescent="0.3">
      <c r="A1469" t="s">
        <v>1622</v>
      </c>
      <c r="B1469" s="91" t="s">
        <v>192</v>
      </c>
      <c r="C1469" s="53"/>
      <c r="D1469" s="54"/>
      <c r="E1469" s="112"/>
      <c r="F1469" s="55"/>
      <c r="G1469" s="53"/>
      <c r="H1469" s="57"/>
      <c r="I1469" s="56"/>
      <c r="J1469" s="56"/>
      <c r="K1469" s="68"/>
      <c r="L1469" s="113">
        <v>1469</v>
      </c>
      <c r="M1469" s="113"/>
      <c r="N1469" s="98">
        <f>COUNTIFS(A:A,Edges[[#This Row],[Vertex 2]])</f>
        <v>294</v>
      </c>
    </row>
    <row r="1470" spans="1:14" x14ac:dyDescent="0.3">
      <c r="A1470" t="s">
        <v>1623</v>
      </c>
      <c r="B1470" s="91" t="s">
        <v>192</v>
      </c>
      <c r="C1470" s="53"/>
      <c r="D1470" s="54"/>
      <c r="E1470" s="112"/>
      <c r="F1470" s="55"/>
      <c r="G1470" s="53"/>
      <c r="H1470" s="57"/>
      <c r="I1470" s="56"/>
      <c r="J1470" s="56"/>
      <c r="K1470" s="68"/>
      <c r="L1470" s="113">
        <v>1470</v>
      </c>
      <c r="M1470" s="113"/>
      <c r="N1470" s="98">
        <f>COUNTIFS(A:A,Edges[[#This Row],[Vertex 2]])</f>
        <v>294</v>
      </c>
    </row>
    <row r="1471" spans="1:14" x14ac:dyDescent="0.3">
      <c r="A1471" t="s">
        <v>1624</v>
      </c>
      <c r="B1471" s="91" t="s">
        <v>192</v>
      </c>
      <c r="C1471" s="53"/>
      <c r="D1471" s="54"/>
      <c r="E1471" s="112"/>
      <c r="F1471" s="55"/>
      <c r="G1471" s="53"/>
      <c r="H1471" s="57"/>
      <c r="I1471" s="56"/>
      <c r="J1471" s="56"/>
      <c r="K1471" s="68"/>
      <c r="L1471" s="113">
        <v>1471</v>
      </c>
      <c r="M1471" s="113"/>
      <c r="N1471" s="98">
        <f>COUNTIFS(A:A,Edges[[#This Row],[Vertex 2]])</f>
        <v>294</v>
      </c>
    </row>
    <row r="1472" spans="1:14" x14ac:dyDescent="0.3">
      <c r="A1472" t="s">
        <v>1625</v>
      </c>
      <c r="B1472" s="91" t="s">
        <v>192</v>
      </c>
      <c r="C1472" s="53"/>
      <c r="D1472" s="54"/>
      <c r="E1472" s="112"/>
      <c r="F1472" s="55"/>
      <c r="G1472" s="53"/>
      <c r="H1472" s="57"/>
      <c r="I1472" s="56"/>
      <c r="J1472" s="56"/>
      <c r="K1472" s="68"/>
      <c r="L1472" s="113">
        <v>1472</v>
      </c>
      <c r="M1472" s="113"/>
      <c r="N1472" s="98">
        <f>COUNTIFS(A:A,Edges[[#This Row],[Vertex 2]])</f>
        <v>294</v>
      </c>
    </row>
    <row r="1473" spans="1:14" x14ac:dyDescent="0.3">
      <c r="A1473" t="s">
        <v>1626</v>
      </c>
      <c r="B1473" s="91" t="s">
        <v>192</v>
      </c>
      <c r="C1473" s="53"/>
      <c r="D1473" s="54"/>
      <c r="E1473" s="112"/>
      <c r="F1473" s="55"/>
      <c r="G1473" s="53"/>
      <c r="H1473" s="57"/>
      <c r="I1473" s="56"/>
      <c r="J1473" s="56"/>
      <c r="K1473" s="68"/>
      <c r="L1473" s="113">
        <v>1473</v>
      </c>
      <c r="M1473" s="113"/>
      <c r="N1473" s="98">
        <f>COUNTIFS(A:A,Edges[[#This Row],[Vertex 2]])</f>
        <v>294</v>
      </c>
    </row>
    <row r="1474" spans="1:14" x14ac:dyDescent="0.3">
      <c r="A1474" t="s">
        <v>1627</v>
      </c>
      <c r="B1474" s="91" t="s">
        <v>192</v>
      </c>
      <c r="C1474" s="53"/>
      <c r="D1474" s="54"/>
      <c r="E1474" s="112"/>
      <c r="F1474" s="55"/>
      <c r="G1474" s="53"/>
      <c r="H1474" s="57"/>
      <c r="I1474" s="56"/>
      <c r="J1474" s="56"/>
      <c r="K1474" s="68"/>
      <c r="L1474" s="113">
        <v>1474</v>
      </c>
      <c r="M1474" s="113"/>
      <c r="N1474" s="98">
        <f>COUNTIFS(A:A,Edges[[#This Row],[Vertex 2]])</f>
        <v>294</v>
      </c>
    </row>
    <row r="1475" spans="1:14" x14ac:dyDescent="0.3">
      <c r="A1475" t="s">
        <v>1628</v>
      </c>
      <c r="B1475" s="91" t="s">
        <v>192</v>
      </c>
      <c r="C1475" s="53"/>
      <c r="D1475" s="54"/>
      <c r="E1475" s="112"/>
      <c r="F1475" s="55"/>
      <c r="G1475" s="53"/>
      <c r="H1475" s="57"/>
      <c r="I1475" s="56"/>
      <c r="J1475" s="56"/>
      <c r="K1475" s="68"/>
      <c r="L1475" s="113">
        <v>1475</v>
      </c>
      <c r="M1475" s="113"/>
      <c r="N1475" s="98">
        <f>COUNTIFS(A:A,Edges[[#This Row],[Vertex 2]])</f>
        <v>294</v>
      </c>
    </row>
    <row r="1476" spans="1:14" x14ac:dyDescent="0.3">
      <c r="A1476" t="s">
        <v>1629</v>
      </c>
      <c r="B1476" s="91" t="s">
        <v>192</v>
      </c>
      <c r="C1476" s="53"/>
      <c r="D1476" s="54"/>
      <c r="E1476" s="112"/>
      <c r="F1476" s="55"/>
      <c r="G1476" s="53"/>
      <c r="H1476" s="57"/>
      <c r="I1476" s="56"/>
      <c r="J1476" s="56"/>
      <c r="K1476" s="68"/>
      <c r="L1476" s="113">
        <v>1476</v>
      </c>
      <c r="M1476" s="113"/>
      <c r="N1476" s="98">
        <f>COUNTIFS(A:A,Edges[[#This Row],[Vertex 2]])</f>
        <v>294</v>
      </c>
    </row>
    <row r="1477" spans="1:14" x14ac:dyDescent="0.3">
      <c r="A1477" t="s">
        <v>1630</v>
      </c>
      <c r="B1477" s="91" t="s">
        <v>192</v>
      </c>
      <c r="C1477" s="53"/>
      <c r="D1477" s="54"/>
      <c r="E1477" s="112"/>
      <c r="F1477" s="55"/>
      <c r="G1477" s="53"/>
      <c r="H1477" s="57"/>
      <c r="I1477" s="56"/>
      <c r="J1477" s="56"/>
      <c r="K1477" s="68"/>
      <c r="L1477" s="113">
        <v>1477</v>
      </c>
      <c r="M1477" s="113"/>
      <c r="N1477" s="98">
        <f>COUNTIFS(A:A,Edges[[#This Row],[Vertex 2]])</f>
        <v>294</v>
      </c>
    </row>
    <row r="1478" spans="1:14" x14ac:dyDescent="0.3">
      <c r="A1478" t="s">
        <v>1631</v>
      </c>
      <c r="B1478" s="91" t="s">
        <v>192</v>
      </c>
      <c r="C1478" s="53"/>
      <c r="D1478" s="54"/>
      <c r="E1478" s="112"/>
      <c r="F1478" s="55"/>
      <c r="G1478" s="53"/>
      <c r="H1478" s="57"/>
      <c r="I1478" s="56"/>
      <c r="J1478" s="56"/>
      <c r="K1478" s="68"/>
      <c r="L1478" s="113">
        <v>1478</v>
      </c>
      <c r="M1478" s="113"/>
      <c r="N1478" s="98">
        <f>COUNTIFS(A:A,Edges[[#This Row],[Vertex 2]])</f>
        <v>294</v>
      </c>
    </row>
    <row r="1479" spans="1:14" x14ac:dyDescent="0.3">
      <c r="A1479" t="s">
        <v>1632</v>
      </c>
      <c r="B1479" s="91" t="s">
        <v>192</v>
      </c>
      <c r="C1479" s="53"/>
      <c r="D1479" s="54"/>
      <c r="E1479" s="112"/>
      <c r="F1479" s="55"/>
      <c r="G1479" s="53"/>
      <c r="H1479" s="57"/>
      <c r="I1479" s="56"/>
      <c r="J1479" s="56"/>
      <c r="K1479" s="68"/>
      <c r="L1479" s="113">
        <v>1479</v>
      </c>
      <c r="M1479" s="113"/>
      <c r="N1479" s="98">
        <f>COUNTIFS(A:A,Edges[[#This Row],[Vertex 2]])</f>
        <v>294</v>
      </c>
    </row>
    <row r="1480" spans="1:14" x14ac:dyDescent="0.3">
      <c r="A1480" t="s">
        <v>1633</v>
      </c>
      <c r="B1480" s="91" t="s">
        <v>192</v>
      </c>
      <c r="C1480" s="53"/>
      <c r="D1480" s="54"/>
      <c r="E1480" s="112"/>
      <c r="F1480" s="55"/>
      <c r="G1480" s="53"/>
      <c r="H1480" s="57"/>
      <c r="I1480" s="56"/>
      <c r="J1480" s="56"/>
      <c r="K1480" s="68"/>
      <c r="L1480" s="113">
        <v>1480</v>
      </c>
      <c r="M1480" s="113"/>
      <c r="N1480" s="98">
        <f>COUNTIFS(A:A,Edges[[#This Row],[Vertex 2]])</f>
        <v>294</v>
      </c>
    </row>
    <row r="1481" spans="1:14" x14ac:dyDescent="0.3">
      <c r="A1481" t="s">
        <v>1634</v>
      </c>
      <c r="B1481" s="91" t="s">
        <v>192</v>
      </c>
      <c r="C1481" s="53"/>
      <c r="D1481" s="54"/>
      <c r="E1481" s="112"/>
      <c r="F1481" s="55"/>
      <c r="G1481" s="53"/>
      <c r="H1481" s="57"/>
      <c r="I1481" s="56"/>
      <c r="J1481" s="56"/>
      <c r="K1481" s="68"/>
      <c r="L1481" s="113">
        <v>1481</v>
      </c>
      <c r="M1481" s="113"/>
      <c r="N1481" s="98">
        <f>COUNTIFS(A:A,Edges[[#This Row],[Vertex 2]])</f>
        <v>294</v>
      </c>
    </row>
    <row r="1482" spans="1:14" x14ac:dyDescent="0.3">
      <c r="A1482" t="s">
        <v>1635</v>
      </c>
      <c r="B1482" s="91" t="s">
        <v>192</v>
      </c>
      <c r="C1482" s="53"/>
      <c r="D1482" s="54"/>
      <c r="E1482" s="112"/>
      <c r="F1482" s="55"/>
      <c r="G1482" s="53"/>
      <c r="H1482" s="57"/>
      <c r="I1482" s="56"/>
      <c r="J1482" s="56"/>
      <c r="K1482" s="68"/>
      <c r="L1482" s="113">
        <v>1482</v>
      </c>
      <c r="M1482" s="113"/>
      <c r="N1482" s="98">
        <f>COUNTIFS(A:A,Edges[[#This Row],[Vertex 2]])</f>
        <v>294</v>
      </c>
    </row>
    <row r="1483" spans="1:14" x14ac:dyDescent="0.3">
      <c r="A1483" t="s">
        <v>1636</v>
      </c>
      <c r="B1483" s="91" t="s">
        <v>192</v>
      </c>
      <c r="C1483" s="53"/>
      <c r="D1483" s="54"/>
      <c r="E1483" s="112"/>
      <c r="F1483" s="55"/>
      <c r="G1483" s="53"/>
      <c r="H1483" s="57"/>
      <c r="I1483" s="56"/>
      <c r="J1483" s="56"/>
      <c r="K1483" s="68"/>
      <c r="L1483" s="113">
        <v>1483</v>
      </c>
      <c r="M1483" s="113"/>
      <c r="N1483" s="98">
        <f>COUNTIFS(A:A,Edges[[#This Row],[Vertex 2]])</f>
        <v>294</v>
      </c>
    </row>
    <row r="1484" spans="1:14" x14ac:dyDescent="0.3">
      <c r="A1484" t="s">
        <v>1637</v>
      </c>
      <c r="B1484" s="91" t="s">
        <v>192</v>
      </c>
      <c r="C1484" s="53"/>
      <c r="D1484" s="54"/>
      <c r="E1484" s="112"/>
      <c r="F1484" s="55"/>
      <c r="G1484" s="53"/>
      <c r="H1484" s="57"/>
      <c r="I1484" s="56"/>
      <c r="J1484" s="56"/>
      <c r="K1484" s="68"/>
      <c r="L1484" s="113">
        <v>1484</v>
      </c>
      <c r="M1484" s="113"/>
      <c r="N1484" s="98">
        <f>COUNTIFS(A:A,Edges[[#This Row],[Vertex 2]])</f>
        <v>294</v>
      </c>
    </row>
    <row r="1485" spans="1:14" x14ac:dyDescent="0.3">
      <c r="A1485" t="s">
        <v>1638</v>
      </c>
      <c r="B1485" s="91" t="s">
        <v>192</v>
      </c>
      <c r="C1485" s="53"/>
      <c r="D1485" s="54"/>
      <c r="E1485" s="112"/>
      <c r="F1485" s="55"/>
      <c r="G1485" s="53"/>
      <c r="H1485" s="57"/>
      <c r="I1485" s="56"/>
      <c r="J1485" s="56"/>
      <c r="K1485" s="68"/>
      <c r="L1485" s="113">
        <v>1485</v>
      </c>
      <c r="M1485" s="113"/>
      <c r="N1485" s="98">
        <f>COUNTIFS(A:A,Edges[[#This Row],[Vertex 2]])</f>
        <v>294</v>
      </c>
    </row>
    <row r="1486" spans="1:14" x14ac:dyDescent="0.3">
      <c r="A1486" t="s">
        <v>1639</v>
      </c>
      <c r="B1486" s="91" t="s">
        <v>192</v>
      </c>
      <c r="C1486" s="53"/>
      <c r="D1486" s="54"/>
      <c r="E1486" s="112"/>
      <c r="F1486" s="55"/>
      <c r="G1486" s="53"/>
      <c r="H1486" s="57"/>
      <c r="I1486" s="56"/>
      <c r="J1486" s="56"/>
      <c r="K1486" s="68"/>
      <c r="L1486" s="113">
        <v>1486</v>
      </c>
      <c r="M1486" s="113"/>
      <c r="N1486" s="98">
        <f>COUNTIFS(A:A,Edges[[#This Row],[Vertex 2]])</f>
        <v>294</v>
      </c>
    </row>
    <row r="1487" spans="1:14" x14ac:dyDescent="0.3">
      <c r="A1487" t="s">
        <v>1640</v>
      </c>
      <c r="B1487" s="91" t="s">
        <v>192</v>
      </c>
      <c r="C1487" s="53"/>
      <c r="D1487" s="54"/>
      <c r="E1487" s="112"/>
      <c r="F1487" s="55"/>
      <c r="G1487" s="53"/>
      <c r="H1487" s="57"/>
      <c r="I1487" s="56"/>
      <c r="J1487" s="56"/>
      <c r="K1487" s="68"/>
      <c r="L1487" s="113">
        <v>1487</v>
      </c>
      <c r="M1487" s="113"/>
      <c r="N1487" s="98">
        <f>COUNTIFS(A:A,Edges[[#This Row],[Vertex 2]])</f>
        <v>294</v>
      </c>
    </row>
    <row r="1488" spans="1:14" x14ac:dyDescent="0.3">
      <c r="A1488" t="s">
        <v>1641</v>
      </c>
      <c r="B1488" s="91" t="s">
        <v>192</v>
      </c>
      <c r="C1488" s="53"/>
      <c r="D1488" s="54"/>
      <c r="E1488" s="112"/>
      <c r="F1488" s="55"/>
      <c r="G1488" s="53"/>
      <c r="H1488" s="57"/>
      <c r="I1488" s="56"/>
      <c r="J1488" s="56"/>
      <c r="K1488" s="68"/>
      <c r="L1488" s="113">
        <v>1488</v>
      </c>
      <c r="M1488" s="113"/>
      <c r="N1488" s="98">
        <f>COUNTIFS(A:A,Edges[[#This Row],[Vertex 2]])</f>
        <v>294</v>
      </c>
    </row>
    <row r="1489" spans="1:14" x14ac:dyDescent="0.3">
      <c r="A1489" t="s">
        <v>1642</v>
      </c>
      <c r="B1489" s="91" t="s">
        <v>192</v>
      </c>
      <c r="C1489" s="53"/>
      <c r="D1489" s="54"/>
      <c r="E1489" s="112"/>
      <c r="F1489" s="55"/>
      <c r="G1489" s="53"/>
      <c r="H1489" s="57"/>
      <c r="I1489" s="56"/>
      <c r="J1489" s="56"/>
      <c r="K1489" s="68"/>
      <c r="L1489" s="113">
        <v>1489</v>
      </c>
      <c r="M1489" s="113"/>
      <c r="N1489" s="98">
        <f>COUNTIFS(A:A,Edges[[#This Row],[Vertex 2]])</f>
        <v>294</v>
      </c>
    </row>
    <row r="1490" spans="1:14" x14ac:dyDescent="0.3">
      <c r="A1490" t="s">
        <v>1643</v>
      </c>
      <c r="B1490" s="91" t="s">
        <v>192</v>
      </c>
      <c r="C1490" s="53"/>
      <c r="D1490" s="54"/>
      <c r="E1490" s="112"/>
      <c r="F1490" s="55"/>
      <c r="G1490" s="53"/>
      <c r="H1490" s="57"/>
      <c r="I1490" s="56"/>
      <c r="J1490" s="56"/>
      <c r="K1490" s="68"/>
      <c r="L1490" s="113">
        <v>1490</v>
      </c>
      <c r="M1490" s="113"/>
      <c r="N1490" s="98">
        <f>COUNTIFS(A:A,Edges[[#This Row],[Vertex 2]])</f>
        <v>294</v>
      </c>
    </row>
    <row r="1491" spans="1:14" x14ac:dyDescent="0.3">
      <c r="A1491" t="s">
        <v>1644</v>
      </c>
      <c r="B1491" s="91" t="s">
        <v>192</v>
      </c>
      <c r="C1491" s="53"/>
      <c r="D1491" s="54"/>
      <c r="E1491" s="112"/>
      <c r="F1491" s="55"/>
      <c r="G1491" s="53"/>
      <c r="H1491" s="57"/>
      <c r="I1491" s="56"/>
      <c r="J1491" s="56"/>
      <c r="K1491" s="68"/>
      <c r="L1491" s="113">
        <v>1491</v>
      </c>
      <c r="M1491" s="113"/>
      <c r="N1491" s="98">
        <f>COUNTIFS(A:A,Edges[[#This Row],[Vertex 2]])</f>
        <v>294</v>
      </c>
    </row>
    <row r="1492" spans="1:14" x14ac:dyDescent="0.3">
      <c r="A1492" t="s">
        <v>1645</v>
      </c>
      <c r="B1492" s="91" t="s">
        <v>192</v>
      </c>
      <c r="C1492" s="53"/>
      <c r="D1492" s="54"/>
      <c r="E1492" s="112"/>
      <c r="F1492" s="55"/>
      <c r="G1492" s="53"/>
      <c r="H1492" s="57"/>
      <c r="I1492" s="56"/>
      <c r="J1492" s="56"/>
      <c r="K1492" s="68"/>
      <c r="L1492" s="113">
        <v>1492</v>
      </c>
      <c r="M1492" s="113"/>
      <c r="N1492" s="98">
        <f>COUNTIFS(A:A,Edges[[#This Row],[Vertex 2]])</f>
        <v>294</v>
      </c>
    </row>
    <row r="1493" spans="1:14" x14ac:dyDescent="0.3">
      <c r="A1493" t="s">
        <v>1646</v>
      </c>
      <c r="B1493" s="91" t="s">
        <v>192</v>
      </c>
      <c r="C1493" s="53"/>
      <c r="D1493" s="54"/>
      <c r="E1493" s="112"/>
      <c r="F1493" s="55"/>
      <c r="G1493" s="53"/>
      <c r="H1493" s="57"/>
      <c r="I1493" s="56"/>
      <c r="J1493" s="56"/>
      <c r="K1493" s="68"/>
      <c r="L1493" s="113">
        <v>1493</v>
      </c>
      <c r="M1493" s="113"/>
      <c r="N1493" s="98">
        <f>COUNTIFS(A:A,Edges[[#This Row],[Vertex 2]])</f>
        <v>294</v>
      </c>
    </row>
    <row r="1494" spans="1:14" x14ac:dyDescent="0.3">
      <c r="A1494" t="s">
        <v>1647</v>
      </c>
      <c r="B1494" s="91" t="s">
        <v>192</v>
      </c>
      <c r="C1494" s="53"/>
      <c r="D1494" s="54"/>
      <c r="E1494" s="112"/>
      <c r="F1494" s="55"/>
      <c r="G1494" s="53"/>
      <c r="H1494" s="57"/>
      <c r="I1494" s="56"/>
      <c r="J1494" s="56"/>
      <c r="K1494" s="68"/>
      <c r="L1494" s="113">
        <v>1494</v>
      </c>
      <c r="M1494" s="113"/>
      <c r="N1494" s="98">
        <f>COUNTIFS(A:A,Edges[[#This Row],[Vertex 2]])</f>
        <v>294</v>
      </c>
    </row>
    <row r="1495" spans="1:14" x14ac:dyDescent="0.3">
      <c r="A1495" t="s">
        <v>1648</v>
      </c>
      <c r="B1495" s="91" t="s">
        <v>192</v>
      </c>
      <c r="C1495" s="53"/>
      <c r="D1495" s="54"/>
      <c r="E1495" s="112"/>
      <c r="F1495" s="55"/>
      <c r="G1495" s="53"/>
      <c r="H1495" s="57"/>
      <c r="I1495" s="56"/>
      <c r="J1495" s="56"/>
      <c r="K1495" s="68"/>
      <c r="L1495" s="113">
        <v>1495</v>
      </c>
      <c r="M1495" s="113"/>
      <c r="N1495" s="98">
        <f>COUNTIFS(A:A,Edges[[#This Row],[Vertex 2]])</f>
        <v>294</v>
      </c>
    </row>
    <row r="1496" spans="1:14" x14ac:dyDescent="0.3">
      <c r="A1496" t="s">
        <v>1649</v>
      </c>
      <c r="B1496" s="91" t="s">
        <v>192</v>
      </c>
      <c r="C1496" s="53"/>
      <c r="D1496" s="54"/>
      <c r="E1496" s="112"/>
      <c r="F1496" s="55"/>
      <c r="G1496" s="53"/>
      <c r="H1496" s="57"/>
      <c r="I1496" s="56"/>
      <c r="J1496" s="56"/>
      <c r="K1496" s="68"/>
      <c r="L1496" s="113">
        <v>1496</v>
      </c>
      <c r="M1496" s="113"/>
      <c r="N1496" s="98">
        <f>COUNTIFS(A:A,Edges[[#This Row],[Vertex 2]])</f>
        <v>294</v>
      </c>
    </row>
    <row r="1497" spans="1:14" x14ac:dyDescent="0.3">
      <c r="A1497" t="s">
        <v>1650</v>
      </c>
      <c r="B1497" s="91" t="s">
        <v>192</v>
      </c>
      <c r="C1497" s="53"/>
      <c r="D1497" s="54"/>
      <c r="E1497" s="112"/>
      <c r="F1497" s="55"/>
      <c r="G1497" s="53"/>
      <c r="H1497" s="57"/>
      <c r="I1497" s="56"/>
      <c r="J1497" s="56"/>
      <c r="K1497" s="68"/>
      <c r="L1497" s="113">
        <v>1497</v>
      </c>
      <c r="M1497" s="113"/>
      <c r="N1497" s="98">
        <f>COUNTIFS(A:A,Edges[[#This Row],[Vertex 2]])</f>
        <v>294</v>
      </c>
    </row>
    <row r="1498" spans="1:14" x14ac:dyDescent="0.3">
      <c r="A1498" t="s">
        <v>1651</v>
      </c>
      <c r="B1498" s="91" t="s">
        <v>192</v>
      </c>
      <c r="C1498" s="53"/>
      <c r="D1498" s="54"/>
      <c r="E1498" s="112"/>
      <c r="F1498" s="55"/>
      <c r="G1498" s="53"/>
      <c r="H1498" s="57"/>
      <c r="I1498" s="56"/>
      <c r="J1498" s="56"/>
      <c r="K1498" s="68"/>
      <c r="L1498" s="113">
        <v>1498</v>
      </c>
      <c r="M1498" s="113"/>
      <c r="N1498" s="98">
        <f>COUNTIFS(A:A,Edges[[#This Row],[Vertex 2]])</f>
        <v>294</v>
      </c>
    </row>
    <row r="1499" spans="1:14" x14ac:dyDescent="0.3">
      <c r="A1499" t="s">
        <v>1652</v>
      </c>
      <c r="B1499" s="91" t="s">
        <v>192</v>
      </c>
      <c r="C1499" s="53"/>
      <c r="D1499" s="54"/>
      <c r="E1499" s="112"/>
      <c r="F1499" s="55"/>
      <c r="G1499" s="53"/>
      <c r="H1499" s="57"/>
      <c r="I1499" s="56"/>
      <c r="J1499" s="56"/>
      <c r="K1499" s="68"/>
      <c r="L1499" s="113">
        <v>1499</v>
      </c>
      <c r="M1499" s="113"/>
      <c r="N1499" s="98">
        <f>COUNTIFS(A:A,Edges[[#This Row],[Vertex 2]])</f>
        <v>294</v>
      </c>
    </row>
    <row r="1500" spans="1:14" x14ac:dyDescent="0.3">
      <c r="A1500" t="s">
        <v>1653</v>
      </c>
      <c r="B1500" s="91" t="s">
        <v>192</v>
      </c>
      <c r="C1500" s="53"/>
      <c r="D1500" s="54"/>
      <c r="E1500" s="112"/>
      <c r="F1500" s="55"/>
      <c r="G1500" s="53"/>
      <c r="H1500" s="57"/>
      <c r="I1500" s="56"/>
      <c r="J1500" s="56"/>
      <c r="K1500" s="68"/>
      <c r="L1500" s="113">
        <v>1500</v>
      </c>
      <c r="M1500" s="113"/>
      <c r="N1500" s="98">
        <f>COUNTIFS(A:A,Edges[[#This Row],[Vertex 2]])</f>
        <v>294</v>
      </c>
    </row>
    <row r="1501" spans="1:14" x14ac:dyDescent="0.3">
      <c r="A1501" t="s">
        <v>1654</v>
      </c>
      <c r="B1501" s="91" t="s">
        <v>192</v>
      </c>
      <c r="C1501" s="53"/>
      <c r="D1501" s="54"/>
      <c r="E1501" s="112"/>
      <c r="F1501" s="55"/>
      <c r="G1501" s="53"/>
      <c r="H1501" s="57"/>
      <c r="I1501" s="56"/>
      <c r="J1501" s="56"/>
      <c r="K1501" s="68"/>
      <c r="L1501" s="113">
        <v>1501</v>
      </c>
      <c r="M1501" s="113"/>
      <c r="N1501" s="98">
        <f>COUNTIFS(A:A,Edges[[#This Row],[Vertex 2]])</f>
        <v>294</v>
      </c>
    </row>
    <row r="1502" spans="1:14" x14ac:dyDescent="0.3">
      <c r="A1502" t="s">
        <v>1655</v>
      </c>
      <c r="B1502" s="91" t="s">
        <v>192</v>
      </c>
      <c r="C1502" s="53"/>
      <c r="D1502" s="54"/>
      <c r="E1502" s="112"/>
      <c r="F1502" s="55"/>
      <c r="G1502" s="53"/>
      <c r="H1502" s="57"/>
      <c r="I1502" s="56"/>
      <c r="J1502" s="56"/>
      <c r="K1502" s="68"/>
      <c r="L1502" s="113">
        <v>1502</v>
      </c>
      <c r="M1502" s="113"/>
      <c r="N1502" s="98">
        <f>COUNTIFS(A:A,Edges[[#This Row],[Vertex 2]])</f>
        <v>294</v>
      </c>
    </row>
    <row r="1503" spans="1:14" x14ac:dyDescent="0.3">
      <c r="A1503" t="s">
        <v>1656</v>
      </c>
      <c r="B1503" s="91" t="s">
        <v>192</v>
      </c>
      <c r="C1503" s="53"/>
      <c r="D1503" s="54"/>
      <c r="E1503" s="112"/>
      <c r="F1503" s="55"/>
      <c r="G1503" s="53"/>
      <c r="H1503" s="57"/>
      <c r="I1503" s="56"/>
      <c r="J1503" s="56"/>
      <c r="K1503" s="68"/>
      <c r="L1503" s="113">
        <v>1503</v>
      </c>
      <c r="M1503" s="113"/>
      <c r="N1503" s="98">
        <f>COUNTIFS(A:A,Edges[[#This Row],[Vertex 2]])</f>
        <v>294</v>
      </c>
    </row>
    <row r="1504" spans="1:14" x14ac:dyDescent="0.3">
      <c r="A1504" t="s">
        <v>1657</v>
      </c>
      <c r="B1504" s="91" t="s">
        <v>192</v>
      </c>
      <c r="C1504" s="53"/>
      <c r="D1504" s="54"/>
      <c r="E1504" s="112"/>
      <c r="F1504" s="55"/>
      <c r="G1504" s="53"/>
      <c r="H1504" s="57"/>
      <c r="I1504" s="56"/>
      <c r="J1504" s="56"/>
      <c r="K1504" s="68"/>
      <c r="L1504" s="113">
        <v>1504</v>
      </c>
      <c r="M1504" s="113"/>
      <c r="N1504" s="98">
        <f>COUNTIFS(A:A,Edges[[#This Row],[Vertex 2]])</f>
        <v>294</v>
      </c>
    </row>
    <row r="1505" spans="1:14" x14ac:dyDescent="0.3">
      <c r="A1505" t="s">
        <v>1658</v>
      </c>
      <c r="B1505" s="91" t="s">
        <v>192</v>
      </c>
      <c r="C1505" s="53"/>
      <c r="D1505" s="54"/>
      <c r="E1505" s="112"/>
      <c r="F1505" s="55"/>
      <c r="G1505" s="53"/>
      <c r="H1505" s="57"/>
      <c r="I1505" s="56"/>
      <c r="J1505" s="56"/>
      <c r="K1505" s="68"/>
      <c r="L1505" s="113">
        <v>1505</v>
      </c>
      <c r="M1505" s="113"/>
      <c r="N1505" s="98">
        <f>COUNTIFS(A:A,Edges[[#This Row],[Vertex 2]])</f>
        <v>294</v>
      </c>
    </row>
    <row r="1506" spans="1:14" x14ac:dyDescent="0.3">
      <c r="A1506" t="s">
        <v>1659</v>
      </c>
      <c r="B1506" s="91" t="s">
        <v>192</v>
      </c>
      <c r="C1506" s="53"/>
      <c r="D1506" s="54"/>
      <c r="E1506" s="112"/>
      <c r="F1506" s="55"/>
      <c r="G1506" s="53"/>
      <c r="H1506" s="57"/>
      <c r="I1506" s="56"/>
      <c r="J1506" s="56"/>
      <c r="K1506" s="68"/>
      <c r="L1506" s="113">
        <v>1506</v>
      </c>
      <c r="M1506" s="113"/>
      <c r="N1506" s="98">
        <f>COUNTIFS(A:A,Edges[[#This Row],[Vertex 2]])</f>
        <v>294</v>
      </c>
    </row>
    <row r="1507" spans="1:14" x14ac:dyDescent="0.3">
      <c r="A1507" t="s">
        <v>1660</v>
      </c>
      <c r="B1507" s="91" t="s">
        <v>192</v>
      </c>
      <c r="C1507" s="53"/>
      <c r="D1507" s="54"/>
      <c r="E1507" s="112"/>
      <c r="F1507" s="55"/>
      <c r="G1507" s="53"/>
      <c r="H1507" s="57"/>
      <c r="I1507" s="56"/>
      <c r="J1507" s="56"/>
      <c r="K1507" s="68"/>
      <c r="L1507" s="113">
        <v>1507</v>
      </c>
      <c r="M1507" s="113"/>
      <c r="N1507" s="98">
        <f>COUNTIFS(A:A,Edges[[#This Row],[Vertex 2]])</f>
        <v>294</v>
      </c>
    </row>
    <row r="1508" spans="1:14" x14ac:dyDescent="0.3">
      <c r="A1508" t="s">
        <v>1661</v>
      </c>
      <c r="B1508" s="91" t="s">
        <v>192</v>
      </c>
      <c r="C1508" s="53"/>
      <c r="D1508" s="54"/>
      <c r="E1508" s="112"/>
      <c r="F1508" s="55"/>
      <c r="G1508" s="53"/>
      <c r="H1508" s="57"/>
      <c r="I1508" s="56"/>
      <c r="J1508" s="56"/>
      <c r="K1508" s="68"/>
      <c r="L1508" s="113">
        <v>1508</v>
      </c>
      <c r="M1508" s="113"/>
      <c r="N1508" s="98">
        <f>COUNTIFS(A:A,Edges[[#This Row],[Vertex 2]])</f>
        <v>294</v>
      </c>
    </row>
    <row r="1509" spans="1:14" x14ac:dyDescent="0.3">
      <c r="A1509" t="s">
        <v>1662</v>
      </c>
      <c r="B1509" s="91" t="s">
        <v>192</v>
      </c>
      <c r="C1509" s="53"/>
      <c r="D1509" s="54"/>
      <c r="E1509" s="112"/>
      <c r="F1509" s="55"/>
      <c r="G1509" s="53"/>
      <c r="H1509" s="57"/>
      <c r="I1509" s="56"/>
      <c r="J1509" s="56"/>
      <c r="K1509" s="68"/>
      <c r="L1509" s="113">
        <v>1509</v>
      </c>
      <c r="M1509" s="113"/>
      <c r="N1509" s="98">
        <f>COUNTIFS(A:A,Edges[[#This Row],[Vertex 2]])</f>
        <v>294</v>
      </c>
    </row>
    <row r="1510" spans="1:14" x14ac:dyDescent="0.3">
      <c r="A1510" t="s">
        <v>1663</v>
      </c>
      <c r="B1510" s="91" t="s">
        <v>192</v>
      </c>
      <c r="C1510" s="53"/>
      <c r="D1510" s="54"/>
      <c r="E1510" s="112"/>
      <c r="F1510" s="55"/>
      <c r="G1510" s="53"/>
      <c r="H1510" s="57"/>
      <c r="I1510" s="56"/>
      <c r="J1510" s="56"/>
      <c r="K1510" s="68"/>
      <c r="L1510" s="113">
        <v>1510</v>
      </c>
      <c r="M1510" s="113"/>
      <c r="N1510" s="98">
        <f>COUNTIFS(A:A,Edges[[#This Row],[Vertex 2]])</f>
        <v>294</v>
      </c>
    </row>
    <row r="1511" spans="1:14" x14ac:dyDescent="0.3">
      <c r="A1511" t="s">
        <v>1664</v>
      </c>
      <c r="B1511" s="91" t="s">
        <v>192</v>
      </c>
      <c r="C1511" s="53"/>
      <c r="D1511" s="54"/>
      <c r="E1511" s="112"/>
      <c r="F1511" s="55"/>
      <c r="G1511" s="53"/>
      <c r="H1511" s="57"/>
      <c r="I1511" s="56"/>
      <c r="J1511" s="56"/>
      <c r="K1511" s="68"/>
      <c r="L1511" s="113">
        <v>1511</v>
      </c>
      <c r="M1511" s="113"/>
      <c r="N1511" s="98">
        <f>COUNTIFS(A:A,Edges[[#This Row],[Vertex 2]])</f>
        <v>294</v>
      </c>
    </row>
    <row r="1512" spans="1:14" x14ac:dyDescent="0.3">
      <c r="A1512" t="s">
        <v>1665</v>
      </c>
      <c r="B1512" s="91" t="s">
        <v>192</v>
      </c>
      <c r="C1512" s="53"/>
      <c r="D1512" s="54"/>
      <c r="E1512" s="112"/>
      <c r="F1512" s="55"/>
      <c r="G1512" s="53"/>
      <c r="H1512" s="57"/>
      <c r="I1512" s="56"/>
      <c r="J1512" s="56"/>
      <c r="K1512" s="68"/>
      <c r="L1512" s="113">
        <v>1512</v>
      </c>
      <c r="M1512" s="113"/>
      <c r="N1512" s="98">
        <f>COUNTIFS(A:A,Edges[[#This Row],[Vertex 2]])</f>
        <v>294</v>
      </c>
    </row>
    <row r="1513" spans="1:14" x14ac:dyDescent="0.3">
      <c r="A1513" t="s">
        <v>1666</v>
      </c>
      <c r="B1513" s="91" t="s">
        <v>192</v>
      </c>
      <c r="C1513" s="53"/>
      <c r="D1513" s="54"/>
      <c r="E1513" s="112"/>
      <c r="F1513" s="55"/>
      <c r="G1513" s="53"/>
      <c r="H1513" s="57"/>
      <c r="I1513" s="56"/>
      <c r="J1513" s="56"/>
      <c r="K1513" s="68"/>
      <c r="L1513" s="113">
        <v>1513</v>
      </c>
      <c r="M1513" s="113"/>
      <c r="N1513" s="98">
        <f>COUNTIFS(A:A,Edges[[#This Row],[Vertex 2]])</f>
        <v>294</v>
      </c>
    </row>
    <row r="1514" spans="1:14" x14ac:dyDescent="0.3">
      <c r="A1514" t="s">
        <v>1667</v>
      </c>
      <c r="B1514" s="91" t="s">
        <v>192</v>
      </c>
      <c r="C1514" s="53"/>
      <c r="D1514" s="54"/>
      <c r="E1514" s="112"/>
      <c r="F1514" s="55"/>
      <c r="G1514" s="53"/>
      <c r="H1514" s="57"/>
      <c r="I1514" s="56"/>
      <c r="J1514" s="56"/>
      <c r="K1514" s="68"/>
      <c r="L1514" s="113">
        <v>1514</v>
      </c>
      <c r="M1514" s="113"/>
      <c r="N1514" s="98">
        <f>COUNTIFS(A:A,Edges[[#This Row],[Vertex 2]])</f>
        <v>294</v>
      </c>
    </row>
    <row r="1515" spans="1:14" x14ac:dyDescent="0.3">
      <c r="A1515" t="s">
        <v>1668</v>
      </c>
      <c r="B1515" s="91" t="s">
        <v>192</v>
      </c>
      <c r="C1515" s="53"/>
      <c r="D1515" s="54"/>
      <c r="E1515" s="112"/>
      <c r="F1515" s="55"/>
      <c r="G1515" s="53"/>
      <c r="H1515" s="57"/>
      <c r="I1515" s="56"/>
      <c r="J1515" s="56"/>
      <c r="K1515" s="68"/>
      <c r="L1515" s="113">
        <v>1515</v>
      </c>
      <c r="M1515" s="113"/>
      <c r="N1515" s="98">
        <f>COUNTIFS(A:A,Edges[[#This Row],[Vertex 2]])</f>
        <v>294</v>
      </c>
    </row>
    <row r="1516" spans="1:14" x14ac:dyDescent="0.3">
      <c r="A1516" t="s">
        <v>1669</v>
      </c>
      <c r="B1516" s="91" t="s">
        <v>192</v>
      </c>
      <c r="C1516" s="53"/>
      <c r="D1516" s="54"/>
      <c r="E1516" s="112"/>
      <c r="F1516" s="55"/>
      <c r="G1516" s="53"/>
      <c r="H1516" s="57"/>
      <c r="I1516" s="56"/>
      <c r="J1516" s="56"/>
      <c r="K1516" s="68"/>
      <c r="L1516" s="113">
        <v>1516</v>
      </c>
      <c r="M1516" s="113"/>
      <c r="N1516" s="98">
        <f>COUNTIFS(A:A,Edges[[#This Row],[Vertex 2]])</f>
        <v>294</v>
      </c>
    </row>
    <row r="1517" spans="1:14" x14ac:dyDescent="0.3">
      <c r="A1517" t="s">
        <v>1670</v>
      </c>
      <c r="B1517" s="91" t="s">
        <v>192</v>
      </c>
      <c r="C1517" s="53"/>
      <c r="D1517" s="54"/>
      <c r="E1517" s="112"/>
      <c r="F1517" s="55"/>
      <c r="G1517" s="53"/>
      <c r="H1517" s="57"/>
      <c r="I1517" s="56"/>
      <c r="J1517" s="56"/>
      <c r="K1517" s="68"/>
      <c r="L1517" s="113">
        <v>1517</v>
      </c>
      <c r="M1517" s="113"/>
      <c r="N1517" s="98">
        <f>COUNTIFS(A:A,Edges[[#This Row],[Vertex 2]])</f>
        <v>294</v>
      </c>
    </row>
    <row r="1518" spans="1:14" x14ac:dyDescent="0.3">
      <c r="A1518" t="s">
        <v>1671</v>
      </c>
      <c r="B1518" s="91" t="s">
        <v>192</v>
      </c>
      <c r="C1518" s="53"/>
      <c r="D1518" s="54"/>
      <c r="E1518" s="112"/>
      <c r="F1518" s="55"/>
      <c r="G1518" s="53"/>
      <c r="H1518" s="57"/>
      <c r="I1518" s="56"/>
      <c r="J1518" s="56"/>
      <c r="K1518" s="68"/>
      <c r="L1518" s="113">
        <v>1518</v>
      </c>
      <c r="M1518" s="113"/>
      <c r="N1518" s="98">
        <f>COUNTIFS(A:A,Edges[[#This Row],[Vertex 2]])</f>
        <v>294</v>
      </c>
    </row>
    <row r="1519" spans="1:14" x14ac:dyDescent="0.3">
      <c r="A1519" t="s">
        <v>1672</v>
      </c>
      <c r="B1519" s="91" t="s">
        <v>192</v>
      </c>
      <c r="C1519" s="53"/>
      <c r="D1519" s="54"/>
      <c r="E1519" s="112"/>
      <c r="F1519" s="55"/>
      <c r="G1519" s="53"/>
      <c r="H1519" s="57"/>
      <c r="I1519" s="56"/>
      <c r="J1519" s="56"/>
      <c r="K1519" s="68"/>
      <c r="L1519" s="113">
        <v>1519</v>
      </c>
      <c r="M1519" s="113"/>
      <c r="N1519" s="98">
        <f>COUNTIFS(A:A,Edges[[#This Row],[Vertex 2]])</f>
        <v>294</v>
      </c>
    </row>
    <row r="1520" spans="1:14" x14ac:dyDescent="0.3">
      <c r="A1520" t="s">
        <v>1673</v>
      </c>
      <c r="B1520" s="91" t="s">
        <v>192</v>
      </c>
      <c r="C1520" s="53"/>
      <c r="D1520" s="54"/>
      <c r="E1520" s="112"/>
      <c r="F1520" s="55"/>
      <c r="G1520" s="53"/>
      <c r="H1520" s="57"/>
      <c r="I1520" s="56"/>
      <c r="J1520" s="56"/>
      <c r="K1520" s="68"/>
      <c r="L1520" s="113">
        <v>1520</v>
      </c>
      <c r="M1520" s="113"/>
      <c r="N1520" s="98">
        <f>COUNTIFS(A:A,Edges[[#This Row],[Vertex 2]])</f>
        <v>294</v>
      </c>
    </row>
    <row r="1521" spans="1:14" x14ac:dyDescent="0.3">
      <c r="A1521" t="s">
        <v>1674</v>
      </c>
      <c r="B1521" s="91" t="s">
        <v>192</v>
      </c>
      <c r="C1521" s="53"/>
      <c r="D1521" s="54"/>
      <c r="E1521" s="112"/>
      <c r="F1521" s="55"/>
      <c r="G1521" s="53"/>
      <c r="H1521" s="57"/>
      <c r="I1521" s="56"/>
      <c r="J1521" s="56"/>
      <c r="K1521" s="68"/>
      <c r="L1521" s="113">
        <v>1521</v>
      </c>
      <c r="M1521" s="113"/>
      <c r="N1521" s="98">
        <f>COUNTIFS(A:A,Edges[[#This Row],[Vertex 2]])</f>
        <v>294</v>
      </c>
    </row>
    <row r="1522" spans="1:14" x14ac:dyDescent="0.3">
      <c r="A1522" t="s">
        <v>1675</v>
      </c>
      <c r="B1522" s="91" t="s">
        <v>192</v>
      </c>
      <c r="C1522" s="53"/>
      <c r="D1522" s="54"/>
      <c r="E1522" s="112"/>
      <c r="F1522" s="55"/>
      <c r="G1522" s="53"/>
      <c r="H1522" s="57"/>
      <c r="I1522" s="56"/>
      <c r="J1522" s="56"/>
      <c r="K1522" s="68"/>
      <c r="L1522" s="113">
        <v>1522</v>
      </c>
      <c r="M1522" s="113"/>
      <c r="N1522" s="98">
        <f>COUNTIFS(A:A,Edges[[#This Row],[Vertex 2]])</f>
        <v>294</v>
      </c>
    </row>
    <row r="1523" spans="1:14" x14ac:dyDescent="0.3">
      <c r="A1523" t="s">
        <v>1676</v>
      </c>
      <c r="B1523" s="91" t="s">
        <v>192</v>
      </c>
      <c r="C1523" s="53"/>
      <c r="D1523" s="54"/>
      <c r="E1523" s="112"/>
      <c r="F1523" s="55"/>
      <c r="G1523" s="53"/>
      <c r="H1523" s="57"/>
      <c r="I1523" s="56"/>
      <c r="J1523" s="56"/>
      <c r="K1523" s="68"/>
      <c r="L1523" s="113">
        <v>1523</v>
      </c>
      <c r="M1523" s="113"/>
      <c r="N1523" s="98">
        <f>COUNTIFS(A:A,Edges[[#This Row],[Vertex 2]])</f>
        <v>294</v>
      </c>
    </row>
    <row r="1524" spans="1:14" x14ac:dyDescent="0.3">
      <c r="A1524" t="s">
        <v>1677</v>
      </c>
      <c r="B1524" s="91" t="s">
        <v>192</v>
      </c>
      <c r="C1524" s="53"/>
      <c r="D1524" s="54"/>
      <c r="E1524" s="112"/>
      <c r="F1524" s="55"/>
      <c r="G1524" s="53"/>
      <c r="H1524" s="57"/>
      <c r="I1524" s="56"/>
      <c r="J1524" s="56"/>
      <c r="K1524" s="68"/>
      <c r="L1524" s="113">
        <v>1524</v>
      </c>
      <c r="M1524" s="113"/>
      <c r="N1524" s="98">
        <f>COUNTIFS(A:A,Edges[[#This Row],[Vertex 2]])</f>
        <v>294</v>
      </c>
    </row>
    <row r="1525" spans="1:14" x14ac:dyDescent="0.3">
      <c r="A1525" t="s">
        <v>1678</v>
      </c>
      <c r="B1525" s="91" t="s">
        <v>192</v>
      </c>
      <c r="C1525" s="53"/>
      <c r="D1525" s="54"/>
      <c r="E1525" s="112"/>
      <c r="F1525" s="55"/>
      <c r="G1525" s="53"/>
      <c r="H1525" s="57"/>
      <c r="I1525" s="56"/>
      <c r="J1525" s="56"/>
      <c r="K1525" s="68"/>
      <c r="L1525" s="113">
        <v>1525</v>
      </c>
      <c r="M1525" s="113"/>
      <c r="N1525" s="98">
        <f>COUNTIFS(A:A,Edges[[#This Row],[Vertex 2]])</f>
        <v>294</v>
      </c>
    </row>
    <row r="1526" spans="1:14" x14ac:dyDescent="0.3">
      <c r="A1526" t="s">
        <v>1679</v>
      </c>
      <c r="B1526" s="91" t="s">
        <v>192</v>
      </c>
      <c r="C1526" s="53"/>
      <c r="D1526" s="54"/>
      <c r="E1526" s="112"/>
      <c r="F1526" s="55"/>
      <c r="G1526" s="53"/>
      <c r="H1526" s="57"/>
      <c r="I1526" s="56"/>
      <c r="J1526" s="56"/>
      <c r="K1526" s="68"/>
      <c r="L1526" s="113">
        <v>1526</v>
      </c>
      <c r="M1526" s="113"/>
      <c r="N1526" s="98">
        <f>COUNTIFS(A:A,Edges[[#This Row],[Vertex 2]])</f>
        <v>294</v>
      </c>
    </row>
    <row r="1527" spans="1:14" x14ac:dyDescent="0.3">
      <c r="A1527" t="s">
        <v>1680</v>
      </c>
      <c r="B1527" s="91" t="s">
        <v>192</v>
      </c>
      <c r="C1527" s="53"/>
      <c r="D1527" s="54"/>
      <c r="E1527" s="112"/>
      <c r="F1527" s="55"/>
      <c r="G1527" s="53"/>
      <c r="H1527" s="57"/>
      <c r="I1527" s="56"/>
      <c r="J1527" s="56"/>
      <c r="K1527" s="68"/>
      <c r="L1527" s="113">
        <v>1527</v>
      </c>
      <c r="M1527" s="113"/>
      <c r="N1527" s="98">
        <f>COUNTIFS(A:A,Edges[[#This Row],[Vertex 2]])</f>
        <v>294</v>
      </c>
    </row>
    <row r="1528" spans="1:14" x14ac:dyDescent="0.3">
      <c r="A1528" t="s">
        <v>1681</v>
      </c>
      <c r="B1528" s="91" t="s">
        <v>192</v>
      </c>
      <c r="C1528" s="53"/>
      <c r="D1528" s="54"/>
      <c r="E1528" s="112"/>
      <c r="F1528" s="55"/>
      <c r="G1528" s="53"/>
      <c r="H1528" s="57"/>
      <c r="I1528" s="56"/>
      <c r="J1528" s="56"/>
      <c r="K1528" s="68"/>
      <c r="L1528" s="113">
        <v>1528</v>
      </c>
      <c r="M1528" s="113"/>
      <c r="N1528" s="98">
        <f>COUNTIFS(A:A,Edges[[#This Row],[Vertex 2]])</f>
        <v>294</v>
      </c>
    </row>
    <row r="1529" spans="1:14" x14ac:dyDescent="0.3">
      <c r="A1529" t="s">
        <v>1682</v>
      </c>
      <c r="B1529" s="91" t="s">
        <v>192</v>
      </c>
      <c r="C1529" s="53"/>
      <c r="D1529" s="54"/>
      <c r="E1529" s="112"/>
      <c r="F1529" s="55"/>
      <c r="G1529" s="53"/>
      <c r="H1529" s="57"/>
      <c r="I1529" s="56"/>
      <c r="J1529" s="56"/>
      <c r="K1529" s="68"/>
      <c r="L1529" s="113">
        <v>1529</v>
      </c>
      <c r="M1529" s="113"/>
      <c r="N1529" s="98">
        <f>COUNTIFS(A:A,Edges[[#This Row],[Vertex 2]])</f>
        <v>294</v>
      </c>
    </row>
    <row r="1530" spans="1:14" x14ac:dyDescent="0.3">
      <c r="A1530" t="s">
        <v>1683</v>
      </c>
      <c r="B1530" s="91" t="s">
        <v>192</v>
      </c>
      <c r="C1530" s="53"/>
      <c r="D1530" s="54"/>
      <c r="E1530" s="112"/>
      <c r="F1530" s="55"/>
      <c r="G1530" s="53"/>
      <c r="H1530" s="57"/>
      <c r="I1530" s="56"/>
      <c r="J1530" s="56"/>
      <c r="K1530" s="68"/>
      <c r="L1530" s="113">
        <v>1530</v>
      </c>
      <c r="M1530" s="113"/>
      <c r="N1530" s="98">
        <f>COUNTIFS(A:A,Edges[[#This Row],[Vertex 2]])</f>
        <v>294</v>
      </c>
    </row>
    <row r="1531" spans="1:14" x14ac:dyDescent="0.3">
      <c r="A1531" t="s">
        <v>1684</v>
      </c>
      <c r="B1531" s="91" t="s">
        <v>192</v>
      </c>
      <c r="C1531" s="53"/>
      <c r="D1531" s="54"/>
      <c r="E1531" s="112"/>
      <c r="F1531" s="55"/>
      <c r="G1531" s="53"/>
      <c r="H1531" s="57"/>
      <c r="I1531" s="56"/>
      <c r="J1531" s="56"/>
      <c r="K1531" s="68"/>
      <c r="L1531" s="113">
        <v>1531</v>
      </c>
      <c r="M1531" s="113"/>
      <c r="N1531" s="98">
        <f>COUNTIFS(A:A,Edges[[#This Row],[Vertex 2]])</f>
        <v>294</v>
      </c>
    </row>
    <row r="1532" spans="1:14" x14ac:dyDescent="0.3">
      <c r="A1532" t="s">
        <v>1685</v>
      </c>
      <c r="B1532" s="91" t="s">
        <v>192</v>
      </c>
      <c r="C1532" s="53"/>
      <c r="D1532" s="54"/>
      <c r="E1532" s="112"/>
      <c r="F1532" s="55"/>
      <c r="G1532" s="53"/>
      <c r="H1532" s="57"/>
      <c r="I1532" s="56"/>
      <c r="J1532" s="56"/>
      <c r="K1532" s="68"/>
      <c r="L1532" s="113">
        <v>1532</v>
      </c>
      <c r="M1532" s="113"/>
      <c r="N1532" s="98">
        <f>COUNTIFS(A:A,Edges[[#This Row],[Vertex 2]])</f>
        <v>294</v>
      </c>
    </row>
    <row r="1533" spans="1:14" x14ac:dyDescent="0.3">
      <c r="A1533" t="s">
        <v>1686</v>
      </c>
      <c r="B1533" s="91" t="s">
        <v>192</v>
      </c>
      <c r="C1533" s="53"/>
      <c r="D1533" s="54"/>
      <c r="E1533" s="112"/>
      <c r="F1533" s="55"/>
      <c r="G1533" s="53"/>
      <c r="H1533" s="57"/>
      <c r="I1533" s="56"/>
      <c r="J1533" s="56"/>
      <c r="K1533" s="68"/>
      <c r="L1533" s="113">
        <v>1533</v>
      </c>
      <c r="M1533" s="113"/>
      <c r="N1533" s="98">
        <f>COUNTIFS(A:A,Edges[[#This Row],[Vertex 2]])</f>
        <v>294</v>
      </c>
    </row>
    <row r="1534" spans="1:14" x14ac:dyDescent="0.3">
      <c r="A1534" t="s">
        <v>1687</v>
      </c>
      <c r="B1534" s="91" t="s">
        <v>192</v>
      </c>
      <c r="C1534" s="53"/>
      <c r="D1534" s="54"/>
      <c r="E1534" s="112"/>
      <c r="F1534" s="55"/>
      <c r="G1534" s="53"/>
      <c r="H1534" s="57"/>
      <c r="I1534" s="56"/>
      <c r="J1534" s="56"/>
      <c r="K1534" s="68"/>
      <c r="L1534" s="113">
        <v>1534</v>
      </c>
      <c r="M1534" s="113"/>
      <c r="N1534" s="98">
        <f>COUNTIFS(A:A,Edges[[#This Row],[Vertex 2]])</f>
        <v>294</v>
      </c>
    </row>
    <row r="1535" spans="1:14" x14ac:dyDescent="0.3">
      <c r="A1535" t="s">
        <v>1688</v>
      </c>
      <c r="B1535" s="91" t="s">
        <v>192</v>
      </c>
      <c r="C1535" s="53"/>
      <c r="D1535" s="54"/>
      <c r="E1535" s="112"/>
      <c r="F1535" s="55"/>
      <c r="G1535" s="53"/>
      <c r="H1535" s="57"/>
      <c r="I1535" s="56"/>
      <c r="J1535" s="56"/>
      <c r="K1535" s="68"/>
      <c r="L1535" s="113">
        <v>1535</v>
      </c>
      <c r="M1535" s="113"/>
      <c r="N1535" s="98">
        <f>COUNTIFS(A:A,Edges[[#This Row],[Vertex 2]])</f>
        <v>294</v>
      </c>
    </row>
    <row r="1536" spans="1:14" x14ac:dyDescent="0.3">
      <c r="A1536" t="s">
        <v>1689</v>
      </c>
      <c r="B1536" s="91" t="s">
        <v>192</v>
      </c>
      <c r="C1536" s="53"/>
      <c r="D1536" s="54"/>
      <c r="E1536" s="112"/>
      <c r="F1536" s="55"/>
      <c r="G1536" s="53"/>
      <c r="H1536" s="57"/>
      <c r="I1536" s="56"/>
      <c r="J1536" s="56"/>
      <c r="K1536" s="68"/>
      <c r="L1536" s="113">
        <v>1536</v>
      </c>
      <c r="M1536" s="113"/>
      <c r="N1536" s="98">
        <f>COUNTIFS(A:A,Edges[[#This Row],[Vertex 2]])</f>
        <v>294</v>
      </c>
    </row>
    <row r="1537" spans="1:14" x14ac:dyDescent="0.3">
      <c r="A1537" t="s">
        <v>1690</v>
      </c>
      <c r="B1537" s="91" t="s">
        <v>192</v>
      </c>
      <c r="C1537" s="53"/>
      <c r="D1537" s="54"/>
      <c r="E1537" s="112"/>
      <c r="F1537" s="55"/>
      <c r="G1537" s="53"/>
      <c r="H1537" s="57"/>
      <c r="I1537" s="56"/>
      <c r="J1537" s="56"/>
      <c r="K1537" s="68"/>
      <c r="L1537" s="113">
        <v>1537</v>
      </c>
      <c r="M1537" s="113"/>
      <c r="N1537" s="98">
        <f>COUNTIFS(A:A,Edges[[#This Row],[Vertex 2]])</f>
        <v>294</v>
      </c>
    </row>
    <row r="1538" spans="1:14" x14ac:dyDescent="0.3">
      <c r="A1538" t="s">
        <v>1691</v>
      </c>
      <c r="B1538" s="91" t="s">
        <v>192</v>
      </c>
      <c r="C1538" s="53"/>
      <c r="D1538" s="54"/>
      <c r="E1538" s="112"/>
      <c r="F1538" s="55"/>
      <c r="G1538" s="53"/>
      <c r="H1538" s="57"/>
      <c r="I1538" s="56"/>
      <c r="J1538" s="56"/>
      <c r="K1538" s="68"/>
      <c r="L1538" s="113">
        <v>1538</v>
      </c>
      <c r="M1538" s="113"/>
      <c r="N1538" s="98">
        <f>COUNTIFS(A:A,Edges[[#This Row],[Vertex 2]])</f>
        <v>294</v>
      </c>
    </row>
    <row r="1539" spans="1:14" x14ac:dyDescent="0.3">
      <c r="A1539" t="s">
        <v>1692</v>
      </c>
      <c r="B1539" s="91" t="s">
        <v>192</v>
      </c>
      <c r="C1539" s="53"/>
      <c r="D1539" s="54"/>
      <c r="E1539" s="112"/>
      <c r="F1539" s="55"/>
      <c r="G1539" s="53"/>
      <c r="H1539" s="57"/>
      <c r="I1539" s="56"/>
      <c r="J1539" s="56"/>
      <c r="K1539" s="68"/>
      <c r="L1539" s="113">
        <v>1539</v>
      </c>
      <c r="M1539" s="113"/>
      <c r="N1539" s="98">
        <f>COUNTIFS(A:A,Edges[[#This Row],[Vertex 2]])</f>
        <v>294</v>
      </c>
    </row>
    <row r="1540" spans="1:14" x14ac:dyDescent="0.3">
      <c r="A1540" t="s">
        <v>1693</v>
      </c>
      <c r="B1540" s="91" t="s">
        <v>192</v>
      </c>
      <c r="C1540" s="53"/>
      <c r="D1540" s="54"/>
      <c r="E1540" s="112"/>
      <c r="F1540" s="55"/>
      <c r="G1540" s="53"/>
      <c r="H1540" s="57"/>
      <c r="I1540" s="56"/>
      <c r="J1540" s="56"/>
      <c r="K1540" s="68"/>
      <c r="L1540" s="113">
        <v>1540</v>
      </c>
      <c r="M1540" s="113"/>
      <c r="N1540" s="98">
        <f>COUNTIFS(A:A,Edges[[#This Row],[Vertex 2]])</f>
        <v>294</v>
      </c>
    </row>
    <row r="1541" spans="1:14" x14ac:dyDescent="0.3">
      <c r="A1541" t="s">
        <v>1694</v>
      </c>
      <c r="B1541" s="91" t="s">
        <v>192</v>
      </c>
      <c r="C1541" s="53"/>
      <c r="D1541" s="54"/>
      <c r="E1541" s="112"/>
      <c r="F1541" s="55"/>
      <c r="G1541" s="53"/>
      <c r="H1541" s="57"/>
      <c r="I1541" s="56"/>
      <c r="J1541" s="56"/>
      <c r="K1541" s="68"/>
      <c r="L1541" s="113">
        <v>1541</v>
      </c>
      <c r="M1541" s="113"/>
      <c r="N1541" s="98">
        <f>COUNTIFS(A:A,Edges[[#This Row],[Vertex 2]])</f>
        <v>294</v>
      </c>
    </row>
    <row r="1542" spans="1:14" x14ac:dyDescent="0.3">
      <c r="A1542" t="s">
        <v>1695</v>
      </c>
      <c r="B1542" s="91" t="s">
        <v>192</v>
      </c>
      <c r="C1542" s="53"/>
      <c r="D1542" s="54"/>
      <c r="E1542" s="112"/>
      <c r="F1542" s="55"/>
      <c r="G1542" s="53"/>
      <c r="H1542" s="57"/>
      <c r="I1542" s="56"/>
      <c r="J1542" s="56"/>
      <c r="K1542" s="68"/>
      <c r="L1542" s="113">
        <v>1542</v>
      </c>
      <c r="M1542" s="113"/>
      <c r="N1542" s="98">
        <f>COUNTIFS(A:A,Edges[[#This Row],[Vertex 2]])</f>
        <v>294</v>
      </c>
    </row>
    <row r="1543" spans="1:14" x14ac:dyDescent="0.3">
      <c r="A1543" t="s">
        <v>1696</v>
      </c>
      <c r="B1543" s="91" t="s">
        <v>192</v>
      </c>
      <c r="C1543" s="53"/>
      <c r="D1543" s="54"/>
      <c r="E1543" s="112"/>
      <c r="F1543" s="55"/>
      <c r="G1543" s="53"/>
      <c r="H1543" s="57"/>
      <c r="I1543" s="56"/>
      <c r="J1543" s="56"/>
      <c r="K1543" s="68"/>
      <c r="L1543" s="113">
        <v>1543</v>
      </c>
      <c r="M1543" s="113"/>
      <c r="N1543" s="98">
        <f>COUNTIFS(A:A,Edges[[#This Row],[Vertex 2]])</f>
        <v>294</v>
      </c>
    </row>
    <row r="1544" spans="1:14" x14ac:dyDescent="0.3">
      <c r="A1544" t="s">
        <v>1697</v>
      </c>
      <c r="B1544" s="91" t="s">
        <v>192</v>
      </c>
      <c r="C1544" s="53"/>
      <c r="D1544" s="54"/>
      <c r="E1544" s="112"/>
      <c r="F1544" s="55"/>
      <c r="G1544" s="53"/>
      <c r="H1544" s="57"/>
      <c r="I1544" s="56"/>
      <c r="J1544" s="56"/>
      <c r="K1544" s="68"/>
      <c r="L1544" s="113">
        <v>1544</v>
      </c>
      <c r="M1544" s="113"/>
      <c r="N1544" s="98">
        <f>COUNTIFS(A:A,Edges[[#This Row],[Vertex 2]])</f>
        <v>294</v>
      </c>
    </row>
    <row r="1545" spans="1:14" x14ac:dyDescent="0.3">
      <c r="A1545" t="s">
        <v>1698</v>
      </c>
      <c r="B1545" s="91" t="s">
        <v>192</v>
      </c>
      <c r="C1545" s="53"/>
      <c r="D1545" s="54"/>
      <c r="E1545" s="112"/>
      <c r="F1545" s="55"/>
      <c r="G1545" s="53"/>
      <c r="H1545" s="57"/>
      <c r="I1545" s="56"/>
      <c r="J1545" s="56"/>
      <c r="K1545" s="68"/>
      <c r="L1545" s="113">
        <v>1545</v>
      </c>
      <c r="M1545" s="113"/>
      <c r="N1545" s="98">
        <f>COUNTIFS(A:A,Edges[[#This Row],[Vertex 2]])</f>
        <v>294</v>
      </c>
    </row>
    <row r="1546" spans="1:14" x14ac:dyDescent="0.3">
      <c r="A1546" t="s">
        <v>1699</v>
      </c>
      <c r="B1546" s="91" t="s">
        <v>192</v>
      </c>
      <c r="C1546" s="53"/>
      <c r="D1546" s="54"/>
      <c r="E1546" s="112"/>
      <c r="F1546" s="55"/>
      <c r="G1546" s="53"/>
      <c r="H1546" s="57"/>
      <c r="I1546" s="56"/>
      <c r="J1546" s="56"/>
      <c r="K1546" s="68"/>
      <c r="L1546" s="113">
        <v>1546</v>
      </c>
      <c r="M1546" s="113"/>
      <c r="N1546" s="98">
        <f>COUNTIFS(A:A,Edges[[#This Row],[Vertex 2]])</f>
        <v>294</v>
      </c>
    </row>
    <row r="1547" spans="1:14" x14ac:dyDescent="0.3">
      <c r="A1547" t="s">
        <v>1700</v>
      </c>
      <c r="B1547" s="91" t="s">
        <v>192</v>
      </c>
      <c r="C1547" s="53"/>
      <c r="D1547" s="54"/>
      <c r="E1547" s="112"/>
      <c r="F1547" s="55"/>
      <c r="G1547" s="53"/>
      <c r="H1547" s="57"/>
      <c r="I1547" s="56"/>
      <c r="J1547" s="56"/>
      <c r="K1547" s="68"/>
      <c r="L1547" s="113">
        <v>1547</v>
      </c>
      <c r="M1547" s="113"/>
      <c r="N1547" s="98">
        <f>COUNTIFS(A:A,Edges[[#This Row],[Vertex 2]])</f>
        <v>294</v>
      </c>
    </row>
    <row r="1548" spans="1:14" x14ac:dyDescent="0.3">
      <c r="A1548" t="s">
        <v>1701</v>
      </c>
      <c r="B1548" s="91" t="s">
        <v>192</v>
      </c>
      <c r="C1548" s="53"/>
      <c r="D1548" s="54"/>
      <c r="E1548" s="112"/>
      <c r="F1548" s="55"/>
      <c r="G1548" s="53"/>
      <c r="H1548" s="57"/>
      <c r="I1548" s="56"/>
      <c r="J1548" s="56"/>
      <c r="K1548" s="68"/>
      <c r="L1548" s="113">
        <v>1548</v>
      </c>
      <c r="M1548" s="113"/>
      <c r="N1548" s="98">
        <f>COUNTIFS(A:A,Edges[[#This Row],[Vertex 2]])</f>
        <v>294</v>
      </c>
    </row>
    <row r="1549" spans="1:14" x14ac:dyDescent="0.3">
      <c r="A1549" t="s">
        <v>1702</v>
      </c>
      <c r="B1549" s="91" t="s">
        <v>192</v>
      </c>
      <c r="C1549" s="53"/>
      <c r="D1549" s="54"/>
      <c r="E1549" s="112"/>
      <c r="F1549" s="55"/>
      <c r="G1549" s="53"/>
      <c r="H1549" s="57"/>
      <c r="I1549" s="56"/>
      <c r="J1549" s="56"/>
      <c r="K1549" s="68"/>
      <c r="L1549" s="113">
        <v>1549</v>
      </c>
      <c r="M1549" s="113"/>
      <c r="N1549" s="98">
        <f>COUNTIFS(A:A,Edges[[#This Row],[Vertex 2]])</f>
        <v>294</v>
      </c>
    </row>
    <row r="1550" spans="1:14" x14ac:dyDescent="0.3">
      <c r="A1550" t="s">
        <v>1703</v>
      </c>
      <c r="B1550" s="91" t="s">
        <v>192</v>
      </c>
      <c r="C1550" s="53"/>
      <c r="D1550" s="54"/>
      <c r="E1550" s="112"/>
      <c r="F1550" s="55"/>
      <c r="G1550" s="53"/>
      <c r="H1550" s="57"/>
      <c r="I1550" s="56"/>
      <c r="J1550" s="56"/>
      <c r="K1550" s="68"/>
      <c r="L1550" s="113">
        <v>1550</v>
      </c>
      <c r="M1550" s="113"/>
      <c r="N1550" s="98">
        <f>COUNTIFS(A:A,Edges[[#This Row],[Vertex 2]])</f>
        <v>294</v>
      </c>
    </row>
    <row r="1551" spans="1:14" x14ac:dyDescent="0.3">
      <c r="A1551" t="s">
        <v>1704</v>
      </c>
      <c r="B1551" s="91" t="s">
        <v>192</v>
      </c>
      <c r="C1551" s="53"/>
      <c r="D1551" s="54"/>
      <c r="E1551" s="112"/>
      <c r="F1551" s="55"/>
      <c r="G1551" s="53"/>
      <c r="H1551" s="57"/>
      <c r="I1551" s="56"/>
      <c r="J1551" s="56"/>
      <c r="K1551" s="68"/>
      <c r="L1551" s="113">
        <v>1551</v>
      </c>
      <c r="M1551" s="113"/>
      <c r="N1551" s="98">
        <f>COUNTIFS(A:A,Edges[[#This Row],[Vertex 2]])</f>
        <v>294</v>
      </c>
    </row>
    <row r="1552" spans="1:14" x14ac:dyDescent="0.3">
      <c r="A1552" t="s">
        <v>1705</v>
      </c>
      <c r="B1552" s="91" t="s">
        <v>192</v>
      </c>
      <c r="C1552" s="53"/>
      <c r="D1552" s="54"/>
      <c r="E1552" s="112"/>
      <c r="F1552" s="55"/>
      <c r="G1552" s="53"/>
      <c r="H1552" s="57"/>
      <c r="I1552" s="56"/>
      <c r="J1552" s="56"/>
      <c r="K1552" s="68"/>
      <c r="L1552" s="113">
        <v>1552</v>
      </c>
      <c r="M1552" s="113"/>
      <c r="N1552" s="98">
        <f>COUNTIFS(A:A,Edges[[#This Row],[Vertex 2]])</f>
        <v>294</v>
      </c>
    </row>
    <row r="1553" spans="1:14" x14ac:dyDescent="0.3">
      <c r="A1553" t="s">
        <v>1706</v>
      </c>
      <c r="B1553" s="91" t="s">
        <v>192</v>
      </c>
      <c r="C1553" s="53"/>
      <c r="D1553" s="54"/>
      <c r="E1553" s="112"/>
      <c r="F1553" s="55"/>
      <c r="G1553" s="53"/>
      <c r="H1553" s="57"/>
      <c r="I1553" s="56"/>
      <c r="J1553" s="56"/>
      <c r="K1553" s="68"/>
      <c r="L1553" s="113">
        <v>1553</v>
      </c>
      <c r="M1553" s="113"/>
      <c r="N1553" s="98">
        <f>COUNTIFS(A:A,Edges[[#This Row],[Vertex 2]])</f>
        <v>294</v>
      </c>
    </row>
    <row r="1554" spans="1:14" x14ac:dyDescent="0.3">
      <c r="A1554" t="s">
        <v>1707</v>
      </c>
      <c r="B1554" s="91" t="s">
        <v>192</v>
      </c>
      <c r="C1554" s="53"/>
      <c r="D1554" s="54"/>
      <c r="E1554" s="112"/>
      <c r="F1554" s="55"/>
      <c r="G1554" s="53"/>
      <c r="H1554" s="57"/>
      <c r="I1554" s="56"/>
      <c r="J1554" s="56"/>
      <c r="K1554" s="68"/>
      <c r="L1554" s="113">
        <v>1554</v>
      </c>
      <c r="M1554" s="113"/>
      <c r="N1554" s="98">
        <f>COUNTIFS(A:A,Edges[[#This Row],[Vertex 2]])</f>
        <v>294</v>
      </c>
    </row>
    <row r="1555" spans="1:14" x14ac:dyDescent="0.3">
      <c r="A1555" t="s">
        <v>1708</v>
      </c>
      <c r="B1555" s="91" t="s">
        <v>192</v>
      </c>
      <c r="C1555" s="53"/>
      <c r="D1555" s="54"/>
      <c r="E1555" s="112"/>
      <c r="F1555" s="55"/>
      <c r="G1555" s="53"/>
      <c r="H1555" s="57"/>
      <c r="I1555" s="56"/>
      <c r="J1555" s="56"/>
      <c r="K1555" s="68"/>
      <c r="L1555" s="113">
        <v>1555</v>
      </c>
      <c r="M1555" s="113"/>
      <c r="N1555" s="98">
        <f>COUNTIFS(A:A,Edges[[#This Row],[Vertex 2]])</f>
        <v>294</v>
      </c>
    </row>
    <row r="1556" spans="1:14" x14ac:dyDescent="0.3">
      <c r="A1556" t="s">
        <v>1709</v>
      </c>
      <c r="B1556" s="91" t="s">
        <v>192</v>
      </c>
      <c r="C1556" s="53"/>
      <c r="D1556" s="54"/>
      <c r="E1556" s="112"/>
      <c r="F1556" s="55"/>
      <c r="G1556" s="53"/>
      <c r="H1556" s="57"/>
      <c r="I1556" s="56"/>
      <c r="J1556" s="56"/>
      <c r="K1556" s="68"/>
      <c r="L1556" s="113">
        <v>1556</v>
      </c>
      <c r="M1556" s="113"/>
      <c r="N1556" s="98">
        <f>COUNTIFS(A:A,Edges[[#This Row],[Vertex 2]])</f>
        <v>294</v>
      </c>
    </row>
    <row r="1557" spans="1:14" x14ac:dyDescent="0.3">
      <c r="A1557" t="s">
        <v>1710</v>
      </c>
      <c r="B1557" s="91" t="s">
        <v>192</v>
      </c>
      <c r="C1557" s="53"/>
      <c r="D1557" s="54"/>
      <c r="E1557" s="112"/>
      <c r="F1557" s="55"/>
      <c r="G1557" s="53"/>
      <c r="H1557" s="57"/>
      <c r="I1557" s="56"/>
      <c r="J1557" s="56"/>
      <c r="K1557" s="68"/>
      <c r="L1557" s="113">
        <v>1557</v>
      </c>
      <c r="M1557" s="113"/>
      <c r="N1557" s="98">
        <f>COUNTIFS(A:A,Edges[[#This Row],[Vertex 2]])</f>
        <v>294</v>
      </c>
    </row>
    <row r="1558" spans="1:14" x14ac:dyDescent="0.3">
      <c r="A1558" t="s">
        <v>1711</v>
      </c>
      <c r="B1558" s="91" t="s">
        <v>192</v>
      </c>
      <c r="C1558" s="53"/>
      <c r="D1558" s="54"/>
      <c r="E1558" s="112"/>
      <c r="F1558" s="55"/>
      <c r="G1558" s="53"/>
      <c r="H1558" s="57"/>
      <c r="I1558" s="56"/>
      <c r="J1558" s="56"/>
      <c r="K1558" s="68"/>
      <c r="L1558" s="113">
        <v>1558</v>
      </c>
      <c r="M1558" s="113"/>
      <c r="N1558" s="98">
        <f>COUNTIFS(A:A,Edges[[#This Row],[Vertex 2]])</f>
        <v>294</v>
      </c>
    </row>
    <row r="1559" spans="1:14" x14ac:dyDescent="0.3">
      <c r="A1559" t="s">
        <v>1712</v>
      </c>
      <c r="B1559" s="91" t="s">
        <v>192</v>
      </c>
      <c r="C1559" s="53"/>
      <c r="D1559" s="54"/>
      <c r="E1559" s="112"/>
      <c r="F1559" s="55"/>
      <c r="G1559" s="53"/>
      <c r="H1559" s="57"/>
      <c r="I1559" s="56"/>
      <c r="J1559" s="56"/>
      <c r="K1559" s="68"/>
      <c r="L1559" s="113">
        <v>1559</v>
      </c>
      <c r="M1559" s="113"/>
      <c r="N1559" s="98">
        <f>COUNTIFS(A:A,Edges[[#This Row],[Vertex 2]])</f>
        <v>294</v>
      </c>
    </row>
    <row r="1560" spans="1:14" x14ac:dyDescent="0.3">
      <c r="A1560" t="s">
        <v>1713</v>
      </c>
      <c r="B1560" s="91" t="s">
        <v>192</v>
      </c>
      <c r="C1560" s="53"/>
      <c r="D1560" s="54"/>
      <c r="E1560" s="112"/>
      <c r="F1560" s="55"/>
      <c r="G1560" s="53"/>
      <c r="H1560" s="57"/>
      <c r="I1560" s="56"/>
      <c r="J1560" s="56"/>
      <c r="K1560" s="68"/>
      <c r="L1560" s="113">
        <v>1560</v>
      </c>
      <c r="M1560" s="113"/>
      <c r="N1560" s="98">
        <f>COUNTIFS(A:A,Edges[[#This Row],[Vertex 2]])</f>
        <v>294</v>
      </c>
    </row>
    <row r="1561" spans="1:14" x14ac:dyDescent="0.3">
      <c r="A1561" t="s">
        <v>1714</v>
      </c>
      <c r="B1561" s="91" t="s">
        <v>192</v>
      </c>
      <c r="C1561" s="53"/>
      <c r="D1561" s="54"/>
      <c r="E1561" s="112"/>
      <c r="F1561" s="55"/>
      <c r="G1561" s="53"/>
      <c r="H1561" s="57"/>
      <c r="I1561" s="56"/>
      <c r="J1561" s="56"/>
      <c r="K1561" s="68"/>
      <c r="L1561" s="113">
        <v>1561</v>
      </c>
      <c r="M1561" s="113"/>
      <c r="N1561" s="98">
        <f>COUNTIFS(A:A,Edges[[#This Row],[Vertex 2]])</f>
        <v>294</v>
      </c>
    </row>
    <row r="1562" spans="1:14" x14ac:dyDescent="0.3">
      <c r="A1562" t="s">
        <v>1715</v>
      </c>
      <c r="B1562" s="91" t="s">
        <v>192</v>
      </c>
      <c r="C1562" s="53"/>
      <c r="D1562" s="54"/>
      <c r="E1562" s="112"/>
      <c r="F1562" s="55"/>
      <c r="G1562" s="53"/>
      <c r="H1562" s="57"/>
      <c r="I1562" s="56"/>
      <c r="J1562" s="56"/>
      <c r="K1562" s="68"/>
      <c r="L1562" s="113">
        <v>1562</v>
      </c>
      <c r="M1562" s="113"/>
      <c r="N1562" s="98">
        <f>COUNTIFS(A:A,Edges[[#This Row],[Vertex 2]])</f>
        <v>294</v>
      </c>
    </row>
    <row r="1563" spans="1:14" x14ac:dyDescent="0.3">
      <c r="A1563" t="s">
        <v>385</v>
      </c>
      <c r="B1563" s="91" t="s">
        <v>192</v>
      </c>
      <c r="C1563" s="53"/>
      <c r="D1563" s="54"/>
      <c r="E1563" s="112"/>
      <c r="F1563" s="55"/>
      <c r="G1563" s="53"/>
      <c r="H1563" s="57"/>
      <c r="I1563" s="56"/>
      <c r="J1563" s="56"/>
      <c r="K1563" s="68"/>
      <c r="L1563" s="113">
        <v>1563</v>
      </c>
      <c r="M1563" s="113"/>
      <c r="N1563" s="98">
        <f>COUNTIFS(A:A,Edges[[#This Row],[Vertex 2]])</f>
        <v>294</v>
      </c>
    </row>
    <row r="1564" spans="1:14" x14ac:dyDescent="0.3">
      <c r="A1564" t="s">
        <v>1716</v>
      </c>
      <c r="B1564" s="91" t="s">
        <v>192</v>
      </c>
      <c r="C1564" s="53"/>
      <c r="D1564" s="54"/>
      <c r="E1564" s="112"/>
      <c r="F1564" s="55"/>
      <c r="G1564" s="53"/>
      <c r="H1564" s="57"/>
      <c r="I1564" s="56"/>
      <c r="J1564" s="56"/>
      <c r="K1564" s="68"/>
      <c r="L1564" s="113">
        <v>1564</v>
      </c>
      <c r="M1564" s="113"/>
      <c r="N1564" s="98">
        <f>COUNTIFS(A:A,Edges[[#This Row],[Vertex 2]])</f>
        <v>294</v>
      </c>
    </row>
    <row r="1565" spans="1:14" x14ac:dyDescent="0.3">
      <c r="A1565" t="s">
        <v>1717</v>
      </c>
      <c r="B1565" s="91" t="s">
        <v>192</v>
      </c>
      <c r="C1565" s="53"/>
      <c r="D1565" s="54"/>
      <c r="E1565" s="112"/>
      <c r="F1565" s="55"/>
      <c r="G1565" s="53"/>
      <c r="H1565" s="57"/>
      <c r="I1565" s="56"/>
      <c r="J1565" s="56"/>
      <c r="K1565" s="68"/>
      <c r="L1565" s="113">
        <v>1565</v>
      </c>
      <c r="M1565" s="113"/>
      <c r="N1565" s="98">
        <f>COUNTIFS(A:A,Edges[[#This Row],[Vertex 2]])</f>
        <v>294</v>
      </c>
    </row>
    <row r="1566" spans="1:14" x14ac:dyDescent="0.3">
      <c r="A1566" t="s">
        <v>1718</v>
      </c>
      <c r="B1566" s="91" t="s">
        <v>192</v>
      </c>
      <c r="C1566" s="53"/>
      <c r="D1566" s="54"/>
      <c r="E1566" s="112"/>
      <c r="F1566" s="55"/>
      <c r="G1566" s="53"/>
      <c r="H1566" s="57"/>
      <c r="I1566" s="56"/>
      <c r="J1566" s="56"/>
      <c r="K1566" s="68"/>
      <c r="L1566" s="113">
        <v>1566</v>
      </c>
      <c r="M1566" s="113"/>
      <c r="N1566" s="98">
        <f>COUNTIFS(A:A,Edges[[#This Row],[Vertex 2]])</f>
        <v>294</v>
      </c>
    </row>
    <row r="1567" spans="1:14" x14ac:dyDescent="0.3">
      <c r="A1567" t="s">
        <v>1719</v>
      </c>
      <c r="B1567" s="91" t="s">
        <v>192</v>
      </c>
      <c r="C1567" s="53"/>
      <c r="D1567" s="54"/>
      <c r="E1567" s="112"/>
      <c r="F1567" s="55"/>
      <c r="G1567" s="53"/>
      <c r="H1567" s="57"/>
      <c r="I1567" s="56"/>
      <c r="J1567" s="56"/>
      <c r="K1567" s="68"/>
      <c r="L1567" s="113">
        <v>1567</v>
      </c>
      <c r="M1567" s="113"/>
      <c r="N1567" s="98">
        <f>COUNTIFS(A:A,Edges[[#This Row],[Vertex 2]])</f>
        <v>294</v>
      </c>
    </row>
    <row r="1568" spans="1:14" x14ac:dyDescent="0.3">
      <c r="A1568" t="s">
        <v>1720</v>
      </c>
      <c r="B1568" s="91" t="s">
        <v>192</v>
      </c>
      <c r="C1568" s="53"/>
      <c r="D1568" s="54"/>
      <c r="E1568" s="112"/>
      <c r="F1568" s="55"/>
      <c r="G1568" s="53"/>
      <c r="H1568" s="57"/>
      <c r="I1568" s="56"/>
      <c r="J1568" s="56"/>
      <c r="K1568" s="68"/>
      <c r="L1568" s="113">
        <v>1568</v>
      </c>
      <c r="M1568" s="113"/>
      <c r="N1568" s="98">
        <f>COUNTIFS(A:A,Edges[[#This Row],[Vertex 2]])</f>
        <v>294</v>
      </c>
    </row>
    <row r="1569" spans="1:14" x14ac:dyDescent="0.3">
      <c r="A1569" t="s">
        <v>1721</v>
      </c>
      <c r="B1569" s="91" t="s">
        <v>192</v>
      </c>
      <c r="C1569" s="53"/>
      <c r="D1569" s="54"/>
      <c r="E1569" s="112"/>
      <c r="F1569" s="55"/>
      <c r="G1569" s="53"/>
      <c r="H1569" s="57"/>
      <c r="I1569" s="56"/>
      <c r="J1569" s="56"/>
      <c r="K1569" s="68"/>
      <c r="L1569" s="113">
        <v>1569</v>
      </c>
      <c r="M1569" s="113"/>
      <c r="N1569" s="98">
        <f>COUNTIFS(A:A,Edges[[#This Row],[Vertex 2]])</f>
        <v>294</v>
      </c>
    </row>
    <row r="1570" spans="1:14" x14ac:dyDescent="0.3">
      <c r="A1570" t="s">
        <v>1722</v>
      </c>
      <c r="B1570" s="91" t="s">
        <v>192</v>
      </c>
      <c r="C1570" s="53"/>
      <c r="D1570" s="54"/>
      <c r="E1570" s="112"/>
      <c r="F1570" s="55"/>
      <c r="G1570" s="53"/>
      <c r="H1570" s="57"/>
      <c r="I1570" s="56"/>
      <c r="J1570" s="56"/>
      <c r="K1570" s="68"/>
      <c r="L1570" s="113">
        <v>1570</v>
      </c>
      <c r="M1570" s="113"/>
      <c r="N1570" s="98">
        <f>COUNTIFS(A:A,Edges[[#This Row],[Vertex 2]])</f>
        <v>294</v>
      </c>
    </row>
    <row r="1571" spans="1:14" x14ac:dyDescent="0.3">
      <c r="A1571" t="s">
        <v>1723</v>
      </c>
      <c r="B1571" s="91" t="s">
        <v>192</v>
      </c>
      <c r="C1571" s="53"/>
      <c r="D1571" s="54"/>
      <c r="E1571" s="112"/>
      <c r="F1571" s="55"/>
      <c r="G1571" s="53"/>
      <c r="H1571" s="57"/>
      <c r="I1571" s="56"/>
      <c r="J1571" s="56"/>
      <c r="K1571" s="68"/>
      <c r="L1571" s="113">
        <v>1571</v>
      </c>
      <c r="M1571" s="113"/>
      <c r="N1571" s="98">
        <f>COUNTIFS(A:A,Edges[[#This Row],[Vertex 2]])</f>
        <v>294</v>
      </c>
    </row>
    <row r="1572" spans="1:14" x14ac:dyDescent="0.3">
      <c r="A1572" t="s">
        <v>1724</v>
      </c>
      <c r="B1572" s="91" t="s">
        <v>192</v>
      </c>
      <c r="C1572" s="53"/>
      <c r="D1572" s="54"/>
      <c r="E1572" s="112"/>
      <c r="F1572" s="55"/>
      <c r="G1572" s="53"/>
      <c r="H1572" s="57"/>
      <c r="I1572" s="56"/>
      <c r="J1572" s="56"/>
      <c r="K1572" s="68"/>
      <c r="L1572" s="113">
        <v>1572</v>
      </c>
      <c r="M1572" s="113"/>
      <c r="N1572" s="98">
        <f>COUNTIFS(A:A,Edges[[#This Row],[Vertex 2]])</f>
        <v>294</v>
      </c>
    </row>
    <row r="1573" spans="1:14" x14ac:dyDescent="0.3">
      <c r="A1573" t="s">
        <v>1725</v>
      </c>
      <c r="B1573" s="91" t="s">
        <v>192</v>
      </c>
      <c r="C1573" s="53"/>
      <c r="D1573" s="54"/>
      <c r="E1573" s="112"/>
      <c r="F1573" s="55"/>
      <c r="G1573" s="53"/>
      <c r="H1573" s="57"/>
      <c r="I1573" s="56"/>
      <c r="J1573" s="56"/>
      <c r="K1573" s="68"/>
      <c r="L1573" s="113">
        <v>1573</v>
      </c>
      <c r="M1573" s="113"/>
      <c r="N1573" s="98">
        <f>COUNTIFS(A:A,Edges[[#This Row],[Vertex 2]])</f>
        <v>294</v>
      </c>
    </row>
    <row r="1574" spans="1:14" x14ac:dyDescent="0.3">
      <c r="A1574" t="s">
        <v>1726</v>
      </c>
      <c r="B1574" s="91" t="s">
        <v>192</v>
      </c>
      <c r="C1574" s="53"/>
      <c r="D1574" s="54"/>
      <c r="E1574" s="112"/>
      <c r="F1574" s="55"/>
      <c r="G1574" s="53"/>
      <c r="H1574" s="57"/>
      <c r="I1574" s="56"/>
      <c r="J1574" s="56"/>
      <c r="K1574" s="68"/>
      <c r="L1574" s="113">
        <v>1574</v>
      </c>
      <c r="M1574" s="113"/>
      <c r="N1574" s="98">
        <f>COUNTIFS(A:A,Edges[[#This Row],[Vertex 2]])</f>
        <v>294</v>
      </c>
    </row>
    <row r="1575" spans="1:14" x14ac:dyDescent="0.3">
      <c r="A1575" t="s">
        <v>1727</v>
      </c>
      <c r="B1575" s="91" t="s">
        <v>192</v>
      </c>
      <c r="C1575" s="53"/>
      <c r="D1575" s="54"/>
      <c r="E1575" s="112"/>
      <c r="F1575" s="55"/>
      <c r="G1575" s="53"/>
      <c r="H1575" s="57"/>
      <c r="I1575" s="56"/>
      <c r="J1575" s="56"/>
      <c r="K1575" s="68"/>
      <c r="L1575" s="113">
        <v>1575</v>
      </c>
      <c r="M1575" s="113"/>
      <c r="N1575" s="98">
        <f>COUNTIFS(A:A,Edges[[#This Row],[Vertex 2]])</f>
        <v>294</v>
      </c>
    </row>
    <row r="1576" spans="1:14" x14ac:dyDescent="0.3">
      <c r="A1576" t="s">
        <v>1728</v>
      </c>
      <c r="B1576" s="91" t="s">
        <v>192</v>
      </c>
      <c r="C1576" s="53"/>
      <c r="D1576" s="54"/>
      <c r="E1576" s="112"/>
      <c r="F1576" s="55"/>
      <c r="G1576" s="53"/>
      <c r="H1576" s="57"/>
      <c r="I1576" s="56"/>
      <c r="J1576" s="56"/>
      <c r="K1576" s="68"/>
      <c r="L1576" s="113">
        <v>1576</v>
      </c>
      <c r="M1576" s="113"/>
      <c r="N1576" s="98">
        <f>COUNTIFS(A:A,Edges[[#This Row],[Vertex 2]])</f>
        <v>294</v>
      </c>
    </row>
    <row r="1577" spans="1:14" x14ac:dyDescent="0.3">
      <c r="A1577" t="s">
        <v>1729</v>
      </c>
      <c r="B1577" s="91" t="s">
        <v>192</v>
      </c>
      <c r="C1577" s="53"/>
      <c r="D1577" s="54"/>
      <c r="E1577" s="112"/>
      <c r="F1577" s="55"/>
      <c r="G1577" s="53"/>
      <c r="H1577" s="57"/>
      <c r="I1577" s="56"/>
      <c r="J1577" s="56"/>
      <c r="K1577" s="68"/>
      <c r="L1577" s="113">
        <v>1577</v>
      </c>
      <c r="M1577" s="113"/>
      <c r="N1577" s="98">
        <f>COUNTIFS(A:A,Edges[[#This Row],[Vertex 2]])</f>
        <v>294</v>
      </c>
    </row>
    <row r="1578" spans="1:14" x14ac:dyDescent="0.3">
      <c r="A1578" t="s">
        <v>1730</v>
      </c>
      <c r="B1578" s="91" t="s">
        <v>192</v>
      </c>
      <c r="C1578" s="53"/>
      <c r="D1578" s="54"/>
      <c r="E1578" s="112"/>
      <c r="F1578" s="55"/>
      <c r="G1578" s="53"/>
      <c r="H1578" s="57"/>
      <c r="I1578" s="56"/>
      <c r="J1578" s="56"/>
      <c r="K1578" s="68"/>
      <c r="L1578" s="113">
        <v>1578</v>
      </c>
      <c r="M1578" s="113"/>
      <c r="N1578" s="98">
        <f>COUNTIFS(A:A,Edges[[#This Row],[Vertex 2]])</f>
        <v>294</v>
      </c>
    </row>
    <row r="1579" spans="1:14" x14ac:dyDescent="0.3">
      <c r="A1579" t="s">
        <v>1731</v>
      </c>
      <c r="B1579" s="91" t="s">
        <v>192</v>
      </c>
      <c r="C1579" s="53"/>
      <c r="D1579" s="54"/>
      <c r="E1579" s="112"/>
      <c r="F1579" s="55"/>
      <c r="G1579" s="53"/>
      <c r="H1579" s="57"/>
      <c r="I1579" s="56"/>
      <c r="J1579" s="56"/>
      <c r="K1579" s="68"/>
      <c r="L1579" s="113">
        <v>1579</v>
      </c>
      <c r="M1579" s="113"/>
      <c r="N1579" s="98">
        <f>COUNTIFS(A:A,Edges[[#This Row],[Vertex 2]])</f>
        <v>294</v>
      </c>
    </row>
    <row r="1580" spans="1:14" x14ac:dyDescent="0.3">
      <c r="A1580" t="s">
        <v>1732</v>
      </c>
      <c r="B1580" s="91" t="s">
        <v>192</v>
      </c>
      <c r="C1580" s="53"/>
      <c r="D1580" s="54"/>
      <c r="E1580" s="112"/>
      <c r="F1580" s="55"/>
      <c r="G1580" s="53"/>
      <c r="H1580" s="57"/>
      <c r="I1580" s="56"/>
      <c r="J1580" s="56"/>
      <c r="K1580" s="68"/>
      <c r="L1580" s="113">
        <v>1580</v>
      </c>
      <c r="M1580" s="113"/>
      <c r="N1580" s="98">
        <f>COUNTIFS(A:A,Edges[[#This Row],[Vertex 2]])</f>
        <v>294</v>
      </c>
    </row>
    <row r="1581" spans="1:14" x14ac:dyDescent="0.3">
      <c r="A1581" t="s">
        <v>1733</v>
      </c>
      <c r="B1581" s="91" t="s">
        <v>192</v>
      </c>
      <c r="C1581" s="53"/>
      <c r="D1581" s="54"/>
      <c r="E1581" s="112"/>
      <c r="F1581" s="55"/>
      <c r="G1581" s="53"/>
      <c r="H1581" s="57"/>
      <c r="I1581" s="56"/>
      <c r="J1581" s="56"/>
      <c r="K1581" s="68"/>
      <c r="L1581" s="113">
        <v>1581</v>
      </c>
      <c r="M1581" s="113"/>
      <c r="N1581" s="98">
        <f>COUNTIFS(A:A,Edges[[#This Row],[Vertex 2]])</f>
        <v>294</v>
      </c>
    </row>
    <row r="1582" spans="1:14" x14ac:dyDescent="0.3">
      <c r="A1582" t="s">
        <v>1734</v>
      </c>
      <c r="B1582" s="91" t="s">
        <v>192</v>
      </c>
      <c r="C1582" s="53"/>
      <c r="D1582" s="54"/>
      <c r="E1582" s="112"/>
      <c r="F1582" s="55"/>
      <c r="G1582" s="53"/>
      <c r="H1582" s="57"/>
      <c r="I1582" s="56"/>
      <c r="J1582" s="56"/>
      <c r="K1582" s="68"/>
      <c r="L1582" s="113">
        <v>1582</v>
      </c>
      <c r="M1582" s="113"/>
      <c r="N1582" s="98">
        <f>COUNTIFS(A:A,Edges[[#This Row],[Vertex 2]])</f>
        <v>294</v>
      </c>
    </row>
    <row r="1583" spans="1:14" x14ac:dyDescent="0.3">
      <c r="A1583" t="s">
        <v>1735</v>
      </c>
      <c r="B1583" s="91" t="s">
        <v>192</v>
      </c>
      <c r="C1583" s="53"/>
      <c r="D1583" s="54"/>
      <c r="E1583" s="112"/>
      <c r="F1583" s="55"/>
      <c r="G1583" s="53"/>
      <c r="H1583" s="57"/>
      <c r="I1583" s="56"/>
      <c r="J1583" s="56"/>
      <c r="K1583" s="68"/>
      <c r="L1583" s="113">
        <v>1583</v>
      </c>
      <c r="M1583" s="113"/>
      <c r="N1583" s="98">
        <f>COUNTIFS(A:A,Edges[[#This Row],[Vertex 2]])</f>
        <v>294</v>
      </c>
    </row>
    <row r="1584" spans="1:14" x14ac:dyDescent="0.3">
      <c r="A1584" t="s">
        <v>1736</v>
      </c>
      <c r="B1584" s="91" t="s">
        <v>192</v>
      </c>
      <c r="C1584" s="53"/>
      <c r="D1584" s="54"/>
      <c r="E1584" s="112"/>
      <c r="F1584" s="55"/>
      <c r="G1584" s="53"/>
      <c r="H1584" s="57"/>
      <c r="I1584" s="56"/>
      <c r="J1584" s="56"/>
      <c r="K1584" s="68"/>
      <c r="L1584" s="113">
        <v>1584</v>
      </c>
      <c r="M1584" s="113"/>
      <c r="N1584" s="98">
        <f>COUNTIFS(A:A,Edges[[#This Row],[Vertex 2]])</f>
        <v>294</v>
      </c>
    </row>
    <row r="1585" spans="1:14" x14ac:dyDescent="0.3">
      <c r="A1585" t="s">
        <v>1737</v>
      </c>
      <c r="B1585" s="91" t="s">
        <v>192</v>
      </c>
      <c r="C1585" s="53"/>
      <c r="D1585" s="54"/>
      <c r="E1585" s="112"/>
      <c r="F1585" s="55"/>
      <c r="G1585" s="53"/>
      <c r="H1585" s="57"/>
      <c r="I1585" s="56"/>
      <c r="J1585" s="56"/>
      <c r="K1585" s="68"/>
      <c r="L1585" s="113">
        <v>1585</v>
      </c>
      <c r="M1585" s="113"/>
      <c r="N1585" s="98">
        <f>COUNTIFS(A:A,Edges[[#This Row],[Vertex 2]])</f>
        <v>294</v>
      </c>
    </row>
    <row r="1586" spans="1:14" x14ac:dyDescent="0.3">
      <c r="A1586" t="s">
        <v>1738</v>
      </c>
      <c r="B1586" s="91" t="s">
        <v>192</v>
      </c>
      <c r="C1586" s="53"/>
      <c r="D1586" s="54"/>
      <c r="E1586" s="112"/>
      <c r="F1586" s="55"/>
      <c r="G1586" s="53"/>
      <c r="H1586" s="57"/>
      <c r="I1586" s="56"/>
      <c r="J1586" s="56"/>
      <c r="K1586" s="68"/>
      <c r="L1586" s="113">
        <v>1586</v>
      </c>
      <c r="M1586" s="113"/>
      <c r="N1586" s="98">
        <f>COUNTIFS(A:A,Edges[[#This Row],[Vertex 2]])</f>
        <v>294</v>
      </c>
    </row>
    <row r="1587" spans="1:14" x14ac:dyDescent="0.3">
      <c r="A1587" t="s">
        <v>1739</v>
      </c>
      <c r="B1587" s="91" t="s">
        <v>192</v>
      </c>
      <c r="C1587" s="53"/>
      <c r="D1587" s="54"/>
      <c r="E1587" s="112"/>
      <c r="F1587" s="55"/>
      <c r="G1587" s="53"/>
      <c r="H1587" s="57"/>
      <c r="I1587" s="56"/>
      <c r="J1587" s="56"/>
      <c r="K1587" s="68"/>
      <c r="L1587" s="113">
        <v>1587</v>
      </c>
      <c r="M1587" s="113"/>
      <c r="N1587" s="98">
        <f>COUNTIFS(A:A,Edges[[#This Row],[Vertex 2]])</f>
        <v>294</v>
      </c>
    </row>
    <row r="1588" spans="1:14" x14ac:dyDescent="0.3">
      <c r="A1588" t="s">
        <v>1740</v>
      </c>
      <c r="B1588" s="91" t="s">
        <v>192</v>
      </c>
      <c r="C1588" s="53"/>
      <c r="D1588" s="54"/>
      <c r="E1588" s="112"/>
      <c r="F1588" s="55"/>
      <c r="G1588" s="53"/>
      <c r="H1588" s="57"/>
      <c r="I1588" s="56"/>
      <c r="J1588" s="56"/>
      <c r="K1588" s="68"/>
      <c r="L1588" s="113">
        <v>1588</v>
      </c>
      <c r="M1588" s="113"/>
      <c r="N1588" s="98">
        <f>COUNTIFS(A:A,Edges[[#This Row],[Vertex 2]])</f>
        <v>294</v>
      </c>
    </row>
    <row r="1589" spans="1:14" x14ac:dyDescent="0.3">
      <c r="A1589" t="s">
        <v>1741</v>
      </c>
      <c r="B1589" s="91" t="s">
        <v>192</v>
      </c>
      <c r="C1589" s="53"/>
      <c r="D1589" s="54"/>
      <c r="E1589" s="112"/>
      <c r="F1589" s="55"/>
      <c r="G1589" s="53"/>
      <c r="H1589" s="57"/>
      <c r="I1589" s="56"/>
      <c r="J1589" s="56"/>
      <c r="K1589" s="68"/>
      <c r="L1589" s="113">
        <v>1589</v>
      </c>
      <c r="M1589" s="113"/>
      <c r="N1589" s="98">
        <f>COUNTIFS(A:A,Edges[[#This Row],[Vertex 2]])</f>
        <v>294</v>
      </c>
    </row>
    <row r="1590" spans="1:14" x14ac:dyDescent="0.3">
      <c r="A1590" t="s">
        <v>1742</v>
      </c>
      <c r="B1590" s="91" t="s">
        <v>192</v>
      </c>
      <c r="C1590" s="53"/>
      <c r="D1590" s="54"/>
      <c r="E1590" s="112"/>
      <c r="F1590" s="55"/>
      <c r="G1590" s="53"/>
      <c r="H1590" s="57"/>
      <c r="I1590" s="56"/>
      <c r="J1590" s="56"/>
      <c r="K1590" s="68"/>
      <c r="L1590" s="113">
        <v>1590</v>
      </c>
      <c r="M1590" s="113"/>
      <c r="N1590" s="98">
        <f>COUNTIFS(A:A,Edges[[#This Row],[Vertex 2]])</f>
        <v>294</v>
      </c>
    </row>
    <row r="1591" spans="1:14" x14ac:dyDescent="0.3">
      <c r="A1591" t="s">
        <v>1743</v>
      </c>
      <c r="B1591" s="91" t="s">
        <v>192</v>
      </c>
      <c r="C1591" s="53"/>
      <c r="D1591" s="54"/>
      <c r="E1591" s="112"/>
      <c r="F1591" s="55"/>
      <c r="G1591" s="53"/>
      <c r="H1591" s="57"/>
      <c r="I1591" s="56"/>
      <c r="J1591" s="56"/>
      <c r="K1591" s="68"/>
      <c r="L1591" s="113">
        <v>1591</v>
      </c>
      <c r="M1591" s="113"/>
      <c r="N1591" s="98">
        <f>COUNTIFS(A:A,Edges[[#This Row],[Vertex 2]])</f>
        <v>294</v>
      </c>
    </row>
    <row r="1592" spans="1:14" x14ac:dyDescent="0.3">
      <c r="A1592" t="s">
        <v>1744</v>
      </c>
      <c r="B1592" s="91" t="s">
        <v>192</v>
      </c>
      <c r="C1592" s="53"/>
      <c r="D1592" s="54"/>
      <c r="E1592" s="112"/>
      <c r="F1592" s="55"/>
      <c r="G1592" s="53"/>
      <c r="H1592" s="57"/>
      <c r="I1592" s="56"/>
      <c r="J1592" s="56"/>
      <c r="K1592" s="68"/>
      <c r="L1592" s="113">
        <v>1592</v>
      </c>
      <c r="M1592" s="113"/>
      <c r="N1592" s="98">
        <f>COUNTIFS(A:A,Edges[[#This Row],[Vertex 2]])</f>
        <v>294</v>
      </c>
    </row>
    <row r="1593" spans="1:14" x14ac:dyDescent="0.3">
      <c r="A1593" t="s">
        <v>1745</v>
      </c>
      <c r="B1593" s="91" t="s">
        <v>192</v>
      </c>
      <c r="C1593" s="53"/>
      <c r="D1593" s="54"/>
      <c r="E1593" s="112"/>
      <c r="F1593" s="55"/>
      <c r="G1593" s="53"/>
      <c r="H1593" s="57"/>
      <c r="I1593" s="56"/>
      <c r="J1593" s="56"/>
      <c r="K1593" s="68"/>
      <c r="L1593" s="113">
        <v>1593</v>
      </c>
      <c r="M1593" s="113"/>
      <c r="N1593" s="98">
        <f>COUNTIFS(A:A,Edges[[#This Row],[Vertex 2]])</f>
        <v>294</v>
      </c>
    </row>
    <row r="1594" spans="1:14" x14ac:dyDescent="0.3">
      <c r="A1594" t="s">
        <v>1746</v>
      </c>
      <c r="B1594" s="91" t="s">
        <v>192</v>
      </c>
      <c r="C1594" s="53"/>
      <c r="D1594" s="54"/>
      <c r="E1594" s="112"/>
      <c r="F1594" s="55"/>
      <c r="G1594" s="53"/>
      <c r="H1594" s="57"/>
      <c r="I1594" s="56"/>
      <c r="J1594" s="56"/>
      <c r="K1594" s="68"/>
      <c r="L1594" s="113">
        <v>1594</v>
      </c>
      <c r="M1594" s="113"/>
      <c r="N1594" s="98">
        <f>COUNTIFS(A:A,Edges[[#This Row],[Vertex 2]])</f>
        <v>294</v>
      </c>
    </row>
    <row r="1595" spans="1:14" x14ac:dyDescent="0.3">
      <c r="A1595" t="s">
        <v>1747</v>
      </c>
      <c r="B1595" s="91" t="s">
        <v>192</v>
      </c>
      <c r="C1595" s="53"/>
      <c r="D1595" s="54"/>
      <c r="E1595" s="112"/>
      <c r="F1595" s="55"/>
      <c r="G1595" s="53"/>
      <c r="H1595" s="57"/>
      <c r="I1595" s="56"/>
      <c r="J1595" s="56"/>
      <c r="K1595" s="68"/>
      <c r="L1595" s="113">
        <v>1595</v>
      </c>
      <c r="M1595" s="113"/>
      <c r="N1595" s="98">
        <f>COUNTIFS(A:A,Edges[[#This Row],[Vertex 2]])</f>
        <v>294</v>
      </c>
    </row>
    <row r="1596" spans="1:14" x14ac:dyDescent="0.3">
      <c r="A1596" t="s">
        <v>1748</v>
      </c>
      <c r="B1596" s="91" t="s">
        <v>192</v>
      </c>
      <c r="C1596" s="53"/>
      <c r="D1596" s="54"/>
      <c r="E1596" s="112"/>
      <c r="F1596" s="55"/>
      <c r="G1596" s="53"/>
      <c r="H1596" s="57"/>
      <c r="I1596" s="56"/>
      <c r="J1596" s="56"/>
      <c r="K1596" s="68"/>
      <c r="L1596" s="113">
        <v>1596</v>
      </c>
      <c r="M1596" s="113"/>
      <c r="N1596" s="98">
        <f>COUNTIFS(A:A,Edges[[#This Row],[Vertex 2]])</f>
        <v>294</v>
      </c>
    </row>
    <row r="1597" spans="1:14" x14ac:dyDescent="0.3">
      <c r="A1597" t="s">
        <v>1749</v>
      </c>
      <c r="B1597" s="91" t="s">
        <v>192</v>
      </c>
      <c r="C1597" s="53"/>
      <c r="D1597" s="54"/>
      <c r="E1597" s="112"/>
      <c r="F1597" s="55"/>
      <c r="G1597" s="53"/>
      <c r="H1597" s="57"/>
      <c r="I1597" s="56"/>
      <c r="J1597" s="56"/>
      <c r="K1597" s="68"/>
      <c r="L1597" s="113">
        <v>1597</v>
      </c>
      <c r="M1597" s="113"/>
      <c r="N1597" s="98">
        <f>COUNTIFS(A:A,Edges[[#This Row],[Vertex 2]])</f>
        <v>294</v>
      </c>
    </row>
    <row r="1598" spans="1:14" x14ac:dyDescent="0.3">
      <c r="A1598" t="s">
        <v>1750</v>
      </c>
      <c r="B1598" s="91" t="s">
        <v>192</v>
      </c>
      <c r="C1598" s="53"/>
      <c r="D1598" s="54"/>
      <c r="E1598" s="112"/>
      <c r="F1598" s="55"/>
      <c r="G1598" s="53"/>
      <c r="H1598" s="57"/>
      <c r="I1598" s="56"/>
      <c r="J1598" s="56"/>
      <c r="K1598" s="68"/>
      <c r="L1598" s="113">
        <v>1598</v>
      </c>
      <c r="M1598" s="113"/>
      <c r="N1598" s="98">
        <f>COUNTIFS(A:A,Edges[[#This Row],[Vertex 2]])</f>
        <v>294</v>
      </c>
    </row>
    <row r="1599" spans="1:14" x14ac:dyDescent="0.3">
      <c r="A1599" t="s">
        <v>1751</v>
      </c>
      <c r="B1599" s="91" t="s">
        <v>192</v>
      </c>
      <c r="C1599" s="53"/>
      <c r="D1599" s="54"/>
      <c r="E1599" s="112"/>
      <c r="F1599" s="55"/>
      <c r="G1599" s="53"/>
      <c r="H1599" s="57"/>
      <c r="I1599" s="56"/>
      <c r="J1599" s="56"/>
      <c r="K1599" s="68"/>
      <c r="L1599" s="113">
        <v>1599</v>
      </c>
      <c r="M1599" s="113"/>
      <c r="N1599" s="98">
        <f>COUNTIFS(A:A,Edges[[#This Row],[Vertex 2]])</f>
        <v>294</v>
      </c>
    </row>
    <row r="1600" spans="1:14" x14ac:dyDescent="0.3">
      <c r="A1600" t="s">
        <v>1752</v>
      </c>
      <c r="B1600" s="91" t="s">
        <v>192</v>
      </c>
      <c r="C1600" s="53"/>
      <c r="D1600" s="54"/>
      <c r="E1600" s="112"/>
      <c r="F1600" s="55"/>
      <c r="G1600" s="53"/>
      <c r="H1600" s="57"/>
      <c r="I1600" s="56"/>
      <c r="J1600" s="56"/>
      <c r="K1600" s="68"/>
      <c r="L1600" s="113">
        <v>1600</v>
      </c>
      <c r="M1600" s="113"/>
      <c r="N1600" s="98">
        <f>COUNTIFS(A:A,Edges[[#This Row],[Vertex 2]])</f>
        <v>294</v>
      </c>
    </row>
    <row r="1601" spans="1:14" x14ac:dyDescent="0.3">
      <c r="A1601" t="s">
        <v>1753</v>
      </c>
      <c r="B1601" s="91" t="s">
        <v>192</v>
      </c>
      <c r="C1601" s="53"/>
      <c r="D1601" s="54"/>
      <c r="E1601" s="112"/>
      <c r="F1601" s="55"/>
      <c r="G1601" s="53"/>
      <c r="H1601" s="57"/>
      <c r="I1601" s="56"/>
      <c r="J1601" s="56"/>
      <c r="K1601" s="68"/>
      <c r="L1601" s="113">
        <v>1601</v>
      </c>
      <c r="M1601" s="113"/>
      <c r="N1601" s="98">
        <f>COUNTIFS(A:A,Edges[[#This Row],[Vertex 2]])</f>
        <v>294</v>
      </c>
    </row>
    <row r="1602" spans="1:14" x14ac:dyDescent="0.3">
      <c r="A1602" t="s">
        <v>1754</v>
      </c>
      <c r="B1602" s="91" t="s">
        <v>192</v>
      </c>
      <c r="C1602" s="53"/>
      <c r="D1602" s="54"/>
      <c r="E1602" s="112"/>
      <c r="F1602" s="55"/>
      <c r="G1602" s="53"/>
      <c r="H1602" s="57"/>
      <c r="I1602" s="56"/>
      <c r="J1602" s="56"/>
      <c r="K1602" s="68"/>
      <c r="L1602" s="113">
        <v>1602</v>
      </c>
      <c r="M1602" s="113"/>
      <c r="N1602" s="98">
        <f>COUNTIFS(A:A,Edges[[#This Row],[Vertex 2]])</f>
        <v>294</v>
      </c>
    </row>
    <row r="1603" spans="1:14" x14ac:dyDescent="0.3">
      <c r="A1603" t="s">
        <v>1755</v>
      </c>
      <c r="B1603" s="91" t="s">
        <v>192</v>
      </c>
      <c r="C1603" s="53"/>
      <c r="D1603" s="54"/>
      <c r="E1603" s="112"/>
      <c r="F1603" s="55"/>
      <c r="G1603" s="53"/>
      <c r="H1603" s="57"/>
      <c r="I1603" s="56"/>
      <c r="J1603" s="56"/>
      <c r="K1603" s="68"/>
      <c r="L1603" s="113">
        <v>1603</v>
      </c>
      <c r="M1603" s="113"/>
      <c r="N1603" s="98">
        <f>COUNTIFS(A:A,Edges[[#This Row],[Vertex 2]])</f>
        <v>294</v>
      </c>
    </row>
    <row r="1604" spans="1:14" x14ac:dyDescent="0.3">
      <c r="A1604" t="s">
        <v>1756</v>
      </c>
      <c r="B1604" s="91" t="s">
        <v>192</v>
      </c>
      <c r="C1604" s="53"/>
      <c r="D1604" s="54"/>
      <c r="E1604" s="112"/>
      <c r="F1604" s="55"/>
      <c r="G1604" s="53"/>
      <c r="H1604" s="57"/>
      <c r="I1604" s="56"/>
      <c r="J1604" s="56"/>
      <c r="K1604" s="68"/>
      <c r="L1604" s="113">
        <v>1604</v>
      </c>
      <c r="M1604" s="113"/>
      <c r="N1604" s="98">
        <f>COUNTIFS(A:A,Edges[[#This Row],[Vertex 2]])</f>
        <v>294</v>
      </c>
    </row>
    <row r="1605" spans="1:14" x14ac:dyDescent="0.3">
      <c r="A1605" t="s">
        <v>1757</v>
      </c>
      <c r="B1605" s="91" t="s">
        <v>192</v>
      </c>
      <c r="C1605" s="53"/>
      <c r="D1605" s="54"/>
      <c r="E1605" s="112"/>
      <c r="F1605" s="55"/>
      <c r="G1605" s="53"/>
      <c r="H1605" s="57"/>
      <c r="I1605" s="56"/>
      <c r="J1605" s="56"/>
      <c r="K1605" s="68"/>
      <c r="L1605" s="113">
        <v>1605</v>
      </c>
      <c r="M1605" s="113"/>
      <c r="N1605" s="98">
        <f>COUNTIFS(A:A,Edges[[#This Row],[Vertex 2]])</f>
        <v>294</v>
      </c>
    </row>
    <row r="1606" spans="1:14" x14ac:dyDescent="0.3">
      <c r="A1606" t="s">
        <v>1758</v>
      </c>
      <c r="B1606" s="91" t="s">
        <v>192</v>
      </c>
      <c r="C1606" s="53"/>
      <c r="D1606" s="54"/>
      <c r="E1606" s="112"/>
      <c r="F1606" s="55"/>
      <c r="G1606" s="53"/>
      <c r="H1606" s="57"/>
      <c r="I1606" s="56"/>
      <c r="J1606" s="56"/>
      <c r="K1606" s="68"/>
      <c r="L1606" s="113">
        <v>1606</v>
      </c>
      <c r="M1606" s="113"/>
      <c r="N1606" s="98">
        <f>COUNTIFS(A:A,Edges[[#This Row],[Vertex 2]])</f>
        <v>294</v>
      </c>
    </row>
    <row r="1607" spans="1:14" x14ac:dyDescent="0.3">
      <c r="A1607" t="s">
        <v>1759</v>
      </c>
      <c r="B1607" s="91" t="s">
        <v>192</v>
      </c>
      <c r="C1607" s="53"/>
      <c r="D1607" s="54"/>
      <c r="E1607" s="112"/>
      <c r="F1607" s="55"/>
      <c r="G1607" s="53"/>
      <c r="H1607" s="57"/>
      <c r="I1607" s="56"/>
      <c r="J1607" s="56"/>
      <c r="K1607" s="68"/>
      <c r="L1607" s="113">
        <v>1607</v>
      </c>
      <c r="M1607" s="113"/>
      <c r="N1607" s="98">
        <f>COUNTIFS(A:A,Edges[[#This Row],[Vertex 2]])</f>
        <v>294</v>
      </c>
    </row>
    <row r="1608" spans="1:14" x14ac:dyDescent="0.3">
      <c r="A1608" t="s">
        <v>1760</v>
      </c>
      <c r="B1608" s="91" t="s">
        <v>192</v>
      </c>
      <c r="C1608" s="53"/>
      <c r="D1608" s="54"/>
      <c r="E1608" s="112"/>
      <c r="F1608" s="55"/>
      <c r="G1608" s="53"/>
      <c r="H1608" s="57"/>
      <c r="I1608" s="56"/>
      <c r="J1608" s="56"/>
      <c r="K1608" s="68"/>
      <c r="L1608" s="113">
        <v>1608</v>
      </c>
      <c r="M1608" s="113"/>
      <c r="N1608" s="98">
        <f>COUNTIFS(A:A,Edges[[#This Row],[Vertex 2]])</f>
        <v>294</v>
      </c>
    </row>
    <row r="1609" spans="1:14" x14ac:dyDescent="0.3">
      <c r="A1609" t="s">
        <v>1761</v>
      </c>
      <c r="B1609" s="91" t="s">
        <v>192</v>
      </c>
      <c r="C1609" s="53"/>
      <c r="D1609" s="54"/>
      <c r="E1609" s="112"/>
      <c r="F1609" s="55"/>
      <c r="G1609" s="53"/>
      <c r="H1609" s="57"/>
      <c r="I1609" s="56"/>
      <c r="J1609" s="56"/>
      <c r="K1609" s="68"/>
      <c r="L1609" s="113">
        <v>1609</v>
      </c>
      <c r="M1609" s="113"/>
      <c r="N1609" s="98">
        <f>COUNTIFS(A:A,Edges[[#This Row],[Vertex 2]])</f>
        <v>294</v>
      </c>
    </row>
    <row r="1610" spans="1:14" x14ac:dyDescent="0.3">
      <c r="A1610" t="s">
        <v>1762</v>
      </c>
      <c r="B1610" s="91" t="s">
        <v>192</v>
      </c>
      <c r="C1610" s="53"/>
      <c r="D1610" s="54"/>
      <c r="E1610" s="112"/>
      <c r="F1610" s="55"/>
      <c r="G1610" s="53"/>
      <c r="H1610" s="57"/>
      <c r="I1610" s="56"/>
      <c r="J1610" s="56"/>
      <c r="K1610" s="68"/>
      <c r="L1610" s="113">
        <v>1610</v>
      </c>
      <c r="M1610" s="113"/>
      <c r="N1610" s="98">
        <f>COUNTIFS(A:A,Edges[[#This Row],[Vertex 2]])</f>
        <v>294</v>
      </c>
    </row>
    <row r="1611" spans="1:14" x14ac:dyDescent="0.3">
      <c r="A1611" t="s">
        <v>1763</v>
      </c>
      <c r="B1611" s="91" t="s">
        <v>192</v>
      </c>
      <c r="C1611" s="53"/>
      <c r="D1611" s="54"/>
      <c r="E1611" s="112"/>
      <c r="F1611" s="55"/>
      <c r="G1611" s="53"/>
      <c r="H1611" s="57"/>
      <c r="I1611" s="56"/>
      <c r="J1611" s="56"/>
      <c r="K1611" s="68"/>
      <c r="L1611" s="113">
        <v>1611</v>
      </c>
      <c r="M1611" s="113"/>
      <c r="N1611" s="98">
        <f>COUNTIFS(A:A,Edges[[#This Row],[Vertex 2]])</f>
        <v>294</v>
      </c>
    </row>
    <row r="1612" spans="1:14" x14ac:dyDescent="0.3">
      <c r="A1612" t="s">
        <v>1764</v>
      </c>
      <c r="B1612" s="91" t="s">
        <v>192</v>
      </c>
      <c r="C1612" s="53"/>
      <c r="D1612" s="54"/>
      <c r="E1612" s="112"/>
      <c r="F1612" s="55"/>
      <c r="G1612" s="53"/>
      <c r="H1612" s="57"/>
      <c r="I1612" s="56"/>
      <c r="J1612" s="56"/>
      <c r="K1612" s="68"/>
      <c r="L1612" s="113">
        <v>1612</v>
      </c>
      <c r="M1612" s="113"/>
      <c r="N1612" s="98">
        <f>COUNTIFS(A:A,Edges[[#This Row],[Vertex 2]])</f>
        <v>294</v>
      </c>
    </row>
    <row r="1613" spans="1:14" x14ac:dyDescent="0.3">
      <c r="A1613" t="s">
        <v>1765</v>
      </c>
      <c r="B1613" s="91" t="s">
        <v>192</v>
      </c>
      <c r="C1613" s="53"/>
      <c r="D1613" s="54"/>
      <c r="E1613" s="112"/>
      <c r="F1613" s="55"/>
      <c r="G1613" s="53"/>
      <c r="H1613" s="57"/>
      <c r="I1613" s="56"/>
      <c r="J1613" s="56"/>
      <c r="K1613" s="68"/>
      <c r="L1613" s="113">
        <v>1613</v>
      </c>
      <c r="M1613" s="113"/>
      <c r="N1613" s="98">
        <f>COUNTIFS(A:A,Edges[[#This Row],[Vertex 2]])</f>
        <v>294</v>
      </c>
    </row>
    <row r="1614" spans="1:14" x14ac:dyDescent="0.3">
      <c r="A1614" t="s">
        <v>1766</v>
      </c>
      <c r="B1614" s="91" t="s">
        <v>192</v>
      </c>
      <c r="C1614" s="53"/>
      <c r="D1614" s="54"/>
      <c r="E1614" s="112"/>
      <c r="F1614" s="55"/>
      <c r="G1614" s="53"/>
      <c r="H1614" s="57"/>
      <c r="I1614" s="56"/>
      <c r="J1614" s="56"/>
      <c r="K1614" s="68"/>
      <c r="L1614" s="113">
        <v>1614</v>
      </c>
      <c r="M1614" s="113"/>
      <c r="N1614" s="98">
        <f>COUNTIFS(A:A,Edges[[#This Row],[Vertex 2]])</f>
        <v>294</v>
      </c>
    </row>
    <row r="1615" spans="1:14" x14ac:dyDescent="0.3">
      <c r="A1615" t="s">
        <v>1767</v>
      </c>
      <c r="B1615" s="91" t="s">
        <v>192</v>
      </c>
      <c r="C1615" s="53"/>
      <c r="D1615" s="54"/>
      <c r="E1615" s="112"/>
      <c r="F1615" s="55"/>
      <c r="G1615" s="53"/>
      <c r="H1615" s="57"/>
      <c r="I1615" s="56"/>
      <c r="J1615" s="56"/>
      <c r="K1615" s="68"/>
      <c r="L1615" s="113">
        <v>1615</v>
      </c>
      <c r="M1615" s="113"/>
      <c r="N1615" s="98">
        <f>COUNTIFS(A:A,Edges[[#This Row],[Vertex 2]])</f>
        <v>294</v>
      </c>
    </row>
    <row r="1616" spans="1:14" x14ac:dyDescent="0.3">
      <c r="A1616" t="s">
        <v>1768</v>
      </c>
      <c r="B1616" s="91" t="s">
        <v>192</v>
      </c>
      <c r="C1616" s="53"/>
      <c r="D1616" s="54"/>
      <c r="E1616" s="112"/>
      <c r="F1616" s="55"/>
      <c r="G1616" s="53"/>
      <c r="H1616" s="57"/>
      <c r="I1616" s="56"/>
      <c r="J1616" s="56"/>
      <c r="K1616" s="68"/>
      <c r="L1616" s="113">
        <v>1616</v>
      </c>
      <c r="M1616" s="113"/>
      <c r="N1616" s="98">
        <f>COUNTIFS(A:A,Edges[[#This Row],[Vertex 2]])</f>
        <v>294</v>
      </c>
    </row>
    <row r="1617" spans="1:14" x14ac:dyDescent="0.3">
      <c r="A1617" t="s">
        <v>1769</v>
      </c>
      <c r="B1617" s="91" t="s">
        <v>192</v>
      </c>
      <c r="C1617" s="53"/>
      <c r="D1617" s="54"/>
      <c r="E1617" s="112"/>
      <c r="F1617" s="55"/>
      <c r="G1617" s="53"/>
      <c r="H1617" s="57"/>
      <c r="I1617" s="56"/>
      <c r="J1617" s="56"/>
      <c r="K1617" s="68"/>
      <c r="L1617" s="113">
        <v>1617</v>
      </c>
      <c r="M1617" s="113"/>
      <c r="N1617" s="98">
        <f>COUNTIFS(A:A,Edges[[#This Row],[Vertex 2]])</f>
        <v>294</v>
      </c>
    </row>
    <row r="1618" spans="1:14" x14ac:dyDescent="0.3">
      <c r="A1618" t="s">
        <v>1770</v>
      </c>
      <c r="B1618" s="91" t="s">
        <v>192</v>
      </c>
      <c r="C1618" s="53"/>
      <c r="D1618" s="54"/>
      <c r="E1618" s="112"/>
      <c r="F1618" s="55"/>
      <c r="G1618" s="53"/>
      <c r="H1618" s="57"/>
      <c r="I1618" s="56"/>
      <c r="J1618" s="56"/>
      <c r="K1618" s="68"/>
      <c r="L1618" s="113">
        <v>1618</v>
      </c>
      <c r="M1618" s="113"/>
      <c r="N1618" s="98">
        <f>COUNTIFS(A:A,Edges[[#This Row],[Vertex 2]])</f>
        <v>294</v>
      </c>
    </row>
    <row r="1619" spans="1:14" x14ac:dyDescent="0.3">
      <c r="A1619" t="s">
        <v>1771</v>
      </c>
      <c r="B1619" s="91" t="s">
        <v>192</v>
      </c>
      <c r="C1619" s="53"/>
      <c r="D1619" s="54"/>
      <c r="E1619" s="112"/>
      <c r="F1619" s="55"/>
      <c r="G1619" s="53"/>
      <c r="H1619" s="57"/>
      <c r="I1619" s="56"/>
      <c r="J1619" s="56"/>
      <c r="K1619" s="68"/>
      <c r="L1619" s="113">
        <v>1619</v>
      </c>
      <c r="M1619" s="113"/>
      <c r="N1619" s="98">
        <f>COUNTIFS(A:A,Edges[[#This Row],[Vertex 2]])</f>
        <v>294</v>
      </c>
    </row>
    <row r="1620" spans="1:14" x14ac:dyDescent="0.3">
      <c r="A1620" t="s">
        <v>1772</v>
      </c>
      <c r="B1620" s="91" t="s">
        <v>192</v>
      </c>
      <c r="C1620" s="53"/>
      <c r="D1620" s="54"/>
      <c r="E1620" s="112"/>
      <c r="F1620" s="55"/>
      <c r="G1620" s="53"/>
      <c r="H1620" s="57"/>
      <c r="I1620" s="56"/>
      <c r="J1620" s="56"/>
      <c r="K1620" s="68"/>
      <c r="L1620" s="113">
        <v>1620</v>
      </c>
      <c r="M1620" s="113"/>
      <c r="N1620" s="98">
        <f>COUNTIFS(A:A,Edges[[#This Row],[Vertex 2]])</f>
        <v>294</v>
      </c>
    </row>
    <row r="1621" spans="1:14" x14ac:dyDescent="0.3">
      <c r="A1621" t="s">
        <v>1773</v>
      </c>
      <c r="B1621" s="91" t="s">
        <v>192</v>
      </c>
      <c r="C1621" s="53"/>
      <c r="D1621" s="54"/>
      <c r="E1621" s="112"/>
      <c r="F1621" s="55"/>
      <c r="G1621" s="53"/>
      <c r="H1621" s="57"/>
      <c r="I1621" s="56"/>
      <c r="J1621" s="56"/>
      <c r="K1621" s="68"/>
      <c r="L1621" s="113">
        <v>1621</v>
      </c>
      <c r="M1621" s="113"/>
      <c r="N1621" s="98">
        <f>COUNTIFS(A:A,Edges[[#This Row],[Vertex 2]])</f>
        <v>294</v>
      </c>
    </row>
    <row r="1622" spans="1:14" x14ac:dyDescent="0.3">
      <c r="A1622" t="s">
        <v>1774</v>
      </c>
      <c r="B1622" s="91" t="s">
        <v>192</v>
      </c>
      <c r="C1622" s="53"/>
      <c r="D1622" s="54"/>
      <c r="E1622" s="112"/>
      <c r="F1622" s="55"/>
      <c r="G1622" s="53"/>
      <c r="H1622" s="57"/>
      <c r="I1622" s="56"/>
      <c r="J1622" s="56"/>
      <c r="K1622" s="68"/>
      <c r="L1622" s="113">
        <v>1622</v>
      </c>
      <c r="M1622" s="113"/>
      <c r="N1622" s="98">
        <f>COUNTIFS(A:A,Edges[[#This Row],[Vertex 2]])</f>
        <v>294</v>
      </c>
    </row>
    <row r="1623" spans="1:14" x14ac:dyDescent="0.3">
      <c r="A1623" t="s">
        <v>1775</v>
      </c>
      <c r="B1623" s="91" t="s">
        <v>192</v>
      </c>
      <c r="C1623" s="53"/>
      <c r="D1623" s="54"/>
      <c r="E1623" s="112"/>
      <c r="F1623" s="55"/>
      <c r="G1623" s="53"/>
      <c r="H1623" s="57"/>
      <c r="I1623" s="56"/>
      <c r="J1623" s="56"/>
      <c r="K1623" s="68"/>
      <c r="L1623" s="113">
        <v>1623</v>
      </c>
      <c r="M1623" s="113"/>
      <c r="N1623" s="98">
        <f>COUNTIFS(A:A,Edges[[#This Row],[Vertex 2]])</f>
        <v>294</v>
      </c>
    </row>
    <row r="1624" spans="1:14" x14ac:dyDescent="0.3">
      <c r="A1624" t="s">
        <v>1776</v>
      </c>
      <c r="B1624" s="91" t="s">
        <v>192</v>
      </c>
      <c r="C1624" s="53"/>
      <c r="D1624" s="54"/>
      <c r="E1624" s="112"/>
      <c r="F1624" s="55"/>
      <c r="G1624" s="53"/>
      <c r="H1624" s="57"/>
      <c r="I1624" s="56"/>
      <c r="J1624" s="56"/>
      <c r="K1624" s="68"/>
      <c r="L1624" s="113">
        <v>1624</v>
      </c>
      <c r="M1624" s="113"/>
      <c r="N1624" s="98">
        <f>COUNTIFS(A:A,Edges[[#This Row],[Vertex 2]])</f>
        <v>294</v>
      </c>
    </row>
    <row r="1625" spans="1:14" x14ac:dyDescent="0.3">
      <c r="A1625" t="s">
        <v>1777</v>
      </c>
      <c r="B1625" s="91" t="s">
        <v>192</v>
      </c>
      <c r="C1625" s="53"/>
      <c r="D1625" s="54"/>
      <c r="E1625" s="112"/>
      <c r="F1625" s="55"/>
      <c r="G1625" s="53"/>
      <c r="H1625" s="57"/>
      <c r="I1625" s="56"/>
      <c r="J1625" s="56"/>
      <c r="K1625" s="68"/>
      <c r="L1625" s="113">
        <v>1625</v>
      </c>
      <c r="M1625" s="113"/>
      <c r="N1625" s="98">
        <f>COUNTIFS(A:A,Edges[[#This Row],[Vertex 2]])</f>
        <v>294</v>
      </c>
    </row>
    <row r="1626" spans="1:14" x14ac:dyDescent="0.3">
      <c r="A1626" t="s">
        <v>186</v>
      </c>
      <c r="B1626" s="91" t="s">
        <v>192</v>
      </c>
      <c r="C1626" s="53"/>
      <c r="D1626" s="54"/>
      <c r="E1626" s="112"/>
      <c r="F1626" s="55"/>
      <c r="G1626" s="53"/>
      <c r="H1626" s="57"/>
      <c r="I1626" s="56"/>
      <c r="J1626" s="56"/>
      <c r="K1626" s="68"/>
      <c r="L1626" s="113">
        <v>1626</v>
      </c>
      <c r="M1626" s="113"/>
      <c r="N1626" s="98">
        <f>COUNTIFS(A:A,Edges[[#This Row],[Vertex 2]])</f>
        <v>294</v>
      </c>
    </row>
    <row r="1627" spans="1:14" x14ac:dyDescent="0.3">
      <c r="A1627" t="s">
        <v>1778</v>
      </c>
      <c r="B1627" s="91" t="s">
        <v>192</v>
      </c>
      <c r="C1627" s="53"/>
      <c r="D1627" s="54"/>
      <c r="E1627" s="112"/>
      <c r="F1627" s="55"/>
      <c r="G1627" s="53"/>
      <c r="H1627" s="57"/>
      <c r="I1627" s="56"/>
      <c r="J1627" s="56"/>
      <c r="K1627" s="68"/>
      <c r="L1627" s="113">
        <v>1627</v>
      </c>
      <c r="M1627" s="113"/>
      <c r="N1627" s="98">
        <f>COUNTIFS(A:A,Edges[[#This Row],[Vertex 2]])</f>
        <v>294</v>
      </c>
    </row>
    <row r="1628" spans="1:14" x14ac:dyDescent="0.3">
      <c r="A1628" t="s">
        <v>1779</v>
      </c>
      <c r="B1628" s="91" t="s">
        <v>192</v>
      </c>
      <c r="C1628" s="53"/>
      <c r="D1628" s="54"/>
      <c r="E1628" s="112"/>
      <c r="F1628" s="55"/>
      <c r="G1628" s="53"/>
      <c r="H1628" s="57"/>
      <c r="I1628" s="56"/>
      <c r="J1628" s="56"/>
      <c r="K1628" s="68"/>
      <c r="L1628" s="113">
        <v>1628</v>
      </c>
      <c r="M1628" s="113"/>
      <c r="N1628" s="98">
        <f>COUNTIFS(A:A,Edges[[#This Row],[Vertex 2]])</f>
        <v>294</v>
      </c>
    </row>
    <row r="1629" spans="1:14" x14ac:dyDescent="0.3">
      <c r="A1629" t="s">
        <v>1780</v>
      </c>
      <c r="B1629" s="91" t="s">
        <v>192</v>
      </c>
      <c r="C1629" s="53"/>
      <c r="D1629" s="54"/>
      <c r="E1629" s="112"/>
      <c r="F1629" s="55"/>
      <c r="G1629" s="53"/>
      <c r="H1629" s="57"/>
      <c r="I1629" s="56"/>
      <c r="J1629" s="56"/>
      <c r="K1629" s="68"/>
      <c r="L1629" s="113">
        <v>1629</v>
      </c>
      <c r="M1629" s="113"/>
      <c r="N1629" s="98">
        <f>COUNTIFS(A:A,Edges[[#This Row],[Vertex 2]])</f>
        <v>294</v>
      </c>
    </row>
    <row r="1630" spans="1:14" x14ac:dyDescent="0.3">
      <c r="A1630" t="s">
        <v>1781</v>
      </c>
      <c r="B1630" s="91" t="s">
        <v>192</v>
      </c>
      <c r="C1630" s="53"/>
      <c r="D1630" s="54"/>
      <c r="E1630" s="112"/>
      <c r="F1630" s="55"/>
      <c r="G1630" s="53"/>
      <c r="H1630" s="57"/>
      <c r="I1630" s="56"/>
      <c r="J1630" s="56"/>
      <c r="K1630" s="68"/>
      <c r="L1630" s="113">
        <v>1630</v>
      </c>
      <c r="M1630" s="113"/>
      <c r="N1630" s="98">
        <f>COUNTIFS(A:A,Edges[[#This Row],[Vertex 2]])</f>
        <v>294</v>
      </c>
    </row>
    <row r="1631" spans="1:14" x14ac:dyDescent="0.3">
      <c r="A1631" t="s">
        <v>1782</v>
      </c>
      <c r="B1631" s="91" t="s">
        <v>192</v>
      </c>
      <c r="C1631" s="53"/>
      <c r="D1631" s="54"/>
      <c r="E1631" s="112"/>
      <c r="F1631" s="55"/>
      <c r="G1631" s="53"/>
      <c r="H1631" s="57"/>
      <c r="I1631" s="56"/>
      <c r="J1631" s="56"/>
      <c r="K1631" s="68"/>
      <c r="L1631" s="113">
        <v>1631</v>
      </c>
      <c r="M1631" s="113"/>
      <c r="N1631" s="98">
        <f>COUNTIFS(A:A,Edges[[#This Row],[Vertex 2]])</f>
        <v>294</v>
      </c>
    </row>
    <row r="1632" spans="1:14" x14ac:dyDescent="0.3">
      <c r="A1632" t="s">
        <v>1783</v>
      </c>
      <c r="B1632" s="91" t="s">
        <v>192</v>
      </c>
      <c r="C1632" s="53"/>
      <c r="D1632" s="54"/>
      <c r="E1632" s="112"/>
      <c r="F1632" s="55"/>
      <c r="G1632" s="53"/>
      <c r="H1632" s="57"/>
      <c r="I1632" s="56"/>
      <c r="J1632" s="56"/>
      <c r="K1632" s="68"/>
      <c r="L1632" s="113">
        <v>1632</v>
      </c>
      <c r="M1632" s="113"/>
      <c r="N1632" s="98">
        <f>COUNTIFS(A:A,Edges[[#This Row],[Vertex 2]])</f>
        <v>294</v>
      </c>
    </row>
    <row r="1633" spans="1:14" x14ac:dyDescent="0.3">
      <c r="A1633" t="s">
        <v>1784</v>
      </c>
      <c r="B1633" s="91" t="s">
        <v>192</v>
      </c>
      <c r="C1633" s="53"/>
      <c r="D1633" s="54"/>
      <c r="E1633" s="112"/>
      <c r="F1633" s="55"/>
      <c r="G1633" s="53"/>
      <c r="H1633" s="57"/>
      <c r="I1633" s="56"/>
      <c r="J1633" s="56"/>
      <c r="K1633" s="68"/>
      <c r="L1633" s="113">
        <v>1633</v>
      </c>
      <c r="M1633" s="113"/>
      <c r="N1633" s="98">
        <f>COUNTIFS(A:A,Edges[[#This Row],[Vertex 2]])</f>
        <v>294</v>
      </c>
    </row>
    <row r="1634" spans="1:14" x14ac:dyDescent="0.3">
      <c r="A1634" t="s">
        <v>1785</v>
      </c>
      <c r="B1634" s="91" t="s">
        <v>192</v>
      </c>
      <c r="C1634" s="53"/>
      <c r="D1634" s="54"/>
      <c r="E1634" s="112"/>
      <c r="F1634" s="55"/>
      <c r="G1634" s="53"/>
      <c r="H1634" s="57"/>
      <c r="I1634" s="56"/>
      <c r="J1634" s="56"/>
      <c r="K1634" s="68"/>
      <c r="L1634" s="113">
        <v>1634</v>
      </c>
      <c r="M1634" s="113"/>
      <c r="N1634" s="98">
        <f>COUNTIFS(A:A,Edges[[#This Row],[Vertex 2]])</f>
        <v>294</v>
      </c>
    </row>
    <row r="1635" spans="1:14" x14ac:dyDescent="0.3">
      <c r="A1635" t="s">
        <v>1786</v>
      </c>
      <c r="B1635" s="91" t="s">
        <v>192</v>
      </c>
      <c r="C1635" s="53"/>
      <c r="D1635" s="54"/>
      <c r="E1635" s="112"/>
      <c r="F1635" s="55"/>
      <c r="G1635" s="53"/>
      <c r="H1635" s="57"/>
      <c r="I1635" s="56"/>
      <c r="J1635" s="56"/>
      <c r="K1635" s="68"/>
      <c r="L1635" s="113">
        <v>1635</v>
      </c>
      <c r="M1635" s="113"/>
      <c r="N1635" s="98">
        <f>COUNTIFS(A:A,Edges[[#This Row],[Vertex 2]])</f>
        <v>294</v>
      </c>
    </row>
    <row r="1636" spans="1:14" x14ac:dyDescent="0.3">
      <c r="A1636" t="s">
        <v>1787</v>
      </c>
      <c r="B1636" s="91" t="s">
        <v>192</v>
      </c>
      <c r="C1636" s="53"/>
      <c r="D1636" s="54"/>
      <c r="E1636" s="112"/>
      <c r="F1636" s="55"/>
      <c r="G1636" s="53"/>
      <c r="H1636" s="57"/>
      <c r="I1636" s="56"/>
      <c r="J1636" s="56"/>
      <c r="K1636" s="68"/>
      <c r="L1636" s="113">
        <v>1636</v>
      </c>
      <c r="M1636" s="113"/>
      <c r="N1636" s="98">
        <f>COUNTIFS(A:A,Edges[[#This Row],[Vertex 2]])</f>
        <v>294</v>
      </c>
    </row>
    <row r="1637" spans="1:14" x14ac:dyDescent="0.3">
      <c r="A1637" t="s">
        <v>1788</v>
      </c>
      <c r="B1637" s="91" t="s">
        <v>192</v>
      </c>
      <c r="C1637" s="53"/>
      <c r="D1637" s="54"/>
      <c r="E1637" s="112"/>
      <c r="F1637" s="55"/>
      <c r="G1637" s="53"/>
      <c r="H1637" s="57"/>
      <c r="I1637" s="56"/>
      <c r="J1637" s="56"/>
      <c r="K1637" s="68"/>
      <c r="L1637" s="113">
        <v>1637</v>
      </c>
      <c r="M1637" s="113"/>
      <c r="N1637" s="98">
        <f>COUNTIFS(A:A,Edges[[#This Row],[Vertex 2]])</f>
        <v>294</v>
      </c>
    </row>
    <row r="1638" spans="1:14" x14ac:dyDescent="0.3">
      <c r="A1638" t="s">
        <v>1789</v>
      </c>
      <c r="B1638" s="91" t="s">
        <v>192</v>
      </c>
      <c r="C1638" s="53"/>
      <c r="D1638" s="54"/>
      <c r="E1638" s="112"/>
      <c r="F1638" s="55"/>
      <c r="G1638" s="53"/>
      <c r="H1638" s="57"/>
      <c r="I1638" s="56"/>
      <c r="J1638" s="56"/>
      <c r="K1638" s="68"/>
      <c r="L1638" s="113">
        <v>1638</v>
      </c>
      <c r="M1638" s="113"/>
      <c r="N1638" s="98">
        <f>COUNTIFS(A:A,Edges[[#This Row],[Vertex 2]])</f>
        <v>294</v>
      </c>
    </row>
    <row r="1639" spans="1:14" x14ac:dyDescent="0.3">
      <c r="A1639" t="s">
        <v>1790</v>
      </c>
      <c r="B1639" s="91" t="s">
        <v>192</v>
      </c>
      <c r="C1639" s="53"/>
      <c r="D1639" s="54"/>
      <c r="E1639" s="112"/>
      <c r="F1639" s="55"/>
      <c r="G1639" s="53"/>
      <c r="H1639" s="57"/>
      <c r="I1639" s="56"/>
      <c r="J1639" s="56"/>
      <c r="K1639" s="68"/>
      <c r="L1639" s="113">
        <v>1639</v>
      </c>
      <c r="M1639" s="113"/>
      <c r="N1639" s="98">
        <f>COUNTIFS(A:A,Edges[[#This Row],[Vertex 2]])</f>
        <v>294</v>
      </c>
    </row>
    <row r="1640" spans="1:14" x14ac:dyDescent="0.3">
      <c r="A1640" t="s">
        <v>1791</v>
      </c>
      <c r="B1640" s="91" t="s">
        <v>192</v>
      </c>
      <c r="C1640" s="53"/>
      <c r="D1640" s="54"/>
      <c r="E1640" s="112"/>
      <c r="F1640" s="55"/>
      <c r="G1640" s="53"/>
      <c r="H1640" s="57"/>
      <c r="I1640" s="56"/>
      <c r="J1640" s="56"/>
      <c r="K1640" s="68"/>
      <c r="L1640" s="113">
        <v>1640</v>
      </c>
      <c r="M1640" s="113"/>
      <c r="N1640" s="98">
        <f>COUNTIFS(A:A,Edges[[#This Row],[Vertex 2]])</f>
        <v>294</v>
      </c>
    </row>
    <row r="1641" spans="1:14" x14ac:dyDescent="0.3">
      <c r="A1641" t="s">
        <v>1792</v>
      </c>
      <c r="B1641" s="91" t="s">
        <v>192</v>
      </c>
      <c r="C1641" s="53"/>
      <c r="D1641" s="54"/>
      <c r="E1641" s="112"/>
      <c r="F1641" s="55"/>
      <c r="G1641" s="53"/>
      <c r="H1641" s="57"/>
      <c r="I1641" s="56"/>
      <c r="J1641" s="56"/>
      <c r="K1641" s="68"/>
      <c r="L1641" s="113">
        <v>1641</v>
      </c>
      <c r="M1641" s="113"/>
      <c r="N1641" s="98">
        <f>COUNTIFS(A:A,Edges[[#This Row],[Vertex 2]])</f>
        <v>294</v>
      </c>
    </row>
    <row r="1642" spans="1:14" x14ac:dyDescent="0.3">
      <c r="A1642" t="s">
        <v>1793</v>
      </c>
      <c r="B1642" s="91" t="s">
        <v>192</v>
      </c>
      <c r="C1642" s="53"/>
      <c r="D1642" s="54"/>
      <c r="E1642" s="112"/>
      <c r="F1642" s="55"/>
      <c r="G1642" s="53"/>
      <c r="H1642" s="57"/>
      <c r="I1642" s="56"/>
      <c r="J1642" s="56"/>
      <c r="K1642" s="68"/>
      <c r="L1642" s="113">
        <v>1642</v>
      </c>
      <c r="M1642" s="113"/>
      <c r="N1642" s="98">
        <f>COUNTIFS(A:A,Edges[[#This Row],[Vertex 2]])</f>
        <v>294</v>
      </c>
    </row>
    <row r="1643" spans="1:14" x14ac:dyDescent="0.3">
      <c r="A1643" t="s">
        <v>1794</v>
      </c>
      <c r="B1643" s="91" t="s">
        <v>192</v>
      </c>
      <c r="C1643" s="53"/>
      <c r="D1643" s="54"/>
      <c r="E1643" s="112"/>
      <c r="F1643" s="55"/>
      <c r="G1643" s="53"/>
      <c r="H1643" s="57"/>
      <c r="I1643" s="56"/>
      <c r="J1643" s="56"/>
      <c r="K1643" s="68"/>
      <c r="L1643" s="113">
        <v>1643</v>
      </c>
      <c r="M1643" s="113"/>
      <c r="N1643" s="98">
        <f>COUNTIFS(A:A,Edges[[#This Row],[Vertex 2]])</f>
        <v>294</v>
      </c>
    </row>
    <row r="1644" spans="1:14" x14ac:dyDescent="0.3">
      <c r="A1644" t="s">
        <v>331</v>
      </c>
      <c r="B1644" s="91" t="s">
        <v>192</v>
      </c>
      <c r="C1644" s="53"/>
      <c r="D1644" s="54"/>
      <c r="E1644" s="112"/>
      <c r="F1644" s="55"/>
      <c r="G1644" s="53"/>
      <c r="H1644" s="57"/>
      <c r="I1644" s="56"/>
      <c r="J1644" s="56"/>
      <c r="K1644" s="68"/>
      <c r="L1644" s="113">
        <v>1644</v>
      </c>
      <c r="M1644" s="113"/>
      <c r="N1644" s="98">
        <f>COUNTIFS(A:A,Edges[[#This Row],[Vertex 2]])</f>
        <v>294</v>
      </c>
    </row>
    <row r="1645" spans="1:14" x14ac:dyDescent="0.3">
      <c r="A1645" t="s">
        <v>335</v>
      </c>
      <c r="B1645" s="91" t="s">
        <v>192</v>
      </c>
      <c r="C1645" s="53"/>
      <c r="D1645" s="54"/>
      <c r="E1645" s="112"/>
      <c r="F1645" s="55"/>
      <c r="G1645" s="53"/>
      <c r="H1645" s="57"/>
      <c r="I1645" s="56"/>
      <c r="J1645" s="56"/>
      <c r="K1645" s="68"/>
      <c r="L1645" s="113">
        <v>1645</v>
      </c>
      <c r="M1645" s="113"/>
      <c r="N1645" s="98">
        <f>COUNTIFS(A:A,Edges[[#This Row],[Vertex 2]])</f>
        <v>294</v>
      </c>
    </row>
    <row r="1646" spans="1:14" x14ac:dyDescent="0.3">
      <c r="A1646" t="s">
        <v>1795</v>
      </c>
      <c r="B1646" s="91" t="s">
        <v>192</v>
      </c>
      <c r="C1646" s="53"/>
      <c r="D1646" s="54"/>
      <c r="E1646" s="112"/>
      <c r="F1646" s="55"/>
      <c r="G1646" s="53"/>
      <c r="H1646" s="57"/>
      <c r="I1646" s="56"/>
      <c r="J1646" s="56"/>
      <c r="K1646" s="68"/>
      <c r="L1646" s="113">
        <v>1646</v>
      </c>
      <c r="M1646" s="113"/>
      <c r="N1646" s="98">
        <f>COUNTIFS(A:A,Edges[[#This Row],[Vertex 2]])</f>
        <v>294</v>
      </c>
    </row>
    <row r="1647" spans="1:14" x14ac:dyDescent="0.3">
      <c r="A1647" t="s">
        <v>1796</v>
      </c>
      <c r="B1647" s="91" t="s">
        <v>192</v>
      </c>
      <c r="C1647" s="53"/>
      <c r="D1647" s="54"/>
      <c r="E1647" s="112"/>
      <c r="F1647" s="55"/>
      <c r="G1647" s="53"/>
      <c r="H1647" s="57"/>
      <c r="I1647" s="56"/>
      <c r="J1647" s="56"/>
      <c r="K1647" s="68"/>
      <c r="L1647" s="113">
        <v>1647</v>
      </c>
      <c r="M1647" s="113"/>
      <c r="N1647" s="98">
        <f>COUNTIFS(A:A,Edges[[#This Row],[Vertex 2]])</f>
        <v>294</v>
      </c>
    </row>
    <row r="1648" spans="1:14" x14ac:dyDescent="0.3">
      <c r="A1648" t="s">
        <v>1797</v>
      </c>
      <c r="B1648" s="91" t="s">
        <v>192</v>
      </c>
      <c r="C1648" s="53"/>
      <c r="D1648" s="54"/>
      <c r="E1648" s="112"/>
      <c r="F1648" s="55"/>
      <c r="G1648" s="53"/>
      <c r="H1648" s="57"/>
      <c r="I1648" s="56"/>
      <c r="J1648" s="56"/>
      <c r="K1648" s="68"/>
      <c r="L1648" s="113">
        <v>1648</v>
      </c>
      <c r="M1648" s="113"/>
      <c r="N1648" s="98">
        <f>COUNTIFS(A:A,Edges[[#This Row],[Vertex 2]])</f>
        <v>294</v>
      </c>
    </row>
    <row r="1649" spans="1:14" x14ac:dyDescent="0.3">
      <c r="A1649" t="s">
        <v>394</v>
      </c>
      <c r="B1649" s="91" t="s">
        <v>192</v>
      </c>
      <c r="C1649" s="53"/>
      <c r="D1649" s="54"/>
      <c r="E1649" s="112"/>
      <c r="F1649" s="55"/>
      <c r="G1649" s="53"/>
      <c r="H1649" s="57"/>
      <c r="I1649" s="56"/>
      <c r="J1649" s="56"/>
      <c r="K1649" s="68"/>
      <c r="L1649" s="113">
        <v>1649</v>
      </c>
      <c r="M1649" s="113"/>
      <c r="N1649" s="98">
        <f>COUNTIFS(A:A,Edges[[#This Row],[Vertex 2]])</f>
        <v>294</v>
      </c>
    </row>
    <row r="1650" spans="1:14" x14ac:dyDescent="0.3">
      <c r="A1650" t="s">
        <v>1798</v>
      </c>
      <c r="B1650" s="91" t="s">
        <v>192</v>
      </c>
      <c r="C1650" s="53"/>
      <c r="D1650" s="54"/>
      <c r="E1650" s="112"/>
      <c r="F1650" s="55"/>
      <c r="G1650" s="53"/>
      <c r="H1650" s="57"/>
      <c r="I1650" s="56"/>
      <c r="J1650" s="56"/>
      <c r="K1650" s="68"/>
      <c r="L1650" s="113">
        <v>1650</v>
      </c>
      <c r="M1650" s="113"/>
      <c r="N1650" s="98">
        <f>COUNTIFS(A:A,Edges[[#This Row],[Vertex 2]])</f>
        <v>294</v>
      </c>
    </row>
    <row r="1651" spans="1:14" x14ac:dyDescent="0.3">
      <c r="A1651" t="s">
        <v>1799</v>
      </c>
      <c r="B1651" s="91" t="s">
        <v>192</v>
      </c>
      <c r="C1651" s="53"/>
      <c r="D1651" s="54"/>
      <c r="E1651" s="112"/>
      <c r="F1651" s="55"/>
      <c r="G1651" s="53"/>
      <c r="H1651" s="57"/>
      <c r="I1651" s="56"/>
      <c r="J1651" s="56"/>
      <c r="K1651" s="68"/>
      <c r="L1651" s="113">
        <v>1651</v>
      </c>
      <c r="M1651" s="113"/>
      <c r="N1651" s="98">
        <f>COUNTIFS(A:A,Edges[[#This Row],[Vertex 2]])</f>
        <v>294</v>
      </c>
    </row>
    <row r="1652" spans="1:14" x14ac:dyDescent="0.3">
      <c r="A1652" t="s">
        <v>1800</v>
      </c>
      <c r="B1652" s="91" t="s">
        <v>192</v>
      </c>
      <c r="C1652" s="53"/>
      <c r="D1652" s="54"/>
      <c r="E1652" s="112"/>
      <c r="F1652" s="55"/>
      <c r="G1652" s="53"/>
      <c r="H1652" s="57"/>
      <c r="I1652" s="56"/>
      <c r="J1652" s="56"/>
      <c r="K1652" s="68"/>
      <c r="L1652" s="113">
        <v>1652</v>
      </c>
      <c r="M1652" s="113"/>
      <c r="N1652" s="98">
        <f>COUNTIFS(A:A,Edges[[#This Row],[Vertex 2]])</f>
        <v>294</v>
      </c>
    </row>
    <row r="1653" spans="1:14" x14ac:dyDescent="0.3">
      <c r="A1653" t="s">
        <v>1801</v>
      </c>
      <c r="B1653" s="91" t="s">
        <v>192</v>
      </c>
      <c r="C1653" s="53"/>
      <c r="D1653" s="54"/>
      <c r="E1653" s="112"/>
      <c r="F1653" s="55"/>
      <c r="G1653" s="53"/>
      <c r="H1653" s="57"/>
      <c r="I1653" s="56"/>
      <c r="J1653" s="56"/>
      <c r="K1653" s="68"/>
      <c r="L1653" s="113">
        <v>1653</v>
      </c>
      <c r="M1653" s="113"/>
      <c r="N1653" s="98">
        <f>COUNTIFS(A:A,Edges[[#This Row],[Vertex 2]])</f>
        <v>294</v>
      </c>
    </row>
    <row r="1654" spans="1:14" x14ac:dyDescent="0.3">
      <c r="A1654" t="s">
        <v>1802</v>
      </c>
      <c r="B1654" s="91" t="s">
        <v>192</v>
      </c>
      <c r="C1654" s="53"/>
      <c r="D1654" s="54"/>
      <c r="E1654" s="112"/>
      <c r="F1654" s="55"/>
      <c r="G1654" s="53"/>
      <c r="H1654" s="57"/>
      <c r="I1654" s="56"/>
      <c r="J1654" s="56"/>
      <c r="K1654" s="68"/>
      <c r="L1654" s="113">
        <v>1654</v>
      </c>
      <c r="M1654" s="113"/>
      <c r="N1654" s="98">
        <f>COUNTIFS(A:A,Edges[[#This Row],[Vertex 2]])</f>
        <v>294</v>
      </c>
    </row>
    <row r="1655" spans="1:14" x14ac:dyDescent="0.3">
      <c r="A1655" t="s">
        <v>1803</v>
      </c>
      <c r="B1655" s="91" t="s">
        <v>192</v>
      </c>
      <c r="C1655" s="53"/>
      <c r="D1655" s="54"/>
      <c r="E1655" s="112"/>
      <c r="F1655" s="55"/>
      <c r="G1655" s="53"/>
      <c r="H1655" s="57"/>
      <c r="I1655" s="56"/>
      <c r="J1655" s="56"/>
      <c r="K1655" s="68"/>
      <c r="L1655" s="113">
        <v>1655</v>
      </c>
      <c r="M1655" s="113"/>
      <c r="N1655" s="98">
        <f>COUNTIFS(A:A,Edges[[#This Row],[Vertex 2]])</f>
        <v>294</v>
      </c>
    </row>
    <row r="1656" spans="1:14" x14ac:dyDescent="0.3">
      <c r="A1656" t="s">
        <v>1804</v>
      </c>
      <c r="B1656" s="91" t="s">
        <v>192</v>
      </c>
      <c r="C1656" s="53"/>
      <c r="D1656" s="54"/>
      <c r="E1656" s="112"/>
      <c r="F1656" s="55"/>
      <c r="G1656" s="53"/>
      <c r="H1656" s="57"/>
      <c r="I1656" s="56"/>
      <c r="J1656" s="56"/>
      <c r="K1656" s="68"/>
      <c r="L1656" s="113">
        <v>1656</v>
      </c>
      <c r="M1656" s="113"/>
      <c r="N1656" s="98">
        <f>COUNTIFS(A:A,Edges[[#This Row],[Vertex 2]])</f>
        <v>294</v>
      </c>
    </row>
    <row r="1657" spans="1:14" x14ac:dyDescent="0.3">
      <c r="A1657" t="s">
        <v>1805</v>
      </c>
      <c r="B1657" s="91" t="s">
        <v>192</v>
      </c>
      <c r="C1657" s="53"/>
      <c r="D1657" s="54"/>
      <c r="E1657" s="112"/>
      <c r="F1657" s="55"/>
      <c r="G1657" s="53"/>
      <c r="H1657" s="57"/>
      <c r="I1657" s="56"/>
      <c r="J1657" s="56"/>
      <c r="K1657" s="68"/>
      <c r="L1657" s="113">
        <v>1657</v>
      </c>
      <c r="M1657" s="113"/>
      <c r="N1657" s="98">
        <f>COUNTIFS(A:A,Edges[[#This Row],[Vertex 2]])</f>
        <v>294</v>
      </c>
    </row>
    <row r="1658" spans="1:14" x14ac:dyDescent="0.3">
      <c r="A1658" t="s">
        <v>1806</v>
      </c>
      <c r="B1658" s="91" t="s">
        <v>192</v>
      </c>
      <c r="C1658" s="53"/>
      <c r="D1658" s="54"/>
      <c r="E1658" s="112"/>
      <c r="F1658" s="55"/>
      <c r="G1658" s="53"/>
      <c r="H1658" s="57"/>
      <c r="I1658" s="56"/>
      <c r="J1658" s="56"/>
      <c r="K1658" s="68"/>
      <c r="L1658" s="113">
        <v>1658</v>
      </c>
      <c r="M1658" s="113"/>
      <c r="N1658" s="98">
        <f>COUNTIFS(A:A,Edges[[#This Row],[Vertex 2]])</f>
        <v>294</v>
      </c>
    </row>
    <row r="1659" spans="1:14" x14ac:dyDescent="0.3">
      <c r="A1659" t="s">
        <v>1807</v>
      </c>
      <c r="B1659" s="91" t="s">
        <v>192</v>
      </c>
      <c r="C1659" s="53"/>
      <c r="D1659" s="54"/>
      <c r="E1659" s="112"/>
      <c r="F1659" s="55"/>
      <c r="G1659" s="53"/>
      <c r="H1659" s="57"/>
      <c r="I1659" s="56"/>
      <c r="J1659" s="56"/>
      <c r="K1659" s="68"/>
      <c r="L1659" s="113">
        <v>1659</v>
      </c>
      <c r="M1659" s="113"/>
      <c r="N1659" s="98">
        <f>COUNTIFS(A:A,Edges[[#This Row],[Vertex 2]])</f>
        <v>294</v>
      </c>
    </row>
    <row r="1660" spans="1:14" x14ac:dyDescent="0.3">
      <c r="A1660" t="s">
        <v>1808</v>
      </c>
      <c r="B1660" s="91" t="s">
        <v>192</v>
      </c>
      <c r="C1660" s="53"/>
      <c r="D1660" s="54"/>
      <c r="E1660" s="112"/>
      <c r="F1660" s="55"/>
      <c r="G1660" s="53"/>
      <c r="H1660" s="57"/>
      <c r="I1660" s="56"/>
      <c r="J1660" s="56"/>
      <c r="K1660" s="68"/>
      <c r="L1660" s="113">
        <v>1660</v>
      </c>
      <c r="M1660" s="113"/>
      <c r="N1660" s="98">
        <f>COUNTIFS(A:A,Edges[[#This Row],[Vertex 2]])</f>
        <v>294</v>
      </c>
    </row>
    <row r="1661" spans="1:14" x14ac:dyDescent="0.3">
      <c r="A1661" t="s">
        <v>1809</v>
      </c>
      <c r="B1661" s="91" t="s">
        <v>192</v>
      </c>
      <c r="C1661" s="53"/>
      <c r="D1661" s="54"/>
      <c r="E1661" s="112"/>
      <c r="F1661" s="55"/>
      <c r="G1661" s="53"/>
      <c r="H1661" s="57"/>
      <c r="I1661" s="56"/>
      <c r="J1661" s="56"/>
      <c r="K1661" s="68"/>
      <c r="L1661" s="113">
        <v>1661</v>
      </c>
      <c r="M1661" s="113"/>
      <c r="N1661" s="98">
        <f>COUNTIFS(A:A,Edges[[#This Row],[Vertex 2]])</f>
        <v>294</v>
      </c>
    </row>
    <row r="1662" spans="1:14" x14ac:dyDescent="0.3">
      <c r="A1662" t="s">
        <v>1810</v>
      </c>
      <c r="B1662" s="91" t="s">
        <v>192</v>
      </c>
      <c r="C1662" s="53"/>
      <c r="D1662" s="54"/>
      <c r="E1662" s="112"/>
      <c r="F1662" s="55"/>
      <c r="G1662" s="53"/>
      <c r="H1662" s="57"/>
      <c r="I1662" s="56"/>
      <c r="J1662" s="56"/>
      <c r="K1662" s="68"/>
      <c r="L1662" s="113">
        <v>1662</v>
      </c>
      <c r="M1662" s="113"/>
      <c r="N1662" s="98">
        <f>COUNTIFS(A:A,Edges[[#This Row],[Vertex 2]])</f>
        <v>294</v>
      </c>
    </row>
    <row r="1663" spans="1:14" x14ac:dyDescent="0.3">
      <c r="A1663" t="s">
        <v>1811</v>
      </c>
      <c r="B1663" s="91" t="s">
        <v>192</v>
      </c>
      <c r="C1663" s="53"/>
      <c r="D1663" s="54"/>
      <c r="E1663" s="112"/>
      <c r="F1663" s="55"/>
      <c r="G1663" s="53"/>
      <c r="H1663" s="57"/>
      <c r="I1663" s="56"/>
      <c r="J1663" s="56"/>
      <c r="K1663" s="68"/>
      <c r="L1663" s="113">
        <v>1663</v>
      </c>
      <c r="M1663" s="113"/>
      <c r="N1663" s="98">
        <f>COUNTIFS(A:A,Edges[[#This Row],[Vertex 2]])</f>
        <v>294</v>
      </c>
    </row>
    <row r="1664" spans="1:14" x14ac:dyDescent="0.3">
      <c r="A1664" t="s">
        <v>1812</v>
      </c>
      <c r="B1664" s="91" t="s">
        <v>192</v>
      </c>
      <c r="C1664" s="53"/>
      <c r="D1664" s="54"/>
      <c r="E1664" s="112"/>
      <c r="F1664" s="55"/>
      <c r="G1664" s="53"/>
      <c r="H1664" s="57"/>
      <c r="I1664" s="56"/>
      <c r="J1664" s="56"/>
      <c r="K1664" s="68"/>
      <c r="L1664" s="113">
        <v>1664</v>
      </c>
      <c r="M1664" s="113"/>
      <c r="N1664" s="98">
        <f>COUNTIFS(A:A,Edges[[#This Row],[Vertex 2]])</f>
        <v>294</v>
      </c>
    </row>
    <row r="1665" spans="1:14" x14ac:dyDescent="0.3">
      <c r="A1665" t="s">
        <v>1813</v>
      </c>
      <c r="B1665" s="91" t="s">
        <v>192</v>
      </c>
      <c r="C1665" s="53"/>
      <c r="D1665" s="54"/>
      <c r="E1665" s="112"/>
      <c r="F1665" s="55"/>
      <c r="G1665" s="53"/>
      <c r="H1665" s="57"/>
      <c r="I1665" s="56"/>
      <c r="J1665" s="56"/>
      <c r="K1665" s="68"/>
      <c r="L1665" s="113">
        <v>1665</v>
      </c>
      <c r="M1665" s="113"/>
      <c r="N1665" s="98">
        <f>COUNTIFS(A:A,Edges[[#This Row],[Vertex 2]])</f>
        <v>294</v>
      </c>
    </row>
    <row r="1666" spans="1:14" x14ac:dyDescent="0.3">
      <c r="A1666" t="s">
        <v>1814</v>
      </c>
      <c r="B1666" s="91" t="s">
        <v>192</v>
      </c>
      <c r="C1666" s="53"/>
      <c r="D1666" s="54"/>
      <c r="E1666" s="112"/>
      <c r="F1666" s="55"/>
      <c r="G1666" s="53"/>
      <c r="H1666" s="57"/>
      <c r="I1666" s="56"/>
      <c r="J1666" s="56"/>
      <c r="K1666" s="68"/>
      <c r="L1666" s="113">
        <v>1666</v>
      </c>
      <c r="M1666" s="113"/>
      <c r="N1666" s="98">
        <f>COUNTIFS(A:A,Edges[[#This Row],[Vertex 2]])</f>
        <v>294</v>
      </c>
    </row>
    <row r="1667" spans="1:14" x14ac:dyDescent="0.3">
      <c r="A1667" t="s">
        <v>1815</v>
      </c>
      <c r="B1667" s="91" t="s">
        <v>192</v>
      </c>
      <c r="C1667" s="53"/>
      <c r="D1667" s="54"/>
      <c r="E1667" s="112"/>
      <c r="F1667" s="55"/>
      <c r="G1667" s="53"/>
      <c r="H1667" s="57"/>
      <c r="I1667" s="56"/>
      <c r="J1667" s="56"/>
      <c r="K1667" s="68"/>
      <c r="L1667" s="113">
        <v>1667</v>
      </c>
      <c r="M1667" s="113"/>
      <c r="N1667" s="98">
        <f>COUNTIFS(A:A,Edges[[#This Row],[Vertex 2]])</f>
        <v>294</v>
      </c>
    </row>
    <row r="1668" spans="1:14" x14ac:dyDescent="0.3">
      <c r="A1668" t="s">
        <v>1816</v>
      </c>
      <c r="B1668" s="91" t="s">
        <v>192</v>
      </c>
      <c r="C1668" s="53"/>
      <c r="D1668" s="54"/>
      <c r="E1668" s="112"/>
      <c r="F1668" s="55"/>
      <c r="G1668" s="53"/>
      <c r="H1668" s="57"/>
      <c r="I1668" s="56"/>
      <c r="J1668" s="56"/>
      <c r="K1668" s="68"/>
      <c r="L1668" s="113">
        <v>1668</v>
      </c>
      <c r="M1668" s="113"/>
      <c r="N1668" s="98">
        <f>COUNTIFS(A:A,Edges[[#This Row],[Vertex 2]])</f>
        <v>294</v>
      </c>
    </row>
    <row r="1669" spans="1:14" x14ac:dyDescent="0.3">
      <c r="A1669" t="s">
        <v>1817</v>
      </c>
      <c r="B1669" s="91" t="s">
        <v>192</v>
      </c>
      <c r="C1669" s="53"/>
      <c r="D1669" s="54"/>
      <c r="E1669" s="112"/>
      <c r="F1669" s="55"/>
      <c r="G1669" s="53"/>
      <c r="H1669" s="57"/>
      <c r="I1669" s="56"/>
      <c r="J1669" s="56"/>
      <c r="K1669" s="68"/>
      <c r="L1669" s="113">
        <v>1669</v>
      </c>
      <c r="M1669" s="113"/>
      <c r="N1669" s="98">
        <f>COUNTIFS(A:A,Edges[[#This Row],[Vertex 2]])</f>
        <v>294</v>
      </c>
    </row>
    <row r="1670" spans="1:14" x14ac:dyDescent="0.3">
      <c r="A1670" t="s">
        <v>1818</v>
      </c>
      <c r="B1670" s="91" t="s">
        <v>192</v>
      </c>
      <c r="C1670" s="53"/>
      <c r="D1670" s="54"/>
      <c r="E1670" s="112"/>
      <c r="F1670" s="55"/>
      <c r="G1670" s="53"/>
      <c r="H1670" s="57"/>
      <c r="I1670" s="56"/>
      <c r="J1670" s="56"/>
      <c r="K1670" s="68"/>
      <c r="L1670" s="113">
        <v>1670</v>
      </c>
      <c r="M1670" s="113"/>
      <c r="N1670" s="98">
        <f>COUNTIFS(A:A,Edges[[#This Row],[Vertex 2]])</f>
        <v>294</v>
      </c>
    </row>
    <row r="1671" spans="1:14" x14ac:dyDescent="0.3">
      <c r="A1671" t="s">
        <v>1819</v>
      </c>
      <c r="B1671" s="91" t="s">
        <v>192</v>
      </c>
      <c r="C1671" s="53"/>
      <c r="D1671" s="54"/>
      <c r="E1671" s="112"/>
      <c r="F1671" s="55"/>
      <c r="G1671" s="53"/>
      <c r="H1671" s="57"/>
      <c r="I1671" s="56"/>
      <c r="J1671" s="56"/>
      <c r="K1671" s="68"/>
      <c r="L1671" s="113">
        <v>1671</v>
      </c>
      <c r="M1671" s="113"/>
      <c r="N1671" s="98">
        <f>COUNTIFS(A:A,Edges[[#This Row],[Vertex 2]])</f>
        <v>294</v>
      </c>
    </row>
    <row r="1672" spans="1:14" x14ac:dyDescent="0.3">
      <c r="A1672" t="s">
        <v>1820</v>
      </c>
      <c r="B1672" s="91" t="s">
        <v>192</v>
      </c>
      <c r="C1672" s="53"/>
      <c r="D1672" s="54"/>
      <c r="E1672" s="112"/>
      <c r="F1672" s="55"/>
      <c r="G1672" s="53"/>
      <c r="H1672" s="57"/>
      <c r="I1672" s="56"/>
      <c r="J1672" s="56"/>
      <c r="K1672" s="68"/>
      <c r="L1672" s="113">
        <v>1672</v>
      </c>
      <c r="M1672" s="113"/>
      <c r="N1672" s="98">
        <f>COUNTIFS(A:A,Edges[[#This Row],[Vertex 2]])</f>
        <v>294</v>
      </c>
    </row>
    <row r="1673" spans="1:14" x14ac:dyDescent="0.3">
      <c r="A1673" t="s">
        <v>1821</v>
      </c>
      <c r="B1673" s="91" t="s">
        <v>192</v>
      </c>
      <c r="C1673" s="53"/>
      <c r="D1673" s="54"/>
      <c r="E1673" s="112"/>
      <c r="F1673" s="55"/>
      <c r="G1673" s="53"/>
      <c r="H1673" s="57"/>
      <c r="I1673" s="56"/>
      <c r="J1673" s="56"/>
      <c r="K1673" s="68"/>
      <c r="L1673" s="113">
        <v>1673</v>
      </c>
      <c r="M1673" s="113"/>
      <c r="N1673" s="98">
        <f>COUNTIFS(A:A,Edges[[#This Row],[Vertex 2]])</f>
        <v>294</v>
      </c>
    </row>
    <row r="1674" spans="1:14" x14ac:dyDescent="0.3">
      <c r="A1674" t="s">
        <v>1822</v>
      </c>
      <c r="B1674" s="91" t="s">
        <v>192</v>
      </c>
      <c r="C1674" s="53"/>
      <c r="D1674" s="54"/>
      <c r="E1674" s="112"/>
      <c r="F1674" s="55"/>
      <c r="G1674" s="53"/>
      <c r="H1674" s="57"/>
      <c r="I1674" s="56"/>
      <c r="J1674" s="56"/>
      <c r="K1674" s="68"/>
      <c r="L1674" s="113">
        <v>1674</v>
      </c>
      <c r="M1674" s="113"/>
      <c r="N1674" s="98">
        <f>COUNTIFS(A:A,Edges[[#This Row],[Vertex 2]])</f>
        <v>294</v>
      </c>
    </row>
    <row r="1675" spans="1:14" x14ac:dyDescent="0.3">
      <c r="A1675" t="s">
        <v>1823</v>
      </c>
      <c r="B1675" s="91" t="s">
        <v>192</v>
      </c>
      <c r="C1675" s="53"/>
      <c r="D1675" s="54"/>
      <c r="E1675" s="112"/>
      <c r="F1675" s="55"/>
      <c r="G1675" s="53"/>
      <c r="H1675" s="57"/>
      <c r="I1675" s="56"/>
      <c r="J1675" s="56"/>
      <c r="K1675" s="68"/>
      <c r="L1675" s="113">
        <v>1675</v>
      </c>
      <c r="M1675" s="113"/>
      <c r="N1675" s="98">
        <f>COUNTIFS(A:A,Edges[[#This Row],[Vertex 2]])</f>
        <v>294</v>
      </c>
    </row>
    <row r="1676" spans="1:14" x14ac:dyDescent="0.3">
      <c r="A1676" t="s">
        <v>1824</v>
      </c>
      <c r="B1676" s="91" t="s">
        <v>192</v>
      </c>
      <c r="C1676" s="53"/>
      <c r="D1676" s="54"/>
      <c r="E1676" s="112"/>
      <c r="F1676" s="55"/>
      <c r="G1676" s="53"/>
      <c r="H1676" s="57"/>
      <c r="I1676" s="56"/>
      <c r="J1676" s="56"/>
      <c r="K1676" s="68"/>
      <c r="L1676" s="113">
        <v>1676</v>
      </c>
      <c r="M1676" s="113"/>
      <c r="N1676" s="98">
        <f>COUNTIFS(A:A,Edges[[#This Row],[Vertex 2]])</f>
        <v>294</v>
      </c>
    </row>
    <row r="1677" spans="1:14" x14ac:dyDescent="0.3">
      <c r="A1677" t="s">
        <v>1825</v>
      </c>
      <c r="B1677" s="91" t="s">
        <v>192</v>
      </c>
      <c r="C1677" s="53"/>
      <c r="D1677" s="54"/>
      <c r="E1677" s="112"/>
      <c r="F1677" s="55"/>
      <c r="G1677" s="53"/>
      <c r="H1677" s="57"/>
      <c r="I1677" s="56"/>
      <c r="J1677" s="56"/>
      <c r="K1677" s="68"/>
      <c r="L1677" s="113">
        <v>1677</v>
      </c>
      <c r="M1677" s="113"/>
      <c r="N1677" s="98">
        <f>COUNTIFS(A:A,Edges[[#This Row],[Vertex 2]])</f>
        <v>294</v>
      </c>
    </row>
    <row r="1678" spans="1:14" x14ac:dyDescent="0.3">
      <c r="A1678" t="s">
        <v>1826</v>
      </c>
      <c r="B1678" s="91" t="s">
        <v>192</v>
      </c>
      <c r="C1678" s="53"/>
      <c r="D1678" s="54"/>
      <c r="E1678" s="112"/>
      <c r="F1678" s="55"/>
      <c r="G1678" s="53"/>
      <c r="H1678" s="57"/>
      <c r="I1678" s="56"/>
      <c r="J1678" s="56"/>
      <c r="K1678" s="68"/>
      <c r="L1678" s="113">
        <v>1678</v>
      </c>
      <c r="M1678" s="113"/>
      <c r="N1678" s="98">
        <f>COUNTIFS(A:A,Edges[[#This Row],[Vertex 2]])</f>
        <v>294</v>
      </c>
    </row>
    <row r="1679" spans="1:14" x14ac:dyDescent="0.3">
      <c r="A1679" t="s">
        <v>1827</v>
      </c>
      <c r="B1679" s="91" t="s">
        <v>192</v>
      </c>
      <c r="C1679" s="53"/>
      <c r="D1679" s="54"/>
      <c r="E1679" s="112"/>
      <c r="F1679" s="55"/>
      <c r="G1679" s="53"/>
      <c r="H1679" s="57"/>
      <c r="I1679" s="56"/>
      <c r="J1679" s="56"/>
      <c r="K1679" s="68"/>
      <c r="L1679" s="113">
        <v>1679</v>
      </c>
      <c r="M1679" s="113"/>
      <c r="N1679" s="98">
        <f>COUNTIFS(A:A,Edges[[#This Row],[Vertex 2]])</f>
        <v>294</v>
      </c>
    </row>
    <row r="1680" spans="1:14" x14ac:dyDescent="0.3">
      <c r="A1680" t="s">
        <v>1828</v>
      </c>
      <c r="B1680" s="91" t="s">
        <v>192</v>
      </c>
      <c r="C1680" s="53"/>
      <c r="D1680" s="54"/>
      <c r="E1680" s="112"/>
      <c r="F1680" s="55"/>
      <c r="G1680" s="53"/>
      <c r="H1680" s="57"/>
      <c r="I1680" s="56"/>
      <c r="J1680" s="56"/>
      <c r="K1680" s="68"/>
      <c r="L1680" s="113">
        <v>1680</v>
      </c>
      <c r="M1680" s="113"/>
      <c r="N1680" s="98">
        <f>COUNTIFS(A:A,Edges[[#This Row],[Vertex 2]])</f>
        <v>294</v>
      </c>
    </row>
    <row r="1681" spans="1:14" x14ac:dyDescent="0.3">
      <c r="A1681" t="s">
        <v>1829</v>
      </c>
      <c r="B1681" s="91" t="s">
        <v>192</v>
      </c>
      <c r="C1681" s="53"/>
      <c r="D1681" s="54"/>
      <c r="E1681" s="112"/>
      <c r="F1681" s="55"/>
      <c r="G1681" s="53"/>
      <c r="H1681" s="57"/>
      <c r="I1681" s="56"/>
      <c r="J1681" s="56"/>
      <c r="K1681" s="68"/>
      <c r="L1681" s="113">
        <v>1681</v>
      </c>
      <c r="M1681" s="113"/>
      <c r="N1681" s="98">
        <f>COUNTIFS(A:A,Edges[[#This Row],[Vertex 2]])</f>
        <v>294</v>
      </c>
    </row>
    <row r="1682" spans="1:14" x14ac:dyDescent="0.3">
      <c r="A1682" t="s">
        <v>1830</v>
      </c>
      <c r="B1682" s="91" t="s">
        <v>192</v>
      </c>
      <c r="C1682" s="53"/>
      <c r="D1682" s="54"/>
      <c r="E1682" s="112"/>
      <c r="F1682" s="55"/>
      <c r="G1682" s="53"/>
      <c r="H1682" s="57"/>
      <c r="I1682" s="56"/>
      <c r="J1682" s="56"/>
      <c r="K1682" s="68"/>
      <c r="L1682" s="113">
        <v>1682</v>
      </c>
      <c r="M1682" s="113"/>
      <c r="N1682" s="98">
        <f>COUNTIFS(A:A,Edges[[#This Row],[Vertex 2]])</f>
        <v>294</v>
      </c>
    </row>
    <row r="1683" spans="1:14" x14ac:dyDescent="0.3">
      <c r="A1683" t="s">
        <v>1831</v>
      </c>
      <c r="B1683" s="91" t="s">
        <v>192</v>
      </c>
      <c r="C1683" s="53"/>
      <c r="D1683" s="54"/>
      <c r="E1683" s="112"/>
      <c r="F1683" s="55"/>
      <c r="G1683" s="53"/>
      <c r="H1683" s="57"/>
      <c r="I1683" s="56"/>
      <c r="J1683" s="56"/>
      <c r="K1683" s="68"/>
      <c r="L1683" s="113">
        <v>1683</v>
      </c>
      <c r="M1683" s="113"/>
      <c r="N1683" s="98">
        <f>COUNTIFS(A:A,Edges[[#This Row],[Vertex 2]])</f>
        <v>294</v>
      </c>
    </row>
    <row r="1684" spans="1:14" x14ac:dyDescent="0.3">
      <c r="A1684" t="s">
        <v>1832</v>
      </c>
      <c r="B1684" s="91" t="s">
        <v>192</v>
      </c>
      <c r="C1684" s="53"/>
      <c r="D1684" s="54"/>
      <c r="E1684" s="112"/>
      <c r="F1684" s="55"/>
      <c r="G1684" s="53"/>
      <c r="H1684" s="57"/>
      <c r="I1684" s="56"/>
      <c r="J1684" s="56"/>
      <c r="K1684" s="68"/>
      <c r="L1684" s="113">
        <v>1684</v>
      </c>
      <c r="M1684" s="113"/>
      <c r="N1684" s="98">
        <f>COUNTIFS(A:A,Edges[[#This Row],[Vertex 2]])</f>
        <v>294</v>
      </c>
    </row>
    <row r="1685" spans="1:14" x14ac:dyDescent="0.3">
      <c r="A1685" t="s">
        <v>1833</v>
      </c>
      <c r="B1685" s="91" t="s">
        <v>192</v>
      </c>
      <c r="C1685" s="53"/>
      <c r="D1685" s="54"/>
      <c r="E1685" s="112"/>
      <c r="F1685" s="55"/>
      <c r="G1685" s="53"/>
      <c r="H1685" s="57"/>
      <c r="I1685" s="56"/>
      <c r="J1685" s="56"/>
      <c r="K1685" s="68"/>
      <c r="L1685" s="113">
        <v>1685</v>
      </c>
      <c r="M1685" s="113"/>
      <c r="N1685" s="98">
        <f>COUNTIFS(A:A,Edges[[#This Row],[Vertex 2]])</f>
        <v>294</v>
      </c>
    </row>
    <row r="1686" spans="1:14" x14ac:dyDescent="0.3">
      <c r="A1686" t="s">
        <v>1834</v>
      </c>
      <c r="B1686" s="91" t="s">
        <v>192</v>
      </c>
      <c r="C1686" s="53"/>
      <c r="D1686" s="54"/>
      <c r="E1686" s="112"/>
      <c r="F1686" s="55"/>
      <c r="G1686" s="53"/>
      <c r="H1686" s="57"/>
      <c r="I1686" s="56"/>
      <c r="J1686" s="56"/>
      <c r="K1686" s="68"/>
      <c r="L1686" s="113">
        <v>1686</v>
      </c>
      <c r="M1686" s="113"/>
      <c r="N1686" s="98">
        <f>COUNTIFS(A:A,Edges[[#This Row],[Vertex 2]])</f>
        <v>294</v>
      </c>
    </row>
    <row r="1687" spans="1:14" x14ac:dyDescent="0.3">
      <c r="A1687" t="s">
        <v>1835</v>
      </c>
      <c r="B1687" s="91" t="s">
        <v>192</v>
      </c>
      <c r="C1687" s="53"/>
      <c r="D1687" s="54"/>
      <c r="E1687" s="112"/>
      <c r="F1687" s="55"/>
      <c r="G1687" s="53"/>
      <c r="H1687" s="57"/>
      <c r="I1687" s="56"/>
      <c r="J1687" s="56"/>
      <c r="K1687" s="68"/>
      <c r="L1687" s="113">
        <v>1687</v>
      </c>
      <c r="M1687" s="113"/>
      <c r="N1687" s="98">
        <f>COUNTIFS(A:A,Edges[[#This Row],[Vertex 2]])</f>
        <v>294</v>
      </c>
    </row>
    <row r="1688" spans="1:14" x14ac:dyDescent="0.3">
      <c r="A1688" t="s">
        <v>1836</v>
      </c>
      <c r="B1688" s="91" t="s">
        <v>192</v>
      </c>
      <c r="C1688" s="53"/>
      <c r="D1688" s="54"/>
      <c r="E1688" s="112"/>
      <c r="F1688" s="55"/>
      <c r="G1688" s="53"/>
      <c r="H1688" s="57"/>
      <c r="I1688" s="56"/>
      <c r="J1688" s="56"/>
      <c r="K1688" s="68"/>
      <c r="L1688" s="113">
        <v>1688</v>
      </c>
      <c r="M1688" s="113"/>
      <c r="N1688" s="98">
        <f>COUNTIFS(A:A,Edges[[#This Row],[Vertex 2]])</f>
        <v>294</v>
      </c>
    </row>
    <row r="1689" spans="1:14" x14ac:dyDescent="0.3">
      <c r="A1689" t="s">
        <v>1837</v>
      </c>
      <c r="B1689" s="91" t="s">
        <v>192</v>
      </c>
      <c r="C1689" s="53"/>
      <c r="D1689" s="54"/>
      <c r="E1689" s="112"/>
      <c r="F1689" s="55"/>
      <c r="G1689" s="53"/>
      <c r="H1689" s="57"/>
      <c r="I1689" s="56"/>
      <c r="J1689" s="56"/>
      <c r="K1689" s="68"/>
      <c r="L1689" s="113">
        <v>1689</v>
      </c>
      <c r="M1689" s="113"/>
      <c r="N1689" s="98">
        <f>COUNTIFS(A:A,Edges[[#This Row],[Vertex 2]])</f>
        <v>294</v>
      </c>
    </row>
    <row r="1690" spans="1:14" x14ac:dyDescent="0.3">
      <c r="A1690" t="s">
        <v>1838</v>
      </c>
      <c r="B1690" s="91" t="s">
        <v>192</v>
      </c>
      <c r="C1690" s="53"/>
      <c r="D1690" s="54"/>
      <c r="E1690" s="112"/>
      <c r="F1690" s="55"/>
      <c r="G1690" s="53"/>
      <c r="H1690" s="57"/>
      <c r="I1690" s="56"/>
      <c r="J1690" s="56"/>
      <c r="K1690" s="68"/>
      <c r="L1690" s="113">
        <v>1690</v>
      </c>
      <c r="M1690" s="113"/>
      <c r="N1690" s="98">
        <f>COUNTIFS(A:A,Edges[[#This Row],[Vertex 2]])</f>
        <v>294</v>
      </c>
    </row>
    <row r="1691" spans="1:14" x14ac:dyDescent="0.3">
      <c r="A1691" t="s">
        <v>1839</v>
      </c>
      <c r="B1691" s="91" t="s">
        <v>192</v>
      </c>
      <c r="C1691" s="53"/>
      <c r="D1691" s="54"/>
      <c r="E1691" s="112"/>
      <c r="F1691" s="55"/>
      <c r="G1691" s="53"/>
      <c r="H1691" s="57"/>
      <c r="I1691" s="56"/>
      <c r="J1691" s="56"/>
      <c r="K1691" s="68"/>
      <c r="L1691" s="113">
        <v>1691</v>
      </c>
      <c r="M1691" s="113"/>
      <c r="N1691" s="98">
        <f>COUNTIFS(A:A,Edges[[#This Row],[Vertex 2]])</f>
        <v>294</v>
      </c>
    </row>
    <row r="1692" spans="1:14" x14ac:dyDescent="0.3">
      <c r="A1692" t="s">
        <v>1840</v>
      </c>
      <c r="B1692" s="91" t="s">
        <v>192</v>
      </c>
      <c r="C1692" s="53"/>
      <c r="D1692" s="54"/>
      <c r="E1692" s="112"/>
      <c r="F1692" s="55"/>
      <c r="G1692" s="53"/>
      <c r="H1692" s="57"/>
      <c r="I1692" s="56"/>
      <c r="J1692" s="56"/>
      <c r="K1692" s="68"/>
      <c r="L1692" s="113">
        <v>1692</v>
      </c>
      <c r="M1692" s="113"/>
      <c r="N1692" s="98">
        <f>COUNTIFS(A:A,Edges[[#This Row],[Vertex 2]])</f>
        <v>294</v>
      </c>
    </row>
    <row r="1693" spans="1:14" x14ac:dyDescent="0.3">
      <c r="A1693" t="s">
        <v>1841</v>
      </c>
      <c r="B1693" s="91" t="s">
        <v>192</v>
      </c>
      <c r="C1693" s="53"/>
      <c r="D1693" s="54"/>
      <c r="E1693" s="112"/>
      <c r="F1693" s="55"/>
      <c r="G1693" s="53"/>
      <c r="H1693" s="57"/>
      <c r="I1693" s="56"/>
      <c r="J1693" s="56"/>
      <c r="K1693" s="68"/>
      <c r="L1693" s="113">
        <v>1693</v>
      </c>
      <c r="M1693" s="113"/>
      <c r="N1693" s="98">
        <f>COUNTIFS(A:A,Edges[[#This Row],[Vertex 2]])</f>
        <v>294</v>
      </c>
    </row>
    <row r="1694" spans="1:14" x14ac:dyDescent="0.3">
      <c r="A1694" t="s">
        <v>1842</v>
      </c>
      <c r="B1694" s="91" t="s">
        <v>192</v>
      </c>
      <c r="C1694" s="53"/>
      <c r="D1694" s="54"/>
      <c r="E1694" s="112"/>
      <c r="F1694" s="55"/>
      <c r="G1694" s="53"/>
      <c r="H1694" s="57"/>
      <c r="I1694" s="56"/>
      <c r="J1694" s="56"/>
      <c r="K1694" s="68"/>
      <c r="L1694" s="113">
        <v>1694</v>
      </c>
      <c r="M1694" s="113"/>
      <c r="N1694" s="98">
        <f>COUNTIFS(A:A,Edges[[#This Row],[Vertex 2]])</f>
        <v>294</v>
      </c>
    </row>
    <row r="1695" spans="1:14" x14ac:dyDescent="0.3">
      <c r="A1695" t="s">
        <v>1843</v>
      </c>
      <c r="B1695" s="91" t="s">
        <v>192</v>
      </c>
      <c r="C1695" s="53"/>
      <c r="D1695" s="54"/>
      <c r="E1695" s="112"/>
      <c r="F1695" s="55"/>
      <c r="G1695" s="53"/>
      <c r="H1695" s="57"/>
      <c r="I1695" s="56"/>
      <c r="J1695" s="56"/>
      <c r="K1695" s="68"/>
      <c r="L1695" s="113">
        <v>1695</v>
      </c>
      <c r="M1695" s="113"/>
      <c r="N1695" s="98">
        <f>COUNTIFS(A:A,Edges[[#This Row],[Vertex 2]])</f>
        <v>294</v>
      </c>
    </row>
    <row r="1696" spans="1:14" x14ac:dyDescent="0.3">
      <c r="A1696" t="s">
        <v>244</v>
      </c>
      <c r="B1696" s="91" t="s">
        <v>192</v>
      </c>
      <c r="C1696" s="53"/>
      <c r="D1696" s="54"/>
      <c r="E1696" s="112"/>
      <c r="F1696" s="55"/>
      <c r="G1696" s="53"/>
      <c r="H1696" s="57"/>
      <c r="I1696" s="56"/>
      <c r="J1696" s="56"/>
      <c r="K1696" s="68"/>
      <c r="L1696" s="113">
        <v>1696</v>
      </c>
      <c r="M1696" s="113"/>
      <c r="N1696" s="98">
        <f>COUNTIFS(A:A,Edges[[#This Row],[Vertex 2]])</f>
        <v>294</v>
      </c>
    </row>
    <row r="1697" spans="1:14" x14ac:dyDescent="0.3">
      <c r="A1697" t="s">
        <v>1844</v>
      </c>
      <c r="B1697" s="91" t="s">
        <v>192</v>
      </c>
      <c r="C1697" s="53"/>
      <c r="D1697" s="54"/>
      <c r="E1697" s="112"/>
      <c r="F1697" s="55"/>
      <c r="G1697" s="53"/>
      <c r="H1697" s="57"/>
      <c r="I1697" s="56"/>
      <c r="J1697" s="56"/>
      <c r="K1697" s="68"/>
      <c r="L1697" s="113">
        <v>1697</v>
      </c>
      <c r="M1697" s="113"/>
      <c r="N1697" s="98">
        <f>COUNTIFS(A:A,Edges[[#This Row],[Vertex 2]])</f>
        <v>294</v>
      </c>
    </row>
    <row r="1698" spans="1:14" x14ac:dyDescent="0.3">
      <c r="A1698" t="s">
        <v>1845</v>
      </c>
      <c r="B1698" s="91" t="s">
        <v>192</v>
      </c>
      <c r="C1698" s="53"/>
      <c r="D1698" s="54"/>
      <c r="E1698" s="112"/>
      <c r="F1698" s="55"/>
      <c r="G1698" s="53"/>
      <c r="H1698" s="57"/>
      <c r="I1698" s="56"/>
      <c r="J1698" s="56"/>
      <c r="K1698" s="68"/>
      <c r="L1698" s="113">
        <v>1698</v>
      </c>
      <c r="M1698" s="113"/>
      <c r="N1698" s="98">
        <f>COUNTIFS(A:A,Edges[[#This Row],[Vertex 2]])</f>
        <v>294</v>
      </c>
    </row>
    <row r="1699" spans="1:14" x14ac:dyDescent="0.3">
      <c r="A1699" t="s">
        <v>1846</v>
      </c>
      <c r="B1699" s="91" t="s">
        <v>192</v>
      </c>
      <c r="C1699" s="53"/>
      <c r="D1699" s="54"/>
      <c r="E1699" s="112"/>
      <c r="F1699" s="55"/>
      <c r="G1699" s="53"/>
      <c r="H1699" s="57"/>
      <c r="I1699" s="56"/>
      <c r="J1699" s="56"/>
      <c r="K1699" s="68"/>
      <c r="L1699" s="113">
        <v>1699</v>
      </c>
      <c r="M1699" s="113"/>
      <c r="N1699" s="98">
        <f>COUNTIFS(A:A,Edges[[#This Row],[Vertex 2]])</f>
        <v>294</v>
      </c>
    </row>
    <row r="1700" spans="1:14" x14ac:dyDescent="0.3">
      <c r="A1700" t="s">
        <v>194</v>
      </c>
      <c r="B1700" s="91" t="s">
        <v>192</v>
      </c>
      <c r="C1700" s="53"/>
      <c r="D1700" s="54"/>
      <c r="E1700" s="112"/>
      <c r="F1700" s="55"/>
      <c r="G1700" s="53"/>
      <c r="H1700" s="57"/>
      <c r="I1700" s="56"/>
      <c r="J1700" s="56"/>
      <c r="K1700" s="68"/>
      <c r="L1700" s="113">
        <v>1700</v>
      </c>
      <c r="M1700" s="113"/>
      <c r="N1700" s="98">
        <f>COUNTIFS(A:A,Edges[[#This Row],[Vertex 2]])</f>
        <v>294</v>
      </c>
    </row>
    <row r="1701" spans="1:14" x14ac:dyDescent="0.3">
      <c r="A1701" t="s">
        <v>1847</v>
      </c>
      <c r="B1701" s="91" t="s">
        <v>192</v>
      </c>
      <c r="C1701" s="53"/>
      <c r="D1701" s="54"/>
      <c r="E1701" s="112"/>
      <c r="F1701" s="55"/>
      <c r="G1701" s="53"/>
      <c r="H1701" s="57"/>
      <c r="I1701" s="56"/>
      <c r="J1701" s="56"/>
      <c r="K1701" s="68"/>
      <c r="L1701" s="113">
        <v>1701</v>
      </c>
      <c r="M1701" s="113"/>
      <c r="N1701" s="98">
        <f>COUNTIFS(A:A,Edges[[#This Row],[Vertex 2]])</f>
        <v>294</v>
      </c>
    </row>
    <row r="1702" spans="1:14" x14ac:dyDescent="0.3">
      <c r="A1702" t="s">
        <v>351</v>
      </c>
      <c r="B1702" s="91" t="s">
        <v>192</v>
      </c>
      <c r="C1702" s="53"/>
      <c r="D1702" s="54"/>
      <c r="E1702" s="112"/>
      <c r="F1702" s="55"/>
      <c r="G1702" s="53"/>
      <c r="H1702" s="57"/>
      <c r="I1702" s="56"/>
      <c r="J1702" s="56"/>
      <c r="K1702" s="68"/>
      <c r="L1702" s="113">
        <v>1702</v>
      </c>
      <c r="M1702" s="113"/>
      <c r="N1702" s="98">
        <f>COUNTIFS(A:A,Edges[[#This Row],[Vertex 2]])</f>
        <v>294</v>
      </c>
    </row>
    <row r="1703" spans="1:14" x14ac:dyDescent="0.3">
      <c r="A1703" t="s">
        <v>1848</v>
      </c>
      <c r="B1703" s="91" t="s">
        <v>192</v>
      </c>
      <c r="C1703" s="53"/>
      <c r="D1703" s="54"/>
      <c r="E1703" s="112"/>
      <c r="F1703" s="55"/>
      <c r="G1703" s="53"/>
      <c r="H1703" s="57"/>
      <c r="I1703" s="56"/>
      <c r="J1703" s="56"/>
      <c r="K1703" s="68"/>
      <c r="L1703" s="113">
        <v>1703</v>
      </c>
      <c r="M1703" s="113"/>
      <c r="N1703" s="98">
        <f>COUNTIFS(A:A,Edges[[#This Row],[Vertex 2]])</f>
        <v>294</v>
      </c>
    </row>
    <row r="1704" spans="1:14" x14ac:dyDescent="0.3">
      <c r="A1704" t="s">
        <v>1849</v>
      </c>
      <c r="B1704" s="91" t="s">
        <v>192</v>
      </c>
      <c r="C1704" s="53"/>
      <c r="D1704" s="54"/>
      <c r="E1704" s="112"/>
      <c r="F1704" s="55"/>
      <c r="G1704" s="53"/>
      <c r="H1704" s="57"/>
      <c r="I1704" s="56"/>
      <c r="J1704" s="56"/>
      <c r="K1704" s="68"/>
      <c r="L1704" s="113">
        <v>1704</v>
      </c>
      <c r="M1704" s="113"/>
      <c r="N1704" s="98">
        <f>COUNTIFS(A:A,Edges[[#This Row],[Vertex 2]])</f>
        <v>294</v>
      </c>
    </row>
    <row r="1705" spans="1:14" x14ac:dyDescent="0.3">
      <c r="A1705" t="s">
        <v>1850</v>
      </c>
      <c r="B1705" s="91" t="s">
        <v>192</v>
      </c>
      <c r="C1705" s="53"/>
      <c r="D1705" s="54"/>
      <c r="E1705" s="112"/>
      <c r="F1705" s="55"/>
      <c r="G1705" s="53"/>
      <c r="H1705" s="57"/>
      <c r="I1705" s="56"/>
      <c r="J1705" s="56"/>
      <c r="K1705" s="68"/>
      <c r="L1705" s="113">
        <v>1705</v>
      </c>
      <c r="M1705" s="113"/>
      <c r="N1705" s="98">
        <f>COUNTIFS(A:A,Edges[[#This Row],[Vertex 2]])</f>
        <v>294</v>
      </c>
    </row>
    <row r="1706" spans="1:14" x14ac:dyDescent="0.3">
      <c r="A1706" t="s">
        <v>1851</v>
      </c>
      <c r="B1706" s="91" t="s">
        <v>192</v>
      </c>
      <c r="C1706" s="53"/>
      <c r="D1706" s="54"/>
      <c r="E1706" s="112"/>
      <c r="F1706" s="55"/>
      <c r="G1706" s="53"/>
      <c r="H1706" s="57"/>
      <c r="I1706" s="56"/>
      <c r="J1706" s="56"/>
      <c r="K1706" s="68"/>
      <c r="L1706" s="113">
        <v>1706</v>
      </c>
      <c r="M1706" s="113"/>
      <c r="N1706" s="98">
        <f>COUNTIFS(A:A,Edges[[#This Row],[Vertex 2]])</f>
        <v>294</v>
      </c>
    </row>
    <row r="1707" spans="1:14" x14ac:dyDescent="0.3">
      <c r="A1707" t="s">
        <v>1852</v>
      </c>
      <c r="B1707" s="91" t="s">
        <v>192</v>
      </c>
      <c r="C1707" s="53"/>
      <c r="D1707" s="54"/>
      <c r="E1707" s="112"/>
      <c r="F1707" s="55"/>
      <c r="G1707" s="53"/>
      <c r="H1707" s="57"/>
      <c r="I1707" s="56"/>
      <c r="J1707" s="56"/>
      <c r="K1707" s="68"/>
      <c r="L1707" s="113">
        <v>1707</v>
      </c>
      <c r="M1707" s="113"/>
      <c r="N1707" s="98">
        <f>COUNTIFS(A:A,Edges[[#This Row],[Vertex 2]])</f>
        <v>294</v>
      </c>
    </row>
    <row r="1708" spans="1:14" x14ac:dyDescent="0.3">
      <c r="A1708" t="s">
        <v>1853</v>
      </c>
      <c r="B1708" s="91" t="s">
        <v>192</v>
      </c>
      <c r="C1708" s="53"/>
      <c r="D1708" s="54"/>
      <c r="E1708" s="112"/>
      <c r="F1708" s="55"/>
      <c r="G1708" s="53"/>
      <c r="H1708" s="57"/>
      <c r="I1708" s="56"/>
      <c r="J1708" s="56"/>
      <c r="K1708" s="68"/>
      <c r="L1708" s="113">
        <v>1708</v>
      </c>
      <c r="M1708" s="113"/>
      <c r="N1708" s="98">
        <f>COUNTIFS(A:A,Edges[[#This Row],[Vertex 2]])</f>
        <v>294</v>
      </c>
    </row>
    <row r="1709" spans="1:14" x14ac:dyDescent="0.3">
      <c r="A1709" t="s">
        <v>1854</v>
      </c>
      <c r="B1709" s="91" t="s">
        <v>192</v>
      </c>
      <c r="C1709" s="53"/>
      <c r="D1709" s="54"/>
      <c r="E1709" s="112"/>
      <c r="F1709" s="55"/>
      <c r="G1709" s="53"/>
      <c r="H1709" s="57"/>
      <c r="I1709" s="56"/>
      <c r="J1709" s="56"/>
      <c r="K1709" s="68"/>
      <c r="L1709" s="113">
        <v>1709</v>
      </c>
      <c r="M1709" s="113"/>
      <c r="N1709" s="98">
        <f>COUNTIFS(A:A,Edges[[#This Row],[Vertex 2]])</f>
        <v>294</v>
      </c>
    </row>
    <row r="1710" spans="1:14" x14ac:dyDescent="0.3">
      <c r="A1710" t="s">
        <v>1855</v>
      </c>
      <c r="B1710" s="91" t="s">
        <v>192</v>
      </c>
      <c r="C1710" s="53"/>
      <c r="D1710" s="54"/>
      <c r="E1710" s="112"/>
      <c r="F1710" s="55"/>
      <c r="G1710" s="53"/>
      <c r="H1710" s="57"/>
      <c r="I1710" s="56"/>
      <c r="J1710" s="56"/>
      <c r="K1710" s="68"/>
      <c r="L1710" s="113">
        <v>1710</v>
      </c>
      <c r="M1710" s="113"/>
      <c r="N1710" s="98">
        <f>COUNTIFS(A:A,Edges[[#This Row],[Vertex 2]])</f>
        <v>294</v>
      </c>
    </row>
    <row r="1711" spans="1:14" x14ac:dyDescent="0.3">
      <c r="A1711" t="s">
        <v>1856</v>
      </c>
      <c r="B1711" s="91" t="s">
        <v>192</v>
      </c>
      <c r="C1711" s="53"/>
      <c r="D1711" s="54"/>
      <c r="E1711" s="112"/>
      <c r="F1711" s="55"/>
      <c r="G1711" s="53"/>
      <c r="H1711" s="57"/>
      <c r="I1711" s="56"/>
      <c r="J1711" s="56"/>
      <c r="K1711" s="68"/>
      <c r="L1711" s="113">
        <v>1711</v>
      </c>
      <c r="M1711" s="113"/>
      <c r="N1711" s="98">
        <f>COUNTIFS(A:A,Edges[[#This Row],[Vertex 2]])</f>
        <v>294</v>
      </c>
    </row>
    <row r="1712" spans="1:14" x14ac:dyDescent="0.3">
      <c r="A1712" t="s">
        <v>1857</v>
      </c>
      <c r="B1712" s="91" t="s">
        <v>192</v>
      </c>
      <c r="C1712" s="53"/>
      <c r="D1712" s="54"/>
      <c r="E1712" s="112"/>
      <c r="F1712" s="55"/>
      <c r="G1712" s="53"/>
      <c r="H1712" s="57"/>
      <c r="I1712" s="56"/>
      <c r="J1712" s="56"/>
      <c r="K1712" s="68"/>
      <c r="L1712" s="113">
        <v>1712</v>
      </c>
      <c r="M1712" s="113"/>
      <c r="N1712" s="98">
        <f>COUNTIFS(A:A,Edges[[#This Row],[Vertex 2]])</f>
        <v>294</v>
      </c>
    </row>
    <row r="1713" spans="1:14" x14ac:dyDescent="0.3">
      <c r="A1713" t="s">
        <v>1858</v>
      </c>
      <c r="B1713" s="91" t="s">
        <v>192</v>
      </c>
      <c r="C1713" s="53"/>
      <c r="D1713" s="54"/>
      <c r="E1713" s="112"/>
      <c r="F1713" s="55"/>
      <c r="G1713" s="53"/>
      <c r="H1713" s="57"/>
      <c r="I1713" s="56"/>
      <c r="J1713" s="56"/>
      <c r="K1713" s="68"/>
      <c r="L1713" s="113">
        <v>1713</v>
      </c>
      <c r="M1713" s="113"/>
      <c r="N1713" s="98">
        <f>COUNTIFS(A:A,Edges[[#This Row],[Vertex 2]])</f>
        <v>294</v>
      </c>
    </row>
    <row r="1714" spans="1:14" x14ac:dyDescent="0.3">
      <c r="A1714" t="s">
        <v>1859</v>
      </c>
      <c r="B1714" s="91" t="s">
        <v>192</v>
      </c>
      <c r="C1714" s="53"/>
      <c r="D1714" s="54"/>
      <c r="E1714" s="112"/>
      <c r="F1714" s="55"/>
      <c r="G1714" s="53"/>
      <c r="H1714" s="57"/>
      <c r="I1714" s="56"/>
      <c r="J1714" s="56"/>
      <c r="K1714" s="68"/>
      <c r="L1714" s="113">
        <v>1714</v>
      </c>
      <c r="M1714" s="113"/>
      <c r="N1714" s="98">
        <f>COUNTIFS(A:A,Edges[[#This Row],[Vertex 2]])</f>
        <v>294</v>
      </c>
    </row>
    <row r="1715" spans="1:14" x14ac:dyDescent="0.3">
      <c r="A1715" t="s">
        <v>1860</v>
      </c>
      <c r="B1715" s="91" t="s">
        <v>192</v>
      </c>
      <c r="C1715" s="53"/>
      <c r="D1715" s="54"/>
      <c r="E1715" s="112"/>
      <c r="F1715" s="55"/>
      <c r="G1715" s="53"/>
      <c r="H1715" s="57"/>
      <c r="I1715" s="56"/>
      <c r="J1715" s="56"/>
      <c r="K1715" s="68"/>
      <c r="L1715" s="113">
        <v>1715</v>
      </c>
      <c r="M1715" s="113"/>
      <c r="N1715" s="98">
        <f>COUNTIFS(A:A,Edges[[#This Row],[Vertex 2]])</f>
        <v>294</v>
      </c>
    </row>
    <row r="1716" spans="1:14" x14ac:dyDescent="0.3">
      <c r="A1716" t="s">
        <v>1861</v>
      </c>
      <c r="B1716" s="91" t="s">
        <v>192</v>
      </c>
      <c r="C1716" s="53"/>
      <c r="D1716" s="54"/>
      <c r="E1716" s="112"/>
      <c r="F1716" s="55"/>
      <c r="G1716" s="53"/>
      <c r="H1716" s="57"/>
      <c r="I1716" s="56"/>
      <c r="J1716" s="56"/>
      <c r="K1716" s="68"/>
      <c r="L1716" s="113">
        <v>1716</v>
      </c>
      <c r="M1716" s="113"/>
      <c r="N1716" s="98">
        <f>COUNTIFS(A:A,Edges[[#This Row],[Vertex 2]])</f>
        <v>294</v>
      </c>
    </row>
    <row r="1717" spans="1:14" x14ac:dyDescent="0.3">
      <c r="A1717" t="s">
        <v>1862</v>
      </c>
      <c r="B1717" s="91" t="s">
        <v>192</v>
      </c>
      <c r="C1717" s="53"/>
      <c r="D1717" s="54"/>
      <c r="E1717" s="112"/>
      <c r="F1717" s="55"/>
      <c r="G1717" s="53"/>
      <c r="H1717" s="57"/>
      <c r="I1717" s="56"/>
      <c r="J1717" s="56"/>
      <c r="K1717" s="68"/>
      <c r="L1717" s="113">
        <v>1717</v>
      </c>
      <c r="M1717" s="113"/>
      <c r="N1717" s="98">
        <f>COUNTIFS(A:A,Edges[[#This Row],[Vertex 2]])</f>
        <v>294</v>
      </c>
    </row>
    <row r="1718" spans="1:14" x14ac:dyDescent="0.3">
      <c r="A1718" t="s">
        <v>1863</v>
      </c>
      <c r="B1718" s="91" t="s">
        <v>192</v>
      </c>
      <c r="C1718" s="53"/>
      <c r="D1718" s="54"/>
      <c r="E1718" s="112"/>
      <c r="F1718" s="55"/>
      <c r="G1718" s="53"/>
      <c r="H1718" s="57"/>
      <c r="I1718" s="56"/>
      <c r="J1718" s="56"/>
      <c r="K1718" s="68"/>
      <c r="L1718" s="113">
        <v>1718</v>
      </c>
      <c r="M1718" s="113"/>
      <c r="N1718" s="98">
        <f>COUNTIFS(A:A,Edges[[#This Row],[Vertex 2]])</f>
        <v>294</v>
      </c>
    </row>
    <row r="1719" spans="1:14" x14ac:dyDescent="0.3">
      <c r="A1719" t="s">
        <v>1864</v>
      </c>
      <c r="B1719" s="91" t="s">
        <v>192</v>
      </c>
      <c r="C1719" s="53"/>
      <c r="D1719" s="54"/>
      <c r="E1719" s="112"/>
      <c r="F1719" s="55"/>
      <c r="G1719" s="53"/>
      <c r="H1719" s="57"/>
      <c r="I1719" s="56"/>
      <c r="J1719" s="56"/>
      <c r="K1719" s="68"/>
      <c r="L1719" s="113">
        <v>1719</v>
      </c>
      <c r="M1719" s="113"/>
      <c r="N1719" s="98">
        <f>COUNTIFS(A:A,Edges[[#This Row],[Vertex 2]])</f>
        <v>294</v>
      </c>
    </row>
    <row r="1720" spans="1:14" x14ac:dyDescent="0.3">
      <c r="A1720" t="s">
        <v>1865</v>
      </c>
      <c r="B1720" s="91" t="s">
        <v>192</v>
      </c>
      <c r="C1720" s="53"/>
      <c r="D1720" s="54"/>
      <c r="E1720" s="112"/>
      <c r="F1720" s="55"/>
      <c r="G1720" s="53"/>
      <c r="H1720" s="57"/>
      <c r="I1720" s="56"/>
      <c r="J1720" s="56"/>
      <c r="K1720" s="68"/>
      <c r="L1720" s="113">
        <v>1720</v>
      </c>
      <c r="M1720" s="113"/>
      <c r="N1720" s="98">
        <f>COUNTIFS(A:A,Edges[[#This Row],[Vertex 2]])</f>
        <v>294</v>
      </c>
    </row>
    <row r="1721" spans="1:14" x14ac:dyDescent="0.3">
      <c r="A1721" t="s">
        <v>1866</v>
      </c>
      <c r="B1721" s="91" t="s">
        <v>192</v>
      </c>
      <c r="C1721" s="53"/>
      <c r="D1721" s="54"/>
      <c r="E1721" s="112"/>
      <c r="F1721" s="55"/>
      <c r="G1721" s="53"/>
      <c r="H1721" s="57"/>
      <c r="I1721" s="56"/>
      <c r="J1721" s="56"/>
      <c r="K1721" s="68"/>
      <c r="L1721" s="113">
        <v>1721</v>
      </c>
      <c r="M1721" s="113"/>
      <c r="N1721" s="98">
        <f>COUNTIFS(A:A,Edges[[#This Row],[Vertex 2]])</f>
        <v>294</v>
      </c>
    </row>
    <row r="1722" spans="1:14" x14ac:dyDescent="0.3">
      <c r="A1722" t="s">
        <v>1867</v>
      </c>
      <c r="B1722" s="91" t="s">
        <v>192</v>
      </c>
      <c r="C1722" s="53"/>
      <c r="D1722" s="54"/>
      <c r="E1722" s="112"/>
      <c r="F1722" s="55"/>
      <c r="G1722" s="53"/>
      <c r="H1722" s="57"/>
      <c r="I1722" s="56"/>
      <c r="J1722" s="56"/>
      <c r="K1722" s="68"/>
      <c r="L1722" s="113">
        <v>1722</v>
      </c>
      <c r="M1722" s="113"/>
      <c r="N1722" s="98">
        <f>COUNTIFS(A:A,Edges[[#This Row],[Vertex 2]])</f>
        <v>294</v>
      </c>
    </row>
    <row r="1723" spans="1:14" x14ac:dyDescent="0.3">
      <c r="A1723" t="s">
        <v>1868</v>
      </c>
      <c r="B1723" s="91" t="s">
        <v>192</v>
      </c>
      <c r="C1723" s="53"/>
      <c r="D1723" s="54"/>
      <c r="E1723" s="112"/>
      <c r="F1723" s="55"/>
      <c r="G1723" s="53"/>
      <c r="H1723" s="57"/>
      <c r="I1723" s="56"/>
      <c r="J1723" s="56"/>
      <c r="K1723" s="68"/>
      <c r="L1723" s="113">
        <v>1723</v>
      </c>
      <c r="M1723" s="113"/>
      <c r="N1723" s="98">
        <f>COUNTIFS(A:A,Edges[[#This Row],[Vertex 2]])</f>
        <v>294</v>
      </c>
    </row>
    <row r="1724" spans="1:14" x14ac:dyDescent="0.3">
      <c r="A1724" t="s">
        <v>1869</v>
      </c>
      <c r="B1724" s="91" t="s">
        <v>192</v>
      </c>
      <c r="C1724" s="53"/>
      <c r="D1724" s="54"/>
      <c r="E1724" s="112"/>
      <c r="F1724" s="55"/>
      <c r="G1724" s="53"/>
      <c r="H1724" s="57"/>
      <c r="I1724" s="56"/>
      <c r="J1724" s="56"/>
      <c r="K1724" s="68"/>
      <c r="L1724" s="113">
        <v>1724</v>
      </c>
      <c r="M1724" s="113"/>
      <c r="N1724" s="98">
        <f>COUNTIFS(A:A,Edges[[#This Row],[Vertex 2]])</f>
        <v>294</v>
      </c>
    </row>
    <row r="1725" spans="1:14" x14ac:dyDescent="0.3">
      <c r="A1725" t="s">
        <v>1870</v>
      </c>
      <c r="B1725" s="91" t="s">
        <v>192</v>
      </c>
      <c r="C1725" s="53"/>
      <c r="D1725" s="54"/>
      <c r="E1725" s="112"/>
      <c r="F1725" s="55"/>
      <c r="G1725" s="53"/>
      <c r="H1725" s="57"/>
      <c r="I1725" s="56"/>
      <c r="J1725" s="56"/>
      <c r="K1725" s="68"/>
      <c r="L1725" s="113">
        <v>1725</v>
      </c>
      <c r="M1725" s="113"/>
      <c r="N1725" s="98">
        <f>COUNTIFS(A:A,Edges[[#This Row],[Vertex 2]])</f>
        <v>294</v>
      </c>
    </row>
    <row r="1726" spans="1:14" x14ac:dyDescent="0.3">
      <c r="A1726" t="s">
        <v>1871</v>
      </c>
      <c r="B1726" s="91" t="s">
        <v>192</v>
      </c>
      <c r="C1726" s="53"/>
      <c r="D1726" s="54"/>
      <c r="E1726" s="112"/>
      <c r="F1726" s="55"/>
      <c r="G1726" s="53"/>
      <c r="H1726" s="57"/>
      <c r="I1726" s="56"/>
      <c r="J1726" s="56"/>
      <c r="K1726" s="68"/>
      <c r="L1726" s="113">
        <v>1726</v>
      </c>
      <c r="M1726" s="113"/>
      <c r="N1726" s="98">
        <f>COUNTIFS(A:A,Edges[[#This Row],[Vertex 2]])</f>
        <v>294</v>
      </c>
    </row>
    <row r="1727" spans="1:14" x14ac:dyDescent="0.3">
      <c r="A1727" t="s">
        <v>1872</v>
      </c>
      <c r="B1727" s="91" t="s">
        <v>192</v>
      </c>
      <c r="C1727" s="53"/>
      <c r="D1727" s="54"/>
      <c r="E1727" s="112"/>
      <c r="F1727" s="55"/>
      <c r="G1727" s="53"/>
      <c r="H1727" s="57"/>
      <c r="I1727" s="56"/>
      <c r="J1727" s="56"/>
      <c r="K1727" s="68"/>
      <c r="L1727" s="113">
        <v>1727</v>
      </c>
      <c r="M1727" s="113"/>
      <c r="N1727" s="98">
        <f>COUNTIFS(A:A,Edges[[#This Row],[Vertex 2]])</f>
        <v>294</v>
      </c>
    </row>
    <row r="1728" spans="1:14" x14ac:dyDescent="0.3">
      <c r="A1728" t="s">
        <v>1873</v>
      </c>
      <c r="B1728" s="91" t="s">
        <v>192</v>
      </c>
      <c r="C1728" s="53"/>
      <c r="D1728" s="54"/>
      <c r="E1728" s="112"/>
      <c r="F1728" s="55"/>
      <c r="G1728" s="53"/>
      <c r="H1728" s="57"/>
      <c r="I1728" s="56"/>
      <c r="J1728" s="56"/>
      <c r="K1728" s="68"/>
      <c r="L1728" s="113">
        <v>1728</v>
      </c>
      <c r="M1728" s="113"/>
      <c r="N1728" s="98">
        <f>COUNTIFS(A:A,Edges[[#This Row],[Vertex 2]])</f>
        <v>294</v>
      </c>
    </row>
    <row r="1729" spans="1:14" x14ac:dyDescent="0.3">
      <c r="A1729" t="s">
        <v>1874</v>
      </c>
      <c r="B1729" s="91" t="s">
        <v>192</v>
      </c>
      <c r="C1729" s="53"/>
      <c r="D1729" s="54"/>
      <c r="E1729" s="112"/>
      <c r="F1729" s="55"/>
      <c r="G1729" s="53"/>
      <c r="H1729" s="57"/>
      <c r="I1729" s="56"/>
      <c r="J1729" s="56"/>
      <c r="K1729" s="68"/>
      <c r="L1729" s="113">
        <v>1729</v>
      </c>
      <c r="M1729" s="113"/>
      <c r="N1729" s="98">
        <f>COUNTIFS(A:A,Edges[[#This Row],[Vertex 2]])</f>
        <v>294</v>
      </c>
    </row>
    <row r="1730" spans="1:14" x14ac:dyDescent="0.3">
      <c r="A1730" t="s">
        <v>1875</v>
      </c>
      <c r="B1730" s="91" t="s">
        <v>192</v>
      </c>
      <c r="C1730" s="53"/>
      <c r="D1730" s="54"/>
      <c r="E1730" s="112"/>
      <c r="F1730" s="55"/>
      <c r="G1730" s="53"/>
      <c r="H1730" s="57"/>
      <c r="I1730" s="56"/>
      <c r="J1730" s="56"/>
      <c r="K1730" s="68"/>
      <c r="L1730" s="113">
        <v>1730</v>
      </c>
      <c r="M1730" s="113"/>
      <c r="N1730" s="98">
        <f>COUNTIFS(A:A,Edges[[#This Row],[Vertex 2]])</f>
        <v>294</v>
      </c>
    </row>
    <row r="1731" spans="1:14" x14ac:dyDescent="0.3">
      <c r="A1731" t="s">
        <v>1876</v>
      </c>
      <c r="B1731" s="91" t="s">
        <v>192</v>
      </c>
      <c r="C1731" s="53"/>
      <c r="D1731" s="54"/>
      <c r="E1731" s="112"/>
      <c r="F1731" s="55"/>
      <c r="G1731" s="53"/>
      <c r="H1731" s="57"/>
      <c r="I1731" s="56"/>
      <c r="J1731" s="56"/>
      <c r="K1731" s="68"/>
      <c r="L1731" s="113">
        <v>1731</v>
      </c>
      <c r="M1731" s="113"/>
      <c r="N1731" s="98">
        <f>COUNTIFS(A:A,Edges[[#This Row],[Vertex 2]])</f>
        <v>294</v>
      </c>
    </row>
    <row r="1732" spans="1:14" x14ac:dyDescent="0.3">
      <c r="A1732" t="s">
        <v>1877</v>
      </c>
      <c r="B1732" s="91" t="s">
        <v>192</v>
      </c>
      <c r="C1732" s="53"/>
      <c r="D1732" s="54"/>
      <c r="E1732" s="112"/>
      <c r="F1732" s="55"/>
      <c r="G1732" s="53"/>
      <c r="H1732" s="57"/>
      <c r="I1732" s="56"/>
      <c r="J1732" s="56"/>
      <c r="K1732" s="68"/>
      <c r="L1732" s="113">
        <v>1732</v>
      </c>
      <c r="M1732" s="113"/>
      <c r="N1732" s="98">
        <f>COUNTIFS(A:A,Edges[[#This Row],[Vertex 2]])</f>
        <v>294</v>
      </c>
    </row>
    <row r="1733" spans="1:14" x14ac:dyDescent="0.3">
      <c r="A1733" t="s">
        <v>1878</v>
      </c>
      <c r="B1733" s="91" t="s">
        <v>192</v>
      </c>
      <c r="C1733" s="53"/>
      <c r="D1733" s="54"/>
      <c r="E1733" s="112"/>
      <c r="F1733" s="55"/>
      <c r="G1733" s="53"/>
      <c r="H1733" s="57"/>
      <c r="I1733" s="56"/>
      <c r="J1733" s="56"/>
      <c r="K1733" s="68"/>
      <c r="L1733" s="113">
        <v>1733</v>
      </c>
      <c r="M1733" s="113"/>
      <c r="N1733" s="98">
        <f>COUNTIFS(A:A,Edges[[#This Row],[Vertex 2]])</f>
        <v>294</v>
      </c>
    </row>
    <row r="1734" spans="1:14" x14ac:dyDescent="0.3">
      <c r="A1734" t="s">
        <v>1879</v>
      </c>
      <c r="B1734" s="91" t="s">
        <v>192</v>
      </c>
      <c r="C1734" s="53"/>
      <c r="D1734" s="54"/>
      <c r="E1734" s="112"/>
      <c r="F1734" s="55"/>
      <c r="G1734" s="53"/>
      <c r="H1734" s="57"/>
      <c r="I1734" s="56"/>
      <c r="J1734" s="56"/>
      <c r="K1734" s="68"/>
      <c r="L1734" s="113">
        <v>1734</v>
      </c>
      <c r="M1734" s="113"/>
      <c r="N1734" s="98">
        <f>COUNTIFS(A:A,Edges[[#This Row],[Vertex 2]])</f>
        <v>294</v>
      </c>
    </row>
    <row r="1735" spans="1:14" x14ac:dyDescent="0.3">
      <c r="A1735" t="s">
        <v>1880</v>
      </c>
      <c r="B1735" s="91" t="s">
        <v>192</v>
      </c>
      <c r="C1735" s="53"/>
      <c r="D1735" s="54"/>
      <c r="E1735" s="112"/>
      <c r="F1735" s="55"/>
      <c r="G1735" s="53"/>
      <c r="H1735" s="57"/>
      <c r="I1735" s="56"/>
      <c r="J1735" s="56"/>
      <c r="K1735" s="68"/>
      <c r="L1735" s="113">
        <v>1735</v>
      </c>
      <c r="M1735" s="113"/>
      <c r="N1735" s="98">
        <f>COUNTIFS(A:A,Edges[[#This Row],[Vertex 2]])</f>
        <v>294</v>
      </c>
    </row>
    <row r="1736" spans="1:14" x14ac:dyDescent="0.3">
      <c r="A1736" t="s">
        <v>1881</v>
      </c>
      <c r="B1736" s="91" t="s">
        <v>192</v>
      </c>
      <c r="C1736" s="53"/>
      <c r="D1736" s="54"/>
      <c r="E1736" s="112"/>
      <c r="F1736" s="55"/>
      <c r="G1736" s="53"/>
      <c r="H1736" s="57"/>
      <c r="I1736" s="56"/>
      <c r="J1736" s="56"/>
      <c r="K1736" s="68"/>
      <c r="L1736" s="113">
        <v>1736</v>
      </c>
      <c r="M1736" s="113"/>
      <c r="N1736" s="98">
        <f>COUNTIFS(A:A,Edges[[#This Row],[Vertex 2]])</f>
        <v>294</v>
      </c>
    </row>
    <row r="1737" spans="1:14" x14ac:dyDescent="0.3">
      <c r="A1737" t="s">
        <v>1882</v>
      </c>
      <c r="B1737" s="91" t="s">
        <v>192</v>
      </c>
      <c r="C1737" s="53"/>
      <c r="D1737" s="54"/>
      <c r="E1737" s="112"/>
      <c r="F1737" s="55"/>
      <c r="G1737" s="53"/>
      <c r="H1737" s="57"/>
      <c r="I1737" s="56"/>
      <c r="J1737" s="56"/>
      <c r="K1737" s="68"/>
      <c r="L1737" s="113">
        <v>1737</v>
      </c>
      <c r="M1737" s="113"/>
      <c r="N1737" s="98">
        <f>COUNTIFS(A:A,Edges[[#This Row],[Vertex 2]])</f>
        <v>294</v>
      </c>
    </row>
    <row r="1738" spans="1:14" x14ac:dyDescent="0.3">
      <c r="A1738" t="s">
        <v>1883</v>
      </c>
      <c r="B1738" s="91" t="s">
        <v>192</v>
      </c>
      <c r="C1738" s="53"/>
      <c r="D1738" s="54"/>
      <c r="E1738" s="112"/>
      <c r="F1738" s="55"/>
      <c r="G1738" s="53"/>
      <c r="H1738" s="57"/>
      <c r="I1738" s="56"/>
      <c r="J1738" s="56"/>
      <c r="K1738" s="68"/>
      <c r="L1738" s="113">
        <v>1738</v>
      </c>
      <c r="M1738" s="113"/>
      <c r="N1738" s="98">
        <f>COUNTIFS(A:A,Edges[[#This Row],[Vertex 2]])</f>
        <v>294</v>
      </c>
    </row>
    <row r="1739" spans="1:14" x14ac:dyDescent="0.3">
      <c r="A1739" t="s">
        <v>1884</v>
      </c>
      <c r="B1739" s="91" t="s">
        <v>192</v>
      </c>
      <c r="C1739" s="53"/>
      <c r="D1739" s="54"/>
      <c r="E1739" s="112"/>
      <c r="F1739" s="55"/>
      <c r="G1739" s="53"/>
      <c r="H1739" s="57"/>
      <c r="I1739" s="56"/>
      <c r="J1739" s="56"/>
      <c r="K1739" s="68"/>
      <c r="L1739" s="113">
        <v>1739</v>
      </c>
      <c r="M1739" s="113"/>
      <c r="N1739" s="98">
        <f>COUNTIFS(A:A,Edges[[#This Row],[Vertex 2]])</f>
        <v>294</v>
      </c>
    </row>
    <row r="1740" spans="1:14" x14ac:dyDescent="0.3">
      <c r="A1740" t="s">
        <v>1885</v>
      </c>
      <c r="B1740" s="91" t="s">
        <v>192</v>
      </c>
      <c r="C1740" s="53"/>
      <c r="D1740" s="54"/>
      <c r="E1740" s="112"/>
      <c r="F1740" s="55"/>
      <c r="G1740" s="53"/>
      <c r="H1740" s="57"/>
      <c r="I1740" s="56"/>
      <c r="J1740" s="56"/>
      <c r="K1740" s="68"/>
      <c r="L1740" s="113">
        <v>1740</v>
      </c>
      <c r="M1740" s="113"/>
      <c r="N1740" s="98">
        <f>COUNTIFS(A:A,Edges[[#This Row],[Vertex 2]])</f>
        <v>294</v>
      </c>
    </row>
    <row r="1741" spans="1:14" x14ac:dyDescent="0.3">
      <c r="A1741" t="s">
        <v>1886</v>
      </c>
      <c r="B1741" s="91" t="s">
        <v>192</v>
      </c>
      <c r="C1741" s="53"/>
      <c r="D1741" s="54"/>
      <c r="E1741" s="112"/>
      <c r="F1741" s="55"/>
      <c r="G1741" s="53"/>
      <c r="H1741" s="57"/>
      <c r="I1741" s="56"/>
      <c r="J1741" s="56"/>
      <c r="K1741" s="68"/>
      <c r="L1741" s="113">
        <v>1741</v>
      </c>
      <c r="M1741" s="113"/>
      <c r="N1741" s="98">
        <f>COUNTIFS(A:A,Edges[[#This Row],[Vertex 2]])</f>
        <v>294</v>
      </c>
    </row>
    <row r="1742" spans="1:14" x14ac:dyDescent="0.3">
      <c r="A1742" t="s">
        <v>1887</v>
      </c>
      <c r="B1742" s="91" t="s">
        <v>192</v>
      </c>
      <c r="C1742" s="53"/>
      <c r="D1742" s="54"/>
      <c r="E1742" s="112"/>
      <c r="F1742" s="55"/>
      <c r="G1742" s="53"/>
      <c r="H1742" s="57"/>
      <c r="I1742" s="56"/>
      <c r="J1742" s="56"/>
      <c r="K1742" s="68"/>
      <c r="L1742" s="113">
        <v>1742</v>
      </c>
      <c r="M1742" s="113"/>
      <c r="N1742" s="98">
        <f>COUNTIFS(A:A,Edges[[#This Row],[Vertex 2]])</f>
        <v>294</v>
      </c>
    </row>
    <row r="1743" spans="1:14" x14ac:dyDescent="0.3">
      <c r="A1743" t="s">
        <v>1888</v>
      </c>
      <c r="B1743" s="91" t="s">
        <v>192</v>
      </c>
      <c r="C1743" s="53"/>
      <c r="D1743" s="54"/>
      <c r="E1743" s="112"/>
      <c r="F1743" s="55"/>
      <c r="G1743" s="53"/>
      <c r="H1743" s="57"/>
      <c r="I1743" s="56"/>
      <c r="J1743" s="56"/>
      <c r="K1743" s="68"/>
      <c r="L1743" s="113">
        <v>1743</v>
      </c>
      <c r="M1743" s="113"/>
      <c r="N1743" s="98">
        <f>COUNTIFS(A:A,Edges[[#This Row],[Vertex 2]])</f>
        <v>294</v>
      </c>
    </row>
    <row r="1744" spans="1:14" x14ac:dyDescent="0.3">
      <c r="A1744" t="s">
        <v>1889</v>
      </c>
      <c r="B1744" s="91" t="s">
        <v>192</v>
      </c>
      <c r="C1744" s="53"/>
      <c r="D1744" s="54"/>
      <c r="E1744" s="112"/>
      <c r="F1744" s="55"/>
      <c r="G1744" s="53"/>
      <c r="H1744" s="57"/>
      <c r="I1744" s="56"/>
      <c r="J1744" s="56"/>
      <c r="K1744" s="68"/>
      <c r="L1744" s="113">
        <v>1744</v>
      </c>
      <c r="M1744" s="113"/>
      <c r="N1744" s="98">
        <f>COUNTIFS(A:A,Edges[[#This Row],[Vertex 2]])</f>
        <v>294</v>
      </c>
    </row>
    <row r="1745" spans="1:14" x14ac:dyDescent="0.3">
      <c r="A1745" t="s">
        <v>1890</v>
      </c>
      <c r="B1745" s="91" t="s">
        <v>192</v>
      </c>
      <c r="C1745" s="53"/>
      <c r="D1745" s="54"/>
      <c r="E1745" s="112"/>
      <c r="F1745" s="55"/>
      <c r="G1745" s="53"/>
      <c r="H1745" s="57"/>
      <c r="I1745" s="56"/>
      <c r="J1745" s="56"/>
      <c r="K1745" s="68"/>
      <c r="L1745" s="113">
        <v>1745</v>
      </c>
      <c r="M1745" s="113"/>
      <c r="N1745" s="98">
        <f>COUNTIFS(A:A,Edges[[#This Row],[Vertex 2]])</f>
        <v>294</v>
      </c>
    </row>
    <row r="1746" spans="1:14" x14ac:dyDescent="0.3">
      <c r="A1746" t="s">
        <v>1891</v>
      </c>
      <c r="B1746" s="91" t="s">
        <v>192</v>
      </c>
      <c r="C1746" s="53"/>
      <c r="D1746" s="54"/>
      <c r="E1746" s="112"/>
      <c r="F1746" s="55"/>
      <c r="G1746" s="53"/>
      <c r="H1746" s="57"/>
      <c r="I1746" s="56"/>
      <c r="J1746" s="56"/>
      <c r="K1746" s="68"/>
      <c r="L1746" s="113">
        <v>1746</v>
      </c>
      <c r="M1746" s="113"/>
      <c r="N1746" s="98">
        <f>COUNTIFS(A:A,Edges[[#This Row],[Vertex 2]])</f>
        <v>294</v>
      </c>
    </row>
    <row r="1747" spans="1:14" x14ac:dyDescent="0.3">
      <c r="A1747" t="s">
        <v>1892</v>
      </c>
      <c r="B1747" s="91" t="s">
        <v>192</v>
      </c>
      <c r="C1747" s="53"/>
      <c r="D1747" s="54"/>
      <c r="E1747" s="112"/>
      <c r="F1747" s="55"/>
      <c r="G1747" s="53"/>
      <c r="H1747" s="57"/>
      <c r="I1747" s="56"/>
      <c r="J1747" s="56"/>
      <c r="K1747" s="68"/>
      <c r="L1747" s="113">
        <v>1747</v>
      </c>
      <c r="M1747" s="113"/>
      <c r="N1747" s="98">
        <f>COUNTIFS(A:A,Edges[[#This Row],[Vertex 2]])</f>
        <v>294</v>
      </c>
    </row>
    <row r="1748" spans="1:14" x14ac:dyDescent="0.3">
      <c r="A1748" t="s">
        <v>389</v>
      </c>
      <c r="B1748" s="91" t="s">
        <v>192</v>
      </c>
      <c r="C1748" s="53"/>
      <c r="D1748" s="54"/>
      <c r="E1748" s="112"/>
      <c r="F1748" s="55"/>
      <c r="G1748" s="53"/>
      <c r="H1748" s="57"/>
      <c r="I1748" s="56"/>
      <c r="J1748" s="56"/>
      <c r="K1748" s="68"/>
      <c r="L1748" s="113">
        <v>1748</v>
      </c>
      <c r="M1748" s="113"/>
      <c r="N1748" s="98">
        <f>COUNTIFS(A:A,Edges[[#This Row],[Vertex 2]])</f>
        <v>294</v>
      </c>
    </row>
    <row r="1749" spans="1:14" x14ac:dyDescent="0.3">
      <c r="A1749" t="s">
        <v>1893</v>
      </c>
      <c r="B1749" s="91" t="s">
        <v>192</v>
      </c>
      <c r="C1749" s="53"/>
      <c r="D1749" s="54"/>
      <c r="E1749" s="112"/>
      <c r="F1749" s="55"/>
      <c r="G1749" s="53"/>
      <c r="H1749" s="57"/>
      <c r="I1749" s="56"/>
      <c r="J1749" s="56"/>
      <c r="K1749" s="68"/>
      <c r="L1749" s="113">
        <v>1749</v>
      </c>
      <c r="M1749" s="113"/>
      <c r="N1749" s="98">
        <f>COUNTIFS(A:A,Edges[[#This Row],[Vertex 2]])</f>
        <v>294</v>
      </c>
    </row>
    <row r="1750" spans="1:14" x14ac:dyDescent="0.3">
      <c r="A1750" t="s">
        <v>1894</v>
      </c>
      <c r="B1750" s="91" t="s">
        <v>192</v>
      </c>
      <c r="C1750" s="53"/>
      <c r="D1750" s="54"/>
      <c r="E1750" s="112"/>
      <c r="F1750" s="55"/>
      <c r="G1750" s="53"/>
      <c r="H1750" s="57"/>
      <c r="I1750" s="56"/>
      <c r="J1750" s="56"/>
      <c r="K1750" s="68"/>
      <c r="L1750" s="113">
        <v>1750</v>
      </c>
      <c r="M1750" s="113"/>
      <c r="N1750" s="98">
        <f>COUNTIFS(A:A,Edges[[#This Row],[Vertex 2]])</f>
        <v>294</v>
      </c>
    </row>
    <row r="1751" spans="1:14" x14ac:dyDescent="0.3">
      <c r="A1751" t="s">
        <v>1895</v>
      </c>
      <c r="B1751" s="91" t="s">
        <v>192</v>
      </c>
      <c r="C1751" s="53"/>
      <c r="D1751" s="54"/>
      <c r="E1751" s="112"/>
      <c r="F1751" s="55"/>
      <c r="G1751" s="53"/>
      <c r="H1751" s="57"/>
      <c r="I1751" s="56"/>
      <c r="J1751" s="56"/>
      <c r="K1751" s="68"/>
      <c r="L1751" s="113">
        <v>1751</v>
      </c>
      <c r="M1751" s="113"/>
      <c r="N1751" s="98">
        <f>COUNTIFS(A:A,Edges[[#This Row],[Vertex 2]])</f>
        <v>294</v>
      </c>
    </row>
    <row r="1752" spans="1:14" x14ac:dyDescent="0.3">
      <c r="A1752" t="s">
        <v>1896</v>
      </c>
      <c r="B1752" s="91" t="s">
        <v>192</v>
      </c>
      <c r="C1752" s="53"/>
      <c r="D1752" s="54"/>
      <c r="E1752" s="112"/>
      <c r="F1752" s="55"/>
      <c r="G1752" s="53"/>
      <c r="H1752" s="57"/>
      <c r="I1752" s="56"/>
      <c r="J1752" s="56"/>
      <c r="K1752" s="68"/>
      <c r="L1752" s="113">
        <v>1752</v>
      </c>
      <c r="M1752" s="113"/>
      <c r="N1752" s="98">
        <f>COUNTIFS(A:A,Edges[[#This Row],[Vertex 2]])</f>
        <v>294</v>
      </c>
    </row>
    <row r="1753" spans="1:14" x14ac:dyDescent="0.3">
      <c r="A1753" t="s">
        <v>1897</v>
      </c>
      <c r="B1753" s="91" t="s">
        <v>192</v>
      </c>
      <c r="C1753" s="53"/>
      <c r="D1753" s="54"/>
      <c r="E1753" s="112"/>
      <c r="F1753" s="55"/>
      <c r="G1753" s="53"/>
      <c r="H1753" s="57"/>
      <c r="I1753" s="56"/>
      <c r="J1753" s="56"/>
      <c r="K1753" s="68"/>
      <c r="L1753" s="113">
        <v>1753</v>
      </c>
      <c r="M1753" s="113"/>
      <c r="N1753" s="98">
        <f>COUNTIFS(A:A,Edges[[#This Row],[Vertex 2]])</f>
        <v>294</v>
      </c>
    </row>
    <row r="1754" spans="1:14" x14ac:dyDescent="0.3">
      <c r="A1754" t="s">
        <v>1898</v>
      </c>
      <c r="B1754" s="91" t="s">
        <v>192</v>
      </c>
      <c r="C1754" s="53"/>
      <c r="D1754" s="54"/>
      <c r="E1754" s="112"/>
      <c r="F1754" s="55"/>
      <c r="G1754" s="53"/>
      <c r="H1754" s="57"/>
      <c r="I1754" s="56"/>
      <c r="J1754" s="56"/>
      <c r="K1754" s="68"/>
      <c r="L1754" s="113">
        <v>1754</v>
      </c>
      <c r="M1754" s="113"/>
      <c r="N1754" s="98">
        <f>COUNTIFS(A:A,Edges[[#This Row],[Vertex 2]])</f>
        <v>294</v>
      </c>
    </row>
    <row r="1755" spans="1:14" x14ac:dyDescent="0.3">
      <c r="A1755" t="s">
        <v>1899</v>
      </c>
      <c r="B1755" s="91" t="s">
        <v>192</v>
      </c>
      <c r="C1755" s="53"/>
      <c r="D1755" s="54"/>
      <c r="E1755" s="112"/>
      <c r="F1755" s="55"/>
      <c r="G1755" s="53"/>
      <c r="H1755" s="57"/>
      <c r="I1755" s="56"/>
      <c r="J1755" s="56"/>
      <c r="K1755" s="68"/>
      <c r="L1755" s="113">
        <v>1755</v>
      </c>
      <c r="M1755" s="113"/>
      <c r="N1755" s="98">
        <f>COUNTIFS(A:A,Edges[[#This Row],[Vertex 2]])</f>
        <v>294</v>
      </c>
    </row>
    <row r="1756" spans="1:14" x14ac:dyDescent="0.3">
      <c r="A1756" t="s">
        <v>187</v>
      </c>
      <c r="B1756" s="91" t="s">
        <v>192</v>
      </c>
      <c r="C1756" s="53"/>
      <c r="D1756" s="54"/>
      <c r="E1756" s="112"/>
      <c r="F1756" s="55"/>
      <c r="G1756" s="53"/>
      <c r="H1756" s="57"/>
      <c r="I1756" s="56"/>
      <c r="J1756" s="56"/>
      <c r="K1756" s="68"/>
      <c r="L1756" s="113">
        <v>1756</v>
      </c>
      <c r="M1756" s="113"/>
      <c r="N1756" s="98">
        <f>COUNTIFS(A:A,Edges[[#This Row],[Vertex 2]])</f>
        <v>294</v>
      </c>
    </row>
    <row r="1757" spans="1:14" x14ac:dyDescent="0.3">
      <c r="A1757" t="s">
        <v>1900</v>
      </c>
      <c r="B1757" s="91" t="s">
        <v>192</v>
      </c>
      <c r="C1757" s="53"/>
      <c r="D1757" s="54"/>
      <c r="E1757" s="112"/>
      <c r="F1757" s="55"/>
      <c r="G1757" s="53"/>
      <c r="H1757" s="57"/>
      <c r="I1757" s="56"/>
      <c r="J1757" s="56"/>
      <c r="K1757" s="68"/>
      <c r="L1757" s="113">
        <v>1757</v>
      </c>
      <c r="M1757" s="113"/>
      <c r="N1757" s="98">
        <f>COUNTIFS(A:A,Edges[[#This Row],[Vertex 2]])</f>
        <v>294</v>
      </c>
    </row>
    <row r="1758" spans="1:14" x14ac:dyDescent="0.3">
      <c r="A1758" t="s">
        <v>1901</v>
      </c>
      <c r="B1758" s="91" t="s">
        <v>192</v>
      </c>
      <c r="C1758" s="53"/>
      <c r="D1758" s="54"/>
      <c r="E1758" s="112"/>
      <c r="F1758" s="55"/>
      <c r="G1758" s="53"/>
      <c r="H1758" s="57"/>
      <c r="I1758" s="56"/>
      <c r="J1758" s="56"/>
      <c r="K1758" s="68"/>
      <c r="L1758" s="113">
        <v>1758</v>
      </c>
      <c r="M1758" s="113"/>
      <c r="N1758" s="98">
        <f>COUNTIFS(A:A,Edges[[#This Row],[Vertex 2]])</f>
        <v>294</v>
      </c>
    </row>
    <row r="1759" spans="1:14" x14ac:dyDescent="0.3">
      <c r="A1759" t="s">
        <v>1902</v>
      </c>
      <c r="B1759" s="91" t="s">
        <v>192</v>
      </c>
      <c r="C1759" s="53"/>
      <c r="D1759" s="54"/>
      <c r="E1759" s="112"/>
      <c r="F1759" s="55"/>
      <c r="G1759" s="53"/>
      <c r="H1759" s="57"/>
      <c r="I1759" s="56"/>
      <c r="J1759" s="56"/>
      <c r="K1759" s="68"/>
      <c r="L1759" s="113">
        <v>1759</v>
      </c>
      <c r="M1759" s="113"/>
      <c r="N1759" s="98">
        <f>COUNTIFS(A:A,Edges[[#This Row],[Vertex 2]])</f>
        <v>294</v>
      </c>
    </row>
    <row r="1760" spans="1:14" x14ac:dyDescent="0.3">
      <c r="A1760" t="s">
        <v>1903</v>
      </c>
      <c r="B1760" s="91" t="s">
        <v>192</v>
      </c>
      <c r="C1760" s="53"/>
      <c r="D1760" s="54"/>
      <c r="E1760" s="112"/>
      <c r="F1760" s="55"/>
      <c r="G1760" s="53"/>
      <c r="H1760" s="57"/>
      <c r="I1760" s="56"/>
      <c r="J1760" s="56"/>
      <c r="K1760" s="68"/>
      <c r="L1760" s="113">
        <v>1760</v>
      </c>
      <c r="M1760" s="113"/>
      <c r="N1760" s="98">
        <f>COUNTIFS(A:A,Edges[[#This Row],[Vertex 2]])</f>
        <v>294</v>
      </c>
    </row>
    <row r="1761" spans="1:14" x14ac:dyDescent="0.3">
      <c r="A1761" t="s">
        <v>1904</v>
      </c>
      <c r="B1761" s="91" t="s">
        <v>192</v>
      </c>
      <c r="C1761" s="53"/>
      <c r="D1761" s="54"/>
      <c r="E1761" s="112"/>
      <c r="F1761" s="55"/>
      <c r="G1761" s="53"/>
      <c r="H1761" s="57"/>
      <c r="I1761" s="56"/>
      <c r="J1761" s="56"/>
      <c r="K1761" s="68"/>
      <c r="L1761" s="113">
        <v>1761</v>
      </c>
      <c r="M1761" s="113"/>
      <c r="N1761" s="98">
        <f>COUNTIFS(A:A,Edges[[#This Row],[Vertex 2]])</f>
        <v>294</v>
      </c>
    </row>
    <row r="1762" spans="1:14" x14ac:dyDescent="0.3">
      <c r="A1762" t="s">
        <v>1905</v>
      </c>
      <c r="B1762" s="91" t="s">
        <v>192</v>
      </c>
      <c r="C1762" s="53"/>
      <c r="D1762" s="54"/>
      <c r="E1762" s="112"/>
      <c r="F1762" s="55"/>
      <c r="G1762" s="53"/>
      <c r="H1762" s="57"/>
      <c r="I1762" s="56"/>
      <c r="J1762" s="56"/>
      <c r="K1762" s="68"/>
      <c r="L1762" s="113">
        <v>1762</v>
      </c>
      <c r="M1762" s="113"/>
      <c r="N1762" s="98">
        <f>COUNTIFS(A:A,Edges[[#This Row],[Vertex 2]])</f>
        <v>294</v>
      </c>
    </row>
    <row r="1763" spans="1:14" x14ac:dyDescent="0.3">
      <c r="A1763" t="s">
        <v>1906</v>
      </c>
      <c r="B1763" s="91" t="s">
        <v>192</v>
      </c>
      <c r="C1763" s="53"/>
      <c r="D1763" s="54"/>
      <c r="E1763" s="112"/>
      <c r="F1763" s="55"/>
      <c r="G1763" s="53"/>
      <c r="H1763" s="57"/>
      <c r="I1763" s="56"/>
      <c r="J1763" s="56"/>
      <c r="K1763" s="68"/>
      <c r="L1763" s="113">
        <v>1763</v>
      </c>
      <c r="M1763" s="113"/>
      <c r="N1763" s="98">
        <f>COUNTIFS(A:A,Edges[[#This Row],[Vertex 2]])</f>
        <v>294</v>
      </c>
    </row>
    <row r="1764" spans="1:14" x14ac:dyDescent="0.3">
      <c r="A1764" t="s">
        <v>1907</v>
      </c>
      <c r="B1764" s="91" t="s">
        <v>192</v>
      </c>
      <c r="C1764" s="53"/>
      <c r="D1764" s="54"/>
      <c r="E1764" s="112"/>
      <c r="F1764" s="55"/>
      <c r="G1764" s="53"/>
      <c r="H1764" s="57"/>
      <c r="I1764" s="56"/>
      <c r="J1764" s="56"/>
      <c r="K1764" s="68"/>
      <c r="L1764" s="113">
        <v>1764</v>
      </c>
      <c r="M1764" s="113"/>
      <c r="N1764" s="98">
        <f>COUNTIFS(A:A,Edges[[#This Row],[Vertex 2]])</f>
        <v>294</v>
      </c>
    </row>
    <row r="1765" spans="1:14" x14ac:dyDescent="0.3">
      <c r="A1765" t="s">
        <v>1908</v>
      </c>
      <c r="B1765" s="91" t="s">
        <v>192</v>
      </c>
      <c r="C1765" s="53"/>
      <c r="D1765" s="54"/>
      <c r="E1765" s="112"/>
      <c r="F1765" s="55"/>
      <c r="G1765" s="53"/>
      <c r="H1765" s="57"/>
      <c r="I1765" s="56"/>
      <c r="J1765" s="56"/>
      <c r="K1765" s="68"/>
      <c r="L1765" s="113">
        <v>1765</v>
      </c>
      <c r="M1765" s="113"/>
      <c r="N1765" s="98">
        <f>COUNTIFS(A:A,Edges[[#This Row],[Vertex 2]])</f>
        <v>294</v>
      </c>
    </row>
    <row r="1766" spans="1:14" x14ac:dyDescent="0.3">
      <c r="A1766" t="s">
        <v>1909</v>
      </c>
      <c r="B1766" s="91" t="s">
        <v>192</v>
      </c>
      <c r="C1766" s="53"/>
      <c r="D1766" s="54"/>
      <c r="E1766" s="112"/>
      <c r="F1766" s="55"/>
      <c r="G1766" s="53"/>
      <c r="H1766" s="57"/>
      <c r="I1766" s="56"/>
      <c r="J1766" s="56"/>
      <c r="K1766" s="68"/>
      <c r="L1766" s="113">
        <v>1766</v>
      </c>
      <c r="M1766" s="113"/>
      <c r="N1766" s="98">
        <f>COUNTIFS(A:A,Edges[[#This Row],[Vertex 2]])</f>
        <v>294</v>
      </c>
    </row>
    <row r="1767" spans="1:14" x14ac:dyDescent="0.3">
      <c r="A1767" t="s">
        <v>1910</v>
      </c>
      <c r="B1767" s="91" t="s">
        <v>192</v>
      </c>
      <c r="C1767" s="53"/>
      <c r="D1767" s="54"/>
      <c r="E1767" s="112"/>
      <c r="F1767" s="55"/>
      <c r="G1767" s="53"/>
      <c r="H1767" s="57"/>
      <c r="I1767" s="56"/>
      <c r="J1767" s="56"/>
      <c r="K1767" s="68"/>
      <c r="L1767" s="113">
        <v>1767</v>
      </c>
      <c r="M1767" s="113"/>
      <c r="N1767" s="98">
        <f>COUNTIFS(A:A,Edges[[#This Row],[Vertex 2]])</f>
        <v>294</v>
      </c>
    </row>
    <row r="1768" spans="1:14" x14ac:dyDescent="0.3">
      <c r="A1768" t="s">
        <v>1911</v>
      </c>
      <c r="B1768" s="91" t="s">
        <v>192</v>
      </c>
      <c r="C1768" s="53"/>
      <c r="D1768" s="54"/>
      <c r="E1768" s="112"/>
      <c r="F1768" s="55"/>
      <c r="G1768" s="53"/>
      <c r="H1768" s="57"/>
      <c r="I1768" s="56"/>
      <c r="J1768" s="56"/>
      <c r="K1768" s="68"/>
      <c r="L1768" s="113">
        <v>1768</v>
      </c>
      <c r="M1768" s="113"/>
      <c r="N1768" s="98">
        <f>COUNTIFS(A:A,Edges[[#This Row],[Vertex 2]])</f>
        <v>294</v>
      </c>
    </row>
    <row r="1769" spans="1:14" x14ac:dyDescent="0.3">
      <c r="A1769" t="s">
        <v>1912</v>
      </c>
      <c r="B1769" s="91" t="s">
        <v>192</v>
      </c>
      <c r="C1769" s="53"/>
      <c r="D1769" s="54"/>
      <c r="E1769" s="112"/>
      <c r="F1769" s="55"/>
      <c r="G1769" s="53"/>
      <c r="H1769" s="57"/>
      <c r="I1769" s="56"/>
      <c r="J1769" s="56"/>
      <c r="K1769" s="68"/>
      <c r="L1769" s="113">
        <v>1769</v>
      </c>
      <c r="M1769" s="113"/>
      <c r="N1769" s="98">
        <f>COUNTIFS(A:A,Edges[[#This Row],[Vertex 2]])</f>
        <v>294</v>
      </c>
    </row>
    <row r="1770" spans="1:14" x14ac:dyDescent="0.3">
      <c r="A1770" t="s">
        <v>1913</v>
      </c>
      <c r="B1770" s="91" t="s">
        <v>192</v>
      </c>
      <c r="C1770" s="53"/>
      <c r="D1770" s="54"/>
      <c r="E1770" s="112"/>
      <c r="F1770" s="55"/>
      <c r="G1770" s="53"/>
      <c r="H1770" s="57"/>
      <c r="I1770" s="56"/>
      <c r="J1770" s="56"/>
      <c r="K1770" s="68"/>
      <c r="L1770" s="113">
        <v>1770</v>
      </c>
      <c r="M1770" s="113"/>
      <c r="N1770" s="98">
        <f>COUNTIFS(A:A,Edges[[#This Row],[Vertex 2]])</f>
        <v>294</v>
      </c>
    </row>
    <row r="1771" spans="1:14" x14ac:dyDescent="0.3">
      <c r="A1771" t="s">
        <v>1914</v>
      </c>
      <c r="B1771" s="91" t="s">
        <v>192</v>
      </c>
      <c r="C1771" s="53"/>
      <c r="D1771" s="54"/>
      <c r="E1771" s="112"/>
      <c r="F1771" s="55"/>
      <c r="G1771" s="53"/>
      <c r="H1771" s="57"/>
      <c r="I1771" s="56"/>
      <c r="J1771" s="56"/>
      <c r="K1771" s="68"/>
      <c r="L1771" s="113">
        <v>1771</v>
      </c>
      <c r="M1771" s="113"/>
      <c r="N1771" s="98">
        <f>COUNTIFS(A:A,Edges[[#This Row],[Vertex 2]])</f>
        <v>294</v>
      </c>
    </row>
    <row r="1772" spans="1:14" x14ac:dyDescent="0.3">
      <c r="A1772" t="s">
        <v>1915</v>
      </c>
      <c r="B1772" s="91" t="s">
        <v>192</v>
      </c>
      <c r="C1772" s="53"/>
      <c r="D1772" s="54"/>
      <c r="E1772" s="112"/>
      <c r="F1772" s="55"/>
      <c r="G1772" s="53"/>
      <c r="H1772" s="57"/>
      <c r="I1772" s="56"/>
      <c r="J1772" s="56"/>
      <c r="K1772" s="68"/>
      <c r="L1772" s="113">
        <v>1772</v>
      </c>
      <c r="M1772" s="113"/>
      <c r="N1772" s="98">
        <f>COUNTIFS(A:A,Edges[[#This Row],[Vertex 2]])</f>
        <v>294</v>
      </c>
    </row>
    <row r="1773" spans="1:14" x14ac:dyDescent="0.3">
      <c r="A1773" t="s">
        <v>1916</v>
      </c>
      <c r="B1773" s="91" t="s">
        <v>192</v>
      </c>
      <c r="C1773" s="53"/>
      <c r="D1773" s="54"/>
      <c r="E1773" s="112"/>
      <c r="F1773" s="55"/>
      <c r="G1773" s="53"/>
      <c r="H1773" s="57"/>
      <c r="I1773" s="56"/>
      <c r="J1773" s="56"/>
      <c r="K1773" s="68"/>
      <c r="L1773" s="113">
        <v>1773</v>
      </c>
      <c r="M1773" s="113"/>
      <c r="N1773" s="98">
        <f>COUNTIFS(A:A,Edges[[#This Row],[Vertex 2]])</f>
        <v>294</v>
      </c>
    </row>
    <row r="1774" spans="1:14" x14ac:dyDescent="0.3">
      <c r="A1774" t="s">
        <v>1917</v>
      </c>
      <c r="B1774" s="91" t="s">
        <v>192</v>
      </c>
      <c r="C1774" s="53"/>
      <c r="D1774" s="54"/>
      <c r="E1774" s="112"/>
      <c r="F1774" s="55"/>
      <c r="G1774" s="53"/>
      <c r="H1774" s="57"/>
      <c r="I1774" s="56"/>
      <c r="J1774" s="56"/>
      <c r="K1774" s="68"/>
      <c r="L1774" s="113">
        <v>1774</v>
      </c>
      <c r="M1774" s="113"/>
      <c r="N1774" s="98">
        <f>COUNTIFS(A:A,Edges[[#This Row],[Vertex 2]])</f>
        <v>294</v>
      </c>
    </row>
    <row r="1775" spans="1:14" x14ac:dyDescent="0.3">
      <c r="A1775" t="s">
        <v>1918</v>
      </c>
      <c r="B1775" s="91" t="s">
        <v>192</v>
      </c>
      <c r="C1775" s="53"/>
      <c r="D1775" s="54"/>
      <c r="E1775" s="112"/>
      <c r="F1775" s="55"/>
      <c r="G1775" s="53"/>
      <c r="H1775" s="57"/>
      <c r="I1775" s="56"/>
      <c r="J1775" s="56"/>
      <c r="K1775" s="68"/>
      <c r="L1775" s="113">
        <v>1775</v>
      </c>
      <c r="M1775" s="113"/>
      <c r="N1775" s="98">
        <f>COUNTIFS(A:A,Edges[[#This Row],[Vertex 2]])</f>
        <v>294</v>
      </c>
    </row>
    <row r="1776" spans="1:14" x14ac:dyDescent="0.3">
      <c r="A1776" t="s">
        <v>1919</v>
      </c>
      <c r="B1776" s="91" t="s">
        <v>192</v>
      </c>
      <c r="C1776" s="53"/>
      <c r="D1776" s="54"/>
      <c r="E1776" s="112"/>
      <c r="F1776" s="55"/>
      <c r="G1776" s="53"/>
      <c r="H1776" s="57"/>
      <c r="I1776" s="56"/>
      <c r="J1776" s="56"/>
      <c r="K1776" s="68"/>
      <c r="L1776" s="113">
        <v>1776</v>
      </c>
      <c r="M1776" s="113"/>
      <c r="N1776" s="98">
        <f>COUNTIFS(A:A,Edges[[#This Row],[Vertex 2]])</f>
        <v>294</v>
      </c>
    </row>
    <row r="1777" spans="1:14" x14ac:dyDescent="0.3">
      <c r="A1777" t="s">
        <v>1920</v>
      </c>
      <c r="B1777" s="91" t="s">
        <v>192</v>
      </c>
      <c r="C1777" s="53"/>
      <c r="D1777" s="54"/>
      <c r="E1777" s="112"/>
      <c r="F1777" s="55"/>
      <c r="G1777" s="53"/>
      <c r="H1777" s="57"/>
      <c r="I1777" s="56"/>
      <c r="J1777" s="56"/>
      <c r="K1777" s="68"/>
      <c r="L1777" s="113">
        <v>1777</v>
      </c>
      <c r="M1777" s="113"/>
      <c r="N1777" s="98">
        <f>COUNTIFS(A:A,Edges[[#This Row],[Vertex 2]])</f>
        <v>294</v>
      </c>
    </row>
    <row r="1778" spans="1:14" x14ac:dyDescent="0.3">
      <c r="A1778" t="s">
        <v>1921</v>
      </c>
      <c r="B1778" s="91" t="s">
        <v>192</v>
      </c>
      <c r="C1778" s="53"/>
      <c r="D1778" s="54"/>
      <c r="E1778" s="112"/>
      <c r="F1778" s="55"/>
      <c r="G1778" s="53"/>
      <c r="H1778" s="57"/>
      <c r="I1778" s="56"/>
      <c r="J1778" s="56"/>
      <c r="K1778" s="68"/>
      <c r="L1778" s="113">
        <v>1778</v>
      </c>
      <c r="M1778" s="113"/>
      <c r="N1778" s="98">
        <f>COUNTIFS(A:A,Edges[[#This Row],[Vertex 2]])</f>
        <v>294</v>
      </c>
    </row>
    <row r="1779" spans="1:14" x14ac:dyDescent="0.3">
      <c r="A1779" t="s">
        <v>1922</v>
      </c>
      <c r="B1779" s="91" t="s">
        <v>192</v>
      </c>
      <c r="C1779" s="53"/>
      <c r="D1779" s="54"/>
      <c r="E1779" s="112"/>
      <c r="F1779" s="55"/>
      <c r="G1779" s="53"/>
      <c r="H1779" s="57"/>
      <c r="I1779" s="56"/>
      <c r="J1779" s="56"/>
      <c r="K1779" s="68"/>
      <c r="L1779" s="113">
        <v>1779</v>
      </c>
      <c r="M1779" s="113"/>
      <c r="N1779" s="98">
        <f>COUNTIFS(A:A,Edges[[#This Row],[Vertex 2]])</f>
        <v>294</v>
      </c>
    </row>
    <row r="1780" spans="1:14" x14ac:dyDescent="0.3">
      <c r="A1780" t="s">
        <v>1923</v>
      </c>
      <c r="B1780" s="91" t="s">
        <v>192</v>
      </c>
      <c r="C1780" s="53"/>
      <c r="D1780" s="54"/>
      <c r="E1780" s="112"/>
      <c r="F1780" s="55"/>
      <c r="G1780" s="53"/>
      <c r="H1780" s="57"/>
      <c r="I1780" s="56"/>
      <c r="J1780" s="56"/>
      <c r="K1780" s="68"/>
      <c r="L1780" s="113">
        <v>1780</v>
      </c>
      <c r="M1780" s="113"/>
      <c r="N1780" s="98">
        <f>COUNTIFS(A:A,Edges[[#This Row],[Vertex 2]])</f>
        <v>294</v>
      </c>
    </row>
    <row r="1781" spans="1:14" x14ac:dyDescent="0.3">
      <c r="A1781" t="s">
        <v>1924</v>
      </c>
      <c r="B1781" s="91" t="s">
        <v>192</v>
      </c>
      <c r="C1781" s="53"/>
      <c r="D1781" s="54"/>
      <c r="E1781" s="112"/>
      <c r="F1781" s="55"/>
      <c r="G1781" s="53"/>
      <c r="H1781" s="57"/>
      <c r="I1781" s="56"/>
      <c r="J1781" s="56"/>
      <c r="K1781" s="68"/>
      <c r="L1781" s="113">
        <v>1781</v>
      </c>
      <c r="M1781" s="113"/>
      <c r="N1781" s="98">
        <f>COUNTIFS(A:A,Edges[[#This Row],[Vertex 2]])</f>
        <v>294</v>
      </c>
    </row>
    <row r="1782" spans="1:14" x14ac:dyDescent="0.3">
      <c r="A1782" t="s">
        <v>1925</v>
      </c>
      <c r="B1782" s="91" t="s">
        <v>192</v>
      </c>
      <c r="C1782" s="53"/>
      <c r="D1782" s="54"/>
      <c r="E1782" s="112"/>
      <c r="F1782" s="55"/>
      <c r="G1782" s="53"/>
      <c r="H1782" s="57"/>
      <c r="I1782" s="56"/>
      <c r="J1782" s="56"/>
      <c r="K1782" s="68"/>
      <c r="L1782" s="113">
        <v>1782</v>
      </c>
      <c r="M1782" s="113"/>
      <c r="N1782" s="98">
        <f>COUNTIFS(A:A,Edges[[#This Row],[Vertex 2]])</f>
        <v>294</v>
      </c>
    </row>
    <row r="1783" spans="1:14" x14ac:dyDescent="0.3">
      <c r="A1783" t="s">
        <v>1926</v>
      </c>
      <c r="B1783" s="91" t="s">
        <v>192</v>
      </c>
      <c r="C1783" s="53"/>
      <c r="D1783" s="54"/>
      <c r="E1783" s="112"/>
      <c r="F1783" s="55"/>
      <c r="G1783" s="53"/>
      <c r="H1783" s="57"/>
      <c r="I1783" s="56"/>
      <c r="J1783" s="56"/>
      <c r="K1783" s="68"/>
      <c r="L1783" s="113">
        <v>1783</v>
      </c>
      <c r="M1783" s="113"/>
      <c r="N1783" s="98">
        <f>COUNTIFS(A:A,Edges[[#This Row],[Vertex 2]])</f>
        <v>294</v>
      </c>
    </row>
    <row r="1784" spans="1:14" x14ac:dyDescent="0.3">
      <c r="A1784" t="s">
        <v>1927</v>
      </c>
      <c r="B1784" s="91" t="s">
        <v>192</v>
      </c>
      <c r="C1784" s="53"/>
      <c r="D1784" s="54"/>
      <c r="E1784" s="112"/>
      <c r="F1784" s="55"/>
      <c r="G1784" s="53"/>
      <c r="H1784" s="57"/>
      <c r="I1784" s="56"/>
      <c r="J1784" s="56"/>
      <c r="K1784" s="68"/>
      <c r="L1784" s="113">
        <v>1784</v>
      </c>
      <c r="M1784" s="113"/>
      <c r="N1784" s="98">
        <f>COUNTIFS(A:A,Edges[[#This Row],[Vertex 2]])</f>
        <v>294</v>
      </c>
    </row>
    <row r="1785" spans="1:14" x14ac:dyDescent="0.3">
      <c r="A1785" t="s">
        <v>1928</v>
      </c>
      <c r="B1785" s="91" t="s">
        <v>192</v>
      </c>
      <c r="C1785" s="53"/>
      <c r="D1785" s="54"/>
      <c r="E1785" s="112"/>
      <c r="F1785" s="55"/>
      <c r="G1785" s="53"/>
      <c r="H1785" s="57"/>
      <c r="I1785" s="56"/>
      <c r="J1785" s="56"/>
      <c r="K1785" s="68"/>
      <c r="L1785" s="113">
        <v>1785</v>
      </c>
      <c r="M1785" s="113"/>
      <c r="N1785" s="98">
        <f>COUNTIFS(A:A,Edges[[#This Row],[Vertex 2]])</f>
        <v>294</v>
      </c>
    </row>
    <row r="1786" spans="1:14" x14ac:dyDescent="0.3">
      <c r="A1786" t="s">
        <v>1929</v>
      </c>
      <c r="B1786" s="91" t="s">
        <v>192</v>
      </c>
      <c r="C1786" s="53"/>
      <c r="D1786" s="54"/>
      <c r="E1786" s="112"/>
      <c r="F1786" s="55"/>
      <c r="G1786" s="53"/>
      <c r="H1786" s="57"/>
      <c r="I1786" s="56"/>
      <c r="J1786" s="56"/>
      <c r="K1786" s="68"/>
      <c r="L1786" s="113">
        <v>1786</v>
      </c>
      <c r="M1786" s="113"/>
      <c r="N1786" s="98">
        <f>COUNTIFS(A:A,Edges[[#This Row],[Vertex 2]])</f>
        <v>294</v>
      </c>
    </row>
    <row r="1787" spans="1:14" x14ac:dyDescent="0.3">
      <c r="A1787" t="s">
        <v>1930</v>
      </c>
      <c r="B1787" s="91" t="s">
        <v>192</v>
      </c>
      <c r="C1787" s="53"/>
      <c r="D1787" s="54"/>
      <c r="E1787" s="112"/>
      <c r="F1787" s="55"/>
      <c r="G1787" s="53"/>
      <c r="H1787" s="57"/>
      <c r="I1787" s="56"/>
      <c r="J1787" s="56"/>
      <c r="K1787" s="68"/>
      <c r="L1787" s="113">
        <v>1787</v>
      </c>
      <c r="M1787" s="113"/>
      <c r="N1787" s="98">
        <f>COUNTIFS(A:A,Edges[[#This Row],[Vertex 2]])</f>
        <v>294</v>
      </c>
    </row>
    <row r="1788" spans="1:14" x14ac:dyDescent="0.3">
      <c r="A1788" t="s">
        <v>1931</v>
      </c>
      <c r="B1788" s="91" t="s">
        <v>192</v>
      </c>
      <c r="C1788" s="53"/>
      <c r="D1788" s="54"/>
      <c r="E1788" s="112"/>
      <c r="F1788" s="55"/>
      <c r="G1788" s="53"/>
      <c r="H1788" s="57"/>
      <c r="I1788" s="56"/>
      <c r="J1788" s="56"/>
      <c r="K1788" s="68"/>
      <c r="L1788" s="113">
        <v>1788</v>
      </c>
      <c r="M1788" s="113"/>
      <c r="N1788" s="98">
        <f>COUNTIFS(A:A,Edges[[#This Row],[Vertex 2]])</f>
        <v>294</v>
      </c>
    </row>
    <row r="1789" spans="1:14" x14ac:dyDescent="0.3">
      <c r="A1789" t="s">
        <v>1932</v>
      </c>
      <c r="B1789" s="91" t="s">
        <v>192</v>
      </c>
      <c r="C1789" s="53"/>
      <c r="D1789" s="54"/>
      <c r="E1789" s="112"/>
      <c r="F1789" s="55"/>
      <c r="G1789" s="53"/>
      <c r="H1789" s="57"/>
      <c r="I1789" s="56"/>
      <c r="J1789" s="56"/>
      <c r="K1789" s="68"/>
      <c r="L1789" s="113">
        <v>1789</v>
      </c>
      <c r="M1789" s="113"/>
      <c r="N1789" s="98">
        <f>COUNTIFS(A:A,Edges[[#This Row],[Vertex 2]])</f>
        <v>294</v>
      </c>
    </row>
    <row r="1790" spans="1:14" x14ac:dyDescent="0.3">
      <c r="A1790" t="s">
        <v>1933</v>
      </c>
      <c r="B1790" s="91" t="s">
        <v>192</v>
      </c>
      <c r="C1790" s="53"/>
      <c r="D1790" s="54"/>
      <c r="E1790" s="112"/>
      <c r="F1790" s="55"/>
      <c r="G1790" s="53"/>
      <c r="H1790" s="57"/>
      <c r="I1790" s="56"/>
      <c r="J1790" s="56"/>
      <c r="K1790" s="68"/>
      <c r="L1790" s="113">
        <v>1790</v>
      </c>
      <c r="M1790" s="113"/>
      <c r="N1790" s="98">
        <f>COUNTIFS(A:A,Edges[[#This Row],[Vertex 2]])</f>
        <v>294</v>
      </c>
    </row>
    <row r="1791" spans="1:14" x14ac:dyDescent="0.3">
      <c r="A1791" t="s">
        <v>1934</v>
      </c>
      <c r="B1791" s="91" t="s">
        <v>192</v>
      </c>
      <c r="C1791" s="53"/>
      <c r="D1791" s="54"/>
      <c r="E1791" s="112"/>
      <c r="F1791" s="55"/>
      <c r="G1791" s="53"/>
      <c r="H1791" s="57"/>
      <c r="I1791" s="56"/>
      <c r="J1791" s="56"/>
      <c r="K1791" s="68"/>
      <c r="L1791" s="113">
        <v>1791</v>
      </c>
      <c r="M1791" s="113"/>
      <c r="N1791" s="98">
        <f>COUNTIFS(A:A,Edges[[#This Row],[Vertex 2]])</f>
        <v>294</v>
      </c>
    </row>
    <row r="1792" spans="1:14" x14ac:dyDescent="0.3">
      <c r="A1792" t="s">
        <v>1935</v>
      </c>
      <c r="B1792" s="91" t="s">
        <v>192</v>
      </c>
      <c r="C1792" s="53"/>
      <c r="D1792" s="54"/>
      <c r="E1792" s="112"/>
      <c r="F1792" s="55"/>
      <c r="G1792" s="53"/>
      <c r="H1792" s="57"/>
      <c r="I1792" s="56"/>
      <c r="J1792" s="56"/>
      <c r="K1792" s="68"/>
      <c r="L1792" s="113">
        <v>1792</v>
      </c>
      <c r="M1792" s="113"/>
      <c r="N1792" s="98">
        <f>COUNTIFS(A:A,Edges[[#This Row],[Vertex 2]])</f>
        <v>294</v>
      </c>
    </row>
    <row r="1793" spans="1:14" x14ac:dyDescent="0.3">
      <c r="A1793" t="s">
        <v>1936</v>
      </c>
      <c r="B1793" s="91" t="s">
        <v>192</v>
      </c>
      <c r="C1793" s="53"/>
      <c r="D1793" s="54"/>
      <c r="E1793" s="112"/>
      <c r="F1793" s="55"/>
      <c r="G1793" s="53"/>
      <c r="H1793" s="57"/>
      <c r="I1793" s="56"/>
      <c r="J1793" s="56"/>
      <c r="K1793" s="68"/>
      <c r="L1793" s="113">
        <v>1793</v>
      </c>
      <c r="M1793" s="113"/>
      <c r="N1793" s="98">
        <f>COUNTIFS(A:A,Edges[[#This Row],[Vertex 2]])</f>
        <v>294</v>
      </c>
    </row>
    <row r="1794" spans="1:14" x14ac:dyDescent="0.3">
      <c r="A1794" t="s">
        <v>1937</v>
      </c>
      <c r="B1794" s="91" t="s">
        <v>192</v>
      </c>
      <c r="C1794" s="53"/>
      <c r="D1794" s="54"/>
      <c r="E1794" s="112"/>
      <c r="F1794" s="55"/>
      <c r="G1794" s="53"/>
      <c r="H1794" s="57"/>
      <c r="I1794" s="56"/>
      <c r="J1794" s="56"/>
      <c r="K1794" s="68"/>
      <c r="L1794" s="113">
        <v>1794</v>
      </c>
      <c r="M1794" s="113"/>
      <c r="N1794" s="98">
        <f>COUNTIFS(A:A,Edges[[#This Row],[Vertex 2]])</f>
        <v>294</v>
      </c>
    </row>
    <row r="1795" spans="1:14" x14ac:dyDescent="0.3">
      <c r="A1795" t="s">
        <v>1938</v>
      </c>
      <c r="B1795" s="91" t="s">
        <v>192</v>
      </c>
      <c r="C1795" s="53"/>
      <c r="D1795" s="54"/>
      <c r="E1795" s="112"/>
      <c r="F1795" s="55"/>
      <c r="G1795" s="53"/>
      <c r="H1795" s="57"/>
      <c r="I1795" s="56"/>
      <c r="J1795" s="56"/>
      <c r="K1795" s="68"/>
      <c r="L1795" s="113">
        <v>1795</v>
      </c>
      <c r="M1795" s="113"/>
      <c r="N1795" s="98">
        <f>COUNTIFS(A:A,Edges[[#This Row],[Vertex 2]])</f>
        <v>294</v>
      </c>
    </row>
    <row r="1796" spans="1:14" x14ac:dyDescent="0.3">
      <c r="A1796" t="s">
        <v>1939</v>
      </c>
      <c r="B1796" s="91" t="s">
        <v>192</v>
      </c>
      <c r="C1796" s="53"/>
      <c r="D1796" s="54"/>
      <c r="E1796" s="112"/>
      <c r="F1796" s="55"/>
      <c r="G1796" s="53"/>
      <c r="H1796" s="57"/>
      <c r="I1796" s="56"/>
      <c r="J1796" s="56"/>
      <c r="K1796" s="68"/>
      <c r="L1796" s="113">
        <v>1796</v>
      </c>
      <c r="M1796" s="113"/>
      <c r="N1796" s="98">
        <f>COUNTIFS(A:A,Edges[[#This Row],[Vertex 2]])</f>
        <v>294</v>
      </c>
    </row>
    <row r="1797" spans="1:14" x14ac:dyDescent="0.3">
      <c r="A1797" t="s">
        <v>1940</v>
      </c>
      <c r="B1797" s="91" t="s">
        <v>192</v>
      </c>
      <c r="C1797" s="53"/>
      <c r="D1797" s="54"/>
      <c r="E1797" s="112"/>
      <c r="F1797" s="55"/>
      <c r="G1797" s="53"/>
      <c r="H1797" s="57"/>
      <c r="I1797" s="56"/>
      <c r="J1797" s="56"/>
      <c r="K1797" s="68"/>
      <c r="L1797" s="113">
        <v>1797</v>
      </c>
      <c r="M1797" s="113"/>
      <c r="N1797" s="98">
        <f>COUNTIFS(A:A,Edges[[#This Row],[Vertex 2]])</f>
        <v>294</v>
      </c>
    </row>
    <row r="1798" spans="1:14" x14ac:dyDescent="0.3">
      <c r="A1798" t="s">
        <v>1941</v>
      </c>
      <c r="B1798" s="91" t="s">
        <v>192</v>
      </c>
      <c r="C1798" s="53"/>
      <c r="D1798" s="54"/>
      <c r="E1798" s="112"/>
      <c r="F1798" s="55"/>
      <c r="G1798" s="53"/>
      <c r="H1798" s="57"/>
      <c r="I1798" s="56"/>
      <c r="J1798" s="56"/>
      <c r="K1798" s="68"/>
      <c r="L1798" s="113">
        <v>1798</v>
      </c>
      <c r="M1798" s="113"/>
      <c r="N1798" s="98">
        <f>COUNTIFS(A:A,Edges[[#This Row],[Vertex 2]])</f>
        <v>294</v>
      </c>
    </row>
    <row r="1799" spans="1:14" x14ac:dyDescent="0.3">
      <c r="A1799" t="s">
        <v>361</v>
      </c>
      <c r="B1799" s="91" t="s">
        <v>192</v>
      </c>
      <c r="C1799" s="53"/>
      <c r="D1799" s="54"/>
      <c r="E1799" s="112"/>
      <c r="F1799" s="55"/>
      <c r="G1799" s="53"/>
      <c r="H1799" s="57"/>
      <c r="I1799" s="56"/>
      <c r="J1799" s="56"/>
      <c r="K1799" s="68"/>
      <c r="L1799" s="113">
        <v>1799</v>
      </c>
      <c r="M1799" s="113"/>
      <c r="N1799" s="98">
        <f>COUNTIFS(A:A,Edges[[#This Row],[Vertex 2]])</f>
        <v>294</v>
      </c>
    </row>
    <row r="1800" spans="1:14" x14ac:dyDescent="0.3">
      <c r="A1800" t="s">
        <v>387</v>
      </c>
      <c r="B1800" s="91" t="s">
        <v>192</v>
      </c>
      <c r="C1800" s="53"/>
      <c r="D1800" s="54"/>
      <c r="E1800" s="112"/>
      <c r="F1800" s="55"/>
      <c r="G1800" s="53"/>
      <c r="H1800" s="57"/>
      <c r="I1800" s="56"/>
      <c r="J1800" s="56"/>
      <c r="K1800" s="68"/>
      <c r="L1800" s="113">
        <v>1800</v>
      </c>
      <c r="M1800" s="113"/>
      <c r="N1800" s="98">
        <f>COUNTIFS(A:A,Edges[[#This Row],[Vertex 2]])</f>
        <v>294</v>
      </c>
    </row>
    <row r="1801" spans="1:14" x14ac:dyDescent="0.3">
      <c r="A1801" t="s">
        <v>1942</v>
      </c>
      <c r="B1801" s="91" t="s">
        <v>192</v>
      </c>
      <c r="C1801" s="53"/>
      <c r="D1801" s="54"/>
      <c r="E1801" s="112"/>
      <c r="F1801" s="55"/>
      <c r="G1801" s="53"/>
      <c r="H1801" s="57"/>
      <c r="I1801" s="56"/>
      <c r="J1801" s="56"/>
      <c r="K1801" s="68"/>
      <c r="L1801" s="113">
        <v>1801</v>
      </c>
      <c r="M1801" s="113"/>
      <c r="N1801" s="98">
        <f>COUNTIFS(A:A,Edges[[#This Row],[Vertex 2]])</f>
        <v>294</v>
      </c>
    </row>
    <row r="1802" spans="1:14" x14ac:dyDescent="0.3">
      <c r="A1802" t="s">
        <v>1943</v>
      </c>
      <c r="B1802" s="91" t="s">
        <v>192</v>
      </c>
      <c r="C1802" s="53"/>
      <c r="D1802" s="54"/>
      <c r="E1802" s="112"/>
      <c r="F1802" s="55"/>
      <c r="G1802" s="53"/>
      <c r="H1802" s="57"/>
      <c r="I1802" s="56"/>
      <c r="J1802" s="56"/>
      <c r="K1802" s="68"/>
      <c r="L1802" s="113">
        <v>1802</v>
      </c>
      <c r="M1802" s="113"/>
      <c r="N1802" s="98">
        <f>COUNTIFS(A:A,Edges[[#This Row],[Vertex 2]])</f>
        <v>294</v>
      </c>
    </row>
    <row r="1803" spans="1:14" x14ac:dyDescent="0.3">
      <c r="A1803" t="s">
        <v>1944</v>
      </c>
      <c r="B1803" s="91" t="s">
        <v>192</v>
      </c>
      <c r="C1803" s="53"/>
      <c r="D1803" s="54"/>
      <c r="E1803" s="112"/>
      <c r="F1803" s="55"/>
      <c r="G1803" s="53"/>
      <c r="H1803" s="57"/>
      <c r="I1803" s="56"/>
      <c r="J1803" s="56"/>
      <c r="K1803" s="68"/>
      <c r="L1803" s="113">
        <v>1803</v>
      </c>
      <c r="M1803" s="113"/>
      <c r="N1803" s="98">
        <f>COUNTIFS(A:A,Edges[[#This Row],[Vertex 2]])</f>
        <v>294</v>
      </c>
    </row>
    <row r="1804" spans="1:14" x14ac:dyDescent="0.3">
      <c r="A1804" t="s">
        <v>324</v>
      </c>
      <c r="B1804" s="91" t="s">
        <v>192</v>
      </c>
      <c r="C1804" s="53"/>
      <c r="D1804" s="54"/>
      <c r="E1804" s="112"/>
      <c r="F1804" s="55"/>
      <c r="G1804" s="53"/>
      <c r="H1804" s="57"/>
      <c r="I1804" s="56"/>
      <c r="J1804" s="56"/>
      <c r="K1804" s="68"/>
      <c r="L1804" s="113">
        <v>1804</v>
      </c>
      <c r="M1804" s="113"/>
      <c r="N1804" s="98">
        <f>COUNTIFS(A:A,Edges[[#This Row],[Vertex 2]])</f>
        <v>294</v>
      </c>
    </row>
    <row r="1805" spans="1:14" x14ac:dyDescent="0.3">
      <c r="A1805" t="s">
        <v>1945</v>
      </c>
      <c r="B1805" s="91" t="s">
        <v>192</v>
      </c>
      <c r="C1805" s="53"/>
      <c r="D1805" s="54"/>
      <c r="E1805" s="112"/>
      <c r="F1805" s="55"/>
      <c r="G1805" s="53"/>
      <c r="H1805" s="57"/>
      <c r="I1805" s="56"/>
      <c r="J1805" s="56"/>
      <c r="K1805" s="68"/>
      <c r="L1805" s="113">
        <v>1805</v>
      </c>
      <c r="M1805" s="113"/>
      <c r="N1805" s="98">
        <f>COUNTIFS(A:A,Edges[[#This Row],[Vertex 2]])</f>
        <v>294</v>
      </c>
    </row>
    <row r="1806" spans="1:14" x14ac:dyDescent="0.3">
      <c r="A1806" t="s">
        <v>1946</v>
      </c>
      <c r="B1806" s="91" t="s">
        <v>192</v>
      </c>
      <c r="C1806" s="53"/>
      <c r="D1806" s="54"/>
      <c r="E1806" s="112"/>
      <c r="F1806" s="55"/>
      <c r="G1806" s="53"/>
      <c r="H1806" s="57"/>
      <c r="I1806" s="56"/>
      <c r="J1806" s="56"/>
      <c r="K1806" s="68"/>
      <c r="L1806" s="113">
        <v>1806</v>
      </c>
      <c r="M1806" s="113"/>
      <c r="N1806" s="98">
        <f>COUNTIFS(A:A,Edges[[#This Row],[Vertex 2]])</f>
        <v>294</v>
      </c>
    </row>
    <row r="1807" spans="1:14" x14ac:dyDescent="0.3">
      <c r="A1807" t="s">
        <v>1947</v>
      </c>
      <c r="B1807" s="91" t="s">
        <v>192</v>
      </c>
      <c r="C1807" s="53"/>
      <c r="D1807" s="54"/>
      <c r="E1807" s="112"/>
      <c r="F1807" s="55"/>
      <c r="G1807" s="53"/>
      <c r="H1807" s="57"/>
      <c r="I1807" s="56"/>
      <c r="J1807" s="56"/>
      <c r="K1807" s="68"/>
      <c r="L1807" s="113">
        <v>1807</v>
      </c>
      <c r="M1807" s="113"/>
      <c r="N1807" s="98">
        <f>COUNTIFS(A:A,Edges[[#This Row],[Vertex 2]])</f>
        <v>294</v>
      </c>
    </row>
    <row r="1808" spans="1:14" x14ac:dyDescent="0.3">
      <c r="A1808" t="s">
        <v>1948</v>
      </c>
      <c r="B1808" s="91" t="s">
        <v>192</v>
      </c>
      <c r="C1808" s="53"/>
      <c r="D1808" s="54"/>
      <c r="E1808" s="112"/>
      <c r="F1808" s="55"/>
      <c r="G1808" s="53"/>
      <c r="H1808" s="57"/>
      <c r="I1808" s="56"/>
      <c r="J1808" s="56"/>
      <c r="K1808" s="68"/>
      <c r="L1808" s="113">
        <v>1808</v>
      </c>
      <c r="M1808" s="113"/>
      <c r="N1808" s="98">
        <f>COUNTIFS(A:A,Edges[[#This Row],[Vertex 2]])</f>
        <v>294</v>
      </c>
    </row>
    <row r="1809" spans="1:14" x14ac:dyDescent="0.3">
      <c r="A1809" t="s">
        <v>303</v>
      </c>
      <c r="B1809" s="91" t="s">
        <v>192</v>
      </c>
      <c r="C1809" s="53"/>
      <c r="D1809" s="54"/>
      <c r="E1809" s="112"/>
      <c r="F1809" s="55"/>
      <c r="G1809" s="53"/>
      <c r="H1809" s="57"/>
      <c r="I1809" s="56"/>
      <c r="J1809" s="56"/>
      <c r="K1809" s="68"/>
      <c r="L1809" s="113">
        <v>1809</v>
      </c>
      <c r="M1809" s="113"/>
      <c r="N1809" s="98">
        <f>COUNTIFS(A:A,Edges[[#This Row],[Vertex 2]])</f>
        <v>294</v>
      </c>
    </row>
    <row r="1810" spans="1:14" x14ac:dyDescent="0.3">
      <c r="A1810" t="s">
        <v>193</v>
      </c>
      <c r="B1810" s="91" t="s">
        <v>192</v>
      </c>
      <c r="C1810" s="53"/>
      <c r="D1810" s="54"/>
      <c r="E1810" s="112"/>
      <c r="F1810" s="55"/>
      <c r="G1810" s="53"/>
      <c r="H1810" s="57"/>
      <c r="I1810" s="56"/>
      <c r="J1810" s="56"/>
      <c r="K1810" s="68"/>
      <c r="L1810" s="113">
        <v>1810</v>
      </c>
      <c r="M1810" s="113"/>
      <c r="N1810" s="98">
        <f>COUNTIFS(A:A,Edges[[#This Row],[Vertex 2]])</f>
        <v>294</v>
      </c>
    </row>
    <row r="1811" spans="1:14" x14ac:dyDescent="0.3">
      <c r="A1811" t="s">
        <v>1949</v>
      </c>
      <c r="B1811" s="91" t="s">
        <v>192</v>
      </c>
      <c r="C1811" s="53"/>
      <c r="D1811" s="54"/>
      <c r="E1811" s="112"/>
      <c r="F1811" s="55"/>
      <c r="G1811" s="53"/>
      <c r="H1811" s="57"/>
      <c r="I1811" s="56"/>
      <c r="J1811" s="56"/>
      <c r="K1811" s="68"/>
      <c r="L1811" s="113">
        <v>1811</v>
      </c>
      <c r="M1811" s="113"/>
      <c r="N1811" s="98">
        <f>COUNTIFS(A:A,Edges[[#This Row],[Vertex 2]])</f>
        <v>294</v>
      </c>
    </row>
    <row r="1812" spans="1:14" x14ac:dyDescent="0.3">
      <c r="A1812" t="s">
        <v>1950</v>
      </c>
      <c r="B1812" s="91" t="s">
        <v>192</v>
      </c>
      <c r="C1812" s="53"/>
      <c r="D1812" s="54"/>
      <c r="E1812" s="112"/>
      <c r="F1812" s="55"/>
      <c r="G1812" s="53"/>
      <c r="H1812" s="57"/>
      <c r="I1812" s="56"/>
      <c r="J1812" s="56"/>
      <c r="K1812" s="68"/>
      <c r="L1812" s="113">
        <v>1812</v>
      </c>
      <c r="M1812" s="113"/>
      <c r="N1812" s="98">
        <f>COUNTIFS(A:A,Edges[[#This Row],[Vertex 2]])</f>
        <v>294</v>
      </c>
    </row>
    <row r="1813" spans="1:14" x14ac:dyDescent="0.3">
      <c r="A1813" t="s">
        <v>1951</v>
      </c>
      <c r="B1813" s="91" t="s">
        <v>192</v>
      </c>
      <c r="C1813" s="53"/>
      <c r="D1813" s="54"/>
      <c r="E1813" s="112"/>
      <c r="F1813" s="55"/>
      <c r="G1813" s="53"/>
      <c r="H1813" s="57"/>
      <c r="I1813" s="56"/>
      <c r="J1813" s="56"/>
      <c r="K1813" s="68"/>
      <c r="L1813" s="113">
        <v>1813</v>
      </c>
      <c r="M1813" s="113"/>
      <c r="N1813" s="98">
        <f>COUNTIFS(A:A,Edges[[#This Row],[Vertex 2]])</f>
        <v>294</v>
      </c>
    </row>
    <row r="1814" spans="1:14" x14ac:dyDescent="0.3">
      <c r="A1814" t="s">
        <v>1952</v>
      </c>
      <c r="B1814" s="91" t="s">
        <v>192</v>
      </c>
      <c r="C1814" s="53"/>
      <c r="D1814" s="54"/>
      <c r="E1814" s="112"/>
      <c r="F1814" s="55"/>
      <c r="G1814" s="53"/>
      <c r="H1814" s="57"/>
      <c r="I1814" s="56"/>
      <c r="J1814" s="56"/>
      <c r="K1814" s="68"/>
      <c r="L1814" s="113">
        <v>1814</v>
      </c>
      <c r="M1814" s="113"/>
      <c r="N1814" s="98">
        <f>COUNTIFS(A:A,Edges[[#This Row],[Vertex 2]])</f>
        <v>294</v>
      </c>
    </row>
    <row r="1815" spans="1:14" x14ac:dyDescent="0.3">
      <c r="A1815" t="s">
        <v>1953</v>
      </c>
      <c r="B1815" s="91" t="s">
        <v>192</v>
      </c>
      <c r="C1815" s="53"/>
      <c r="D1815" s="54"/>
      <c r="E1815" s="112"/>
      <c r="F1815" s="55"/>
      <c r="G1815" s="53"/>
      <c r="H1815" s="57"/>
      <c r="I1815" s="56"/>
      <c r="J1815" s="56"/>
      <c r="K1815" s="68"/>
      <c r="L1815" s="113">
        <v>1815</v>
      </c>
      <c r="M1815" s="113"/>
      <c r="N1815" s="98">
        <f>COUNTIFS(A:A,Edges[[#This Row],[Vertex 2]])</f>
        <v>294</v>
      </c>
    </row>
    <row r="1816" spans="1:14" x14ac:dyDescent="0.3">
      <c r="A1816" t="s">
        <v>1954</v>
      </c>
      <c r="B1816" s="91" t="s">
        <v>192</v>
      </c>
      <c r="C1816" s="53"/>
      <c r="D1816" s="54"/>
      <c r="E1816" s="112"/>
      <c r="F1816" s="55"/>
      <c r="G1816" s="53"/>
      <c r="H1816" s="57"/>
      <c r="I1816" s="56"/>
      <c r="J1816" s="56"/>
      <c r="K1816" s="68"/>
      <c r="L1816" s="113">
        <v>1816</v>
      </c>
      <c r="M1816" s="113"/>
      <c r="N1816" s="98">
        <f>COUNTIFS(A:A,Edges[[#This Row],[Vertex 2]])</f>
        <v>294</v>
      </c>
    </row>
    <row r="1817" spans="1:14" x14ac:dyDescent="0.3">
      <c r="A1817" t="s">
        <v>465</v>
      </c>
      <c r="B1817" s="91" t="s">
        <v>192</v>
      </c>
      <c r="C1817" s="53"/>
      <c r="D1817" s="54"/>
      <c r="E1817" s="112"/>
      <c r="F1817" s="55"/>
      <c r="G1817" s="53"/>
      <c r="H1817" s="57"/>
      <c r="I1817" s="56"/>
      <c r="J1817" s="56"/>
      <c r="K1817" s="68"/>
      <c r="L1817" s="113">
        <v>1817</v>
      </c>
      <c r="M1817" s="113"/>
      <c r="N1817" s="98">
        <f>COUNTIFS(A:A,Edges[[#This Row],[Vertex 2]])</f>
        <v>294</v>
      </c>
    </row>
    <row r="1818" spans="1:14" x14ac:dyDescent="0.3">
      <c r="A1818" t="s">
        <v>386</v>
      </c>
      <c r="B1818" s="91" t="s">
        <v>192</v>
      </c>
      <c r="C1818" s="53"/>
      <c r="D1818" s="54"/>
      <c r="E1818" s="112"/>
      <c r="F1818" s="55"/>
      <c r="G1818" s="53"/>
      <c r="H1818" s="57"/>
      <c r="I1818" s="56"/>
      <c r="J1818" s="56"/>
      <c r="K1818" s="68"/>
      <c r="L1818" s="113">
        <v>1818</v>
      </c>
      <c r="M1818" s="113"/>
      <c r="N1818" s="98">
        <f>COUNTIFS(A:A,Edges[[#This Row],[Vertex 2]])</f>
        <v>294</v>
      </c>
    </row>
    <row r="1819" spans="1:14" x14ac:dyDescent="0.3">
      <c r="A1819" t="s">
        <v>1955</v>
      </c>
      <c r="B1819" s="91" t="s">
        <v>192</v>
      </c>
      <c r="C1819" s="53"/>
      <c r="D1819" s="54"/>
      <c r="E1819" s="112"/>
      <c r="F1819" s="55"/>
      <c r="G1819" s="53"/>
      <c r="H1819" s="57"/>
      <c r="I1819" s="56"/>
      <c r="J1819" s="56"/>
      <c r="K1819" s="68"/>
      <c r="L1819" s="113">
        <v>1819</v>
      </c>
      <c r="M1819" s="113"/>
      <c r="N1819" s="98">
        <f>COUNTIFS(A:A,Edges[[#This Row],[Vertex 2]])</f>
        <v>294</v>
      </c>
    </row>
    <row r="1820" spans="1:14" x14ac:dyDescent="0.3">
      <c r="A1820" t="s">
        <v>1956</v>
      </c>
      <c r="B1820" s="91" t="s">
        <v>192</v>
      </c>
      <c r="C1820" s="53"/>
      <c r="D1820" s="54"/>
      <c r="E1820" s="112"/>
      <c r="F1820" s="55"/>
      <c r="G1820" s="53"/>
      <c r="H1820" s="57"/>
      <c r="I1820" s="56"/>
      <c r="J1820" s="56"/>
      <c r="K1820" s="68"/>
      <c r="L1820" s="113">
        <v>1820</v>
      </c>
      <c r="M1820" s="113"/>
      <c r="N1820" s="98">
        <f>COUNTIFS(A:A,Edges[[#This Row],[Vertex 2]])</f>
        <v>294</v>
      </c>
    </row>
    <row r="1821" spans="1:14" x14ac:dyDescent="0.3">
      <c r="A1821" t="s">
        <v>382</v>
      </c>
      <c r="B1821" s="91" t="s">
        <v>192</v>
      </c>
      <c r="C1821" s="53"/>
      <c r="D1821" s="54"/>
      <c r="E1821" s="112"/>
      <c r="F1821" s="55"/>
      <c r="G1821" s="53"/>
      <c r="H1821" s="57"/>
      <c r="I1821" s="56"/>
      <c r="J1821" s="56"/>
      <c r="K1821" s="68"/>
      <c r="L1821" s="113">
        <v>1821</v>
      </c>
      <c r="M1821" s="113"/>
      <c r="N1821" s="98">
        <f>COUNTIFS(A:A,Edges[[#This Row],[Vertex 2]])</f>
        <v>294</v>
      </c>
    </row>
    <row r="1822" spans="1:14" x14ac:dyDescent="0.3">
      <c r="A1822" t="s">
        <v>392</v>
      </c>
      <c r="B1822" s="91" t="s">
        <v>192</v>
      </c>
      <c r="C1822" s="53"/>
      <c r="D1822" s="54"/>
      <c r="E1822" s="112"/>
      <c r="F1822" s="55"/>
      <c r="G1822" s="53"/>
      <c r="H1822" s="57"/>
      <c r="I1822" s="56"/>
      <c r="J1822" s="56"/>
      <c r="K1822" s="68"/>
      <c r="L1822" s="113">
        <v>1822</v>
      </c>
      <c r="M1822" s="113"/>
      <c r="N1822" s="98">
        <f>COUNTIFS(A:A,Edges[[#This Row],[Vertex 2]])</f>
        <v>294</v>
      </c>
    </row>
    <row r="1823" spans="1:14" x14ac:dyDescent="0.3">
      <c r="A1823" t="s">
        <v>1957</v>
      </c>
      <c r="B1823" s="91" t="s">
        <v>192</v>
      </c>
      <c r="C1823" s="53"/>
      <c r="D1823" s="54"/>
      <c r="E1823" s="112"/>
      <c r="F1823" s="55"/>
      <c r="G1823" s="53"/>
      <c r="H1823" s="57"/>
      <c r="I1823" s="56"/>
      <c r="J1823" s="56"/>
      <c r="K1823" s="68"/>
      <c r="L1823" s="113">
        <v>1823</v>
      </c>
      <c r="M1823" s="113"/>
      <c r="N1823" s="98">
        <f>COUNTIFS(A:A,Edges[[#This Row],[Vertex 2]])</f>
        <v>294</v>
      </c>
    </row>
    <row r="1824" spans="1:14" x14ac:dyDescent="0.3">
      <c r="A1824" t="s">
        <v>1958</v>
      </c>
      <c r="B1824" s="91" t="s">
        <v>192</v>
      </c>
      <c r="C1824" s="53"/>
      <c r="D1824" s="54"/>
      <c r="E1824" s="112"/>
      <c r="F1824" s="55"/>
      <c r="G1824" s="53"/>
      <c r="H1824" s="57"/>
      <c r="I1824" s="56"/>
      <c r="J1824" s="56"/>
      <c r="K1824" s="68"/>
      <c r="L1824" s="113">
        <v>1824</v>
      </c>
      <c r="M1824" s="113"/>
      <c r="N1824" s="98">
        <f>COUNTIFS(A:A,Edges[[#This Row],[Vertex 2]])</f>
        <v>294</v>
      </c>
    </row>
    <row r="1825" spans="1:14" x14ac:dyDescent="0.3">
      <c r="A1825" t="s">
        <v>1959</v>
      </c>
      <c r="B1825" s="91" t="s">
        <v>192</v>
      </c>
      <c r="C1825" s="53"/>
      <c r="D1825" s="54"/>
      <c r="E1825" s="112"/>
      <c r="F1825" s="55"/>
      <c r="G1825" s="53"/>
      <c r="H1825" s="57"/>
      <c r="I1825" s="56"/>
      <c r="J1825" s="56"/>
      <c r="K1825" s="68"/>
      <c r="L1825" s="113">
        <v>1825</v>
      </c>
      <c r="M1825" s="113"/>
      <c r="N1825" s="98">
        <f>COUNTIFS(A:A,Edges[[#This Row],[Vertex 2]])</f>
        <v>294</v>
      </c>
    </row>
    <row r="1826" spans="1:14" x14ac:dyDescent="0.3">
      <c r="A1826" t="s">
        <v>1960</v>
      </c>
      <c r="B1826" s="91" t="s">
        <v>192</v>
      </c>
      <c r="C1826" s="53"/>
      <c r="D1826" s="54"/>
      <c r="E1826" s="112"/>
      <c r="F1826" s="55"/>
      <c r="G1826" s="53"/>
      <c r="H1826" s="57"/>
      <c r="I1826" s="56"/>
      <c r="J1826" s="56"/>
      <c r="K1826" s="68"/>
      <c r="L1826" s="113">
        <v>1826</v>
      </c>
      <c r="M1826" s="113"/>
      <c r="N1826" s="98">
        <f>COUNTIFS(A:A,Edges[[#This Row],[Vertex 2]])</f>
        <v>294</v>
      </c>
    </row>
    <row r="1827" spans="1:14" x14ac:dyDescent="0.3">
      <c r="A1827" t="s">
        <v>1961</v>
      </c>
      <c r="B1827" s="91" t="s">
        <v>192</v>
      </c>
      <c r="C1827" s="53"/>
      <c r="D1827" s="54"/>
      <c r="E1827" s="112"/>
      <c r="F1827" s="55"/>
      <c r="G1827" s="53"/>
      <c r="H1827" s="57"/>
      <c r="I1827" s="56"/>
      <c r="J1827" s="56"/>
      <c r="K1827" s="68"/>
      <c r="L1827" s="113">
        <v>1827</v>
      </c>
      <c r="M1827" s="113"/>
      <c r="N1827" s="98">
        <f>COUNTIFS(A:A,Edges[[#This Row],[Vertex 2]])</f>
        <v>294</v>
      </c>
    </row>
    <row r="1828" spans="1:14" x14ac:dyDescent="0.3">
      <c r="A1828" t="s">
        <v>1962</v>
      </c>
      <c r="B1828" s="91" t="s">
        <v>192</v>
      </c>
      <c r="C1828" s="53"/>
      <c r="D1828" s="54"/>
      <c r="E1828" s="112"/>
      <c r="F1828" s="55"/>
      <c r="G1828" s="53"/>
      <c r="H1828" s="57"/>
      <c r="I1828" s="56"/>
      <c r="J1828" s="56"/>
      <c r="K1828" s="68"/>
      <c r="L1828" s="113">
        <v>1828</v>
      </c>
      <c r="M1828" s="113"/>
      <c r="N1828" s="98">
        <f>COUNTIFS(A:A,Edges[[#This Row],[Vertex 2]])</f>
        <v>294</v>
      </c>
    </row>
    <row r="1829" spans="1:14" x14ac:dyDescent="0.3">
      <c r="A1829" t="s">
        <v>384</v>
      </c>
      <c r="B1829" s="91" t="s">
        <v>192</v>
      </c>
      <c r="C1829" s="53"/>
      <c r="D1829" s="54"/>
      <c r="E1829" s="112"/>
      <c r="F1829" s="55"/>
      <c r="G1829" s="53"/>
      <c r="H1829" s="57"/>
      <c r="I1829" s="56"/>
      <c r="J1829" s="56"/>
      <c r="K1829" s="68"/>
      <c r="L1829" s="113">
        <v>1829</v>
      </c>
      <c r="M1829" s="113"/>
      <c r="N1829" s="98">
        <f>COUNTIFS(A:A,Edges[[#This Row],[Vertex 2]])</f>
        <v>294</v>
      </c>
    </row>
    <row r="1830" spans="1:14" x14ac:dyDescent="0.3">
      <c r="A1830" t="s">
        <v>1963</v>
      </c>
      <c r="B1830" s="91" t="s">
        <v>192</v>
      </c>
      <c r="C1830" s="53"/>
      <c r="D1830" s="54"/>
      <c r="E1830" s="112"/>
      <c r="F1830" s="55"/>
      <c r="G1830" s="53"/>
      <c r="H1830" s="57"/>
      <c r="I1830" s="56"/>
      <c r="J1830" s="56"/>
      <c r="K1830" s="68"/>
      <c r="L1830" s="113">
        <v>1830</v>
      </c>
      <c r="M1830" s="113"/>
      <c r="N1830" s="98">
        <f>COUNTIFS(A:A,Edges[[#This Row],[Vertex 2]])</f>
        <v>294</v>
      </c>
    </row>
    <row r="1831" spans="1:14" x14ac:dyDescent="0.3">
      <c r="A1831" t="s">
        <v>1964</v>
      </c>
      <c r="B1831" s="91" t="s">
        <v>192</v>
      </c>
      <c r="C1831" s="53"/>
      <c r="D1831" s="54"/>
      <c r="E1831" s="112"/>
      <c r="F1831" s="55"/>
      <c r="G1831" s="53"/>
      <c r="H1831" s="57"/>
      <c r="I1831" s="56"/>
      <c r="J1831" s="56"/>
      <c r="K1831" s="68"/>
      <c r="L1831" s="113">
        <v>1831</v>
      </c>
      <c r="M1831" s="113"/>
      <c r="N1831" s="98">
        <f>COUNTIFS(A:A,Edges[[#This Row],[Vertex 2]])</f>
        <v>294</v>
      </c>
    </row>
    <row r="1832" spans="1:14" x14ac:dyDescent="0.3">
      <c r="A1832" t="s">
        <v>1965</v>
      </c>
      <c r="B1832" s="91" t="s">
        <v>192</v>
      </c>
      <c r="C1832" s="53"/>
      <c r="D1832" s="54"/>
      <c r="E1832" s="112"/>
      <c r="F1832" s="55"/>
      <c r="G1832" s="53"/>
      <c r="H1832" s="57"/>
      <c r="I1832" s="56"/>
      <c r="J1832" s="56"/>
      <c r="K1832" s="68"/>
      <c r="L1832" s="113">
        <v>1832</v>
      </c>
      <c r="M1832" s="113"/>
      <c r="N1832" s="98">
        <f>COUNTIFS(A:A,Edges[[#This Row],[Vertex 2]])</f>
        <v>294</v>
      </c>
    </row>
    <row r="1833" spans="1:14" x14ac:dyDescent="0.3">
      <c r="A1833" t="s">
        <v>1966</v>
      </c>
      <c r="B1833" s="91" t="s">
        <v>192</v>
      </c>
      <c r="C1833" s="53"/>
      <c r="D1833" s="54"/>
      <c r="E1833" s="112"/>
      <c r="F1833" s="55"/>
      <c r="G1833" s="53"/>
      <c r="H1833" s="57"/>
      <c r="I1833" s="56"/>
      <c r="J1833" s="56"/>
      <c r="K1833" s="68"/>
      <c r="L1833" s="113">
        <v>1833</v>
      </c>
      <c r="M1833" s="113"/>
      <c r="N1833" s="98">
        <f>COUNTIFS(A:A,Edges[[#This Row],[Vertex 2]])</f>
        <v>294</v>
      </c>
    </row>
    <row r="1834" spans="1:14" x14ac:dyDescent="0.3">
      <c r="A1834" t="s">
        <v>1967</v>
      </c>
      <c r="B1834" s="91" t="s">
        <v>192</v>
      </c>
      <c r="C1834" s="53"/>
      <c r="D1834" s="54"/>
      <c r="E1834" s="112"/>
      <c r="F1834" s="55"/>
      <c r="G1834" s="53"/>
      <c r="H1834" s="57"/>
      <c r="I1834" s="56"/>
      <c r="J1834" s="56"/>
      <c r="K1834" s="68"/>
      <c r="L1834" s="113">
        <v>1834</v>
      </c>
      <c r="M1834" s="113"/>
      <c r="N1834" s="98">
        <f>COUNTIFS(A:A,Edges[[#This Row],[Vertex 2]])</f>
        <v>294</v>
      </c>
    </row>
    <row r="1835" spans="1:14" x14ac:dyDescent="0.3">
      <c r="A1835" t="s">
        <v>1968</v>
      </c>
      <c r="B1835" s="91" t="s">
        <v>192</v>
      </c>
      <c r="C1835" s="53"/>
      <c r="D1835" s="54"/>
      <c r="E1835" s="112"/>
      <c r="F1835" s="55"/>
      <c r="G1835" s="53"/>
      <c r="H1835" s="57"/>
      <c r="I1835" s="56"/>
      <c r="J1835" s="56"/>
      <c r="K1835" s="68"/>
      <c r="L1835" s="113">
        <v>1835</v>
      </c>
      <c r="M1835" s="113"/>
      <c r="N1835" s="98">
        <f>COUNTIFS(A:A,Edges[[#This Row],[Vertex 2]])</f>
        <v>294</v>
      </c>
    </row>
    <row r="1836" spans="1:14" x14ac:dyDescent="0.3">
      <c r="A1836" t="s">
        <v>383</v>
      </c>
      <c r="B1836" s="91" t="s">
        <v>192</v>
      </c>
      <c r="C1836" s="53"/>
      <c r="D1836" s="54"/>
      <c r="E1836" s="112"/>
      <c r="F1836" s="55"/>
      <c r="G1836" s="53"/>
      <c r="H1836" s="57"/>
      <c r="I1836" s="56"/>
      <c r="J1836" s="56"/>
      <c r="K1836" s="68"/>
      <c r="L1836" s="113">
        <v>1836</v>
      </c>
      <c r="M1836" s="113"/>
      <c r="N1836" s="98">
        <f>COUNTIFS(A:A,Edges[[#This Row],[Vertex 2]])</f>
        <v>294</v>
      </c>
    </row>
    <row r="1837" spans="1:14" x14ac:dyDescent="0.3">
      <c r="A1837" t="s">
        <v>1969</v>
      </c>
      <c r="B1837" s="91" t="s">
        <v>192</v>
      </c>
      <c r="C1837" s="53"/>
      <c r="D1837" s="54"/>
      <c r="E1837" s="112"/>
      <c r="F1837" s="55"/>
      <c r="G1837" s="53"/>
      <c r="H1837" s="57"/>
      <c r="I1837" s="56"/>
      <c r="J1837" s="56"/>
      <c r="K1837" s="68"/>
      <c r="L1837" s="113">
        <v>1837</v>
      </c>
      <c r="M1837" s="113"/>
      <c r="N1837" s="98">
        <f>COUNTIFS(A:A,Edges[[#This Row],[Vertex 2]])</f>
        <v>294</v>
      </c>
    </row>
    <row r="1838" spans="1:14" x14ac:dyDescent="0.3">
      <c r="A1838" t="s">
        <v>1970</v>
      </c>
      <c r="B1838" s="91" t="s">
        <v>192</v>
      </c>
      <c r="C1838" s="53"/>
      <c r="D1838" s="54"/>
      <c r="E1838" s="112"/>
      <c r="F1838" s="55"/>
      <c r="G1838" s="53"/>
      <c r="H1838" s="57"/>
      <c r="I1838" s="56"/>
      <c r="J1838" s="56"/>
      <c r="K1838" s="68"/>
      <c r="L1838" s="113">
        <v>1838</v>
      </c>
      <c r="M1838" s="113"/>
      <c r="N1838" s="98">
        <f>COUNTIFS(A:A,Edges[[#This Row],[Vertex 2]])</f>
        <v>294</v>
      </c>
    </row>
    <row r="1839" spans="1:14" x14ac:dyDescent="0.3">
      <c r="A1839" t="s">
        <v>1971</v>
      </c>
      <c r="B1839" s="91" t="s">
        <v>192</v>
      </c>
      <c r="C1839" s="53"/>
      <c r="D1839" s="54"/>
      <c r="E1839" s="112"/>
      <c r="F1839" s="55"/>
      <c r="G1839" s="53"/>
      <c r="H1839" s="57"/>
      <c r="I1839" s="56"/>
      <c r="J1839" s="56"/>
      <c r="K1839" s="68"/>
      <c r="L1839" s="113">
        <v>1839</v>
      </c>
      <c r="M1839" s="113"/>
      <c r="N1839" s="98">
        <f>COUNTIFS(A:A,Edges[[#This Row],[Vertex 2]])</f>
        <v>294</v>
      </c>
    </row>
    <row r="1840" spans="1:14" x14ac:dyDescent="0.3">
      <c r="A1840" t="s">
        <v>1972</v>
      </c>
      <c r="B1840" s="91" t="s">
        <v>192</v>
      </c>
      <c r="C1840" s="53"/>
      <c r="D1840" s="54"/>
      <c r="E1840" s="112"/>
      <c r="F1840" s="55"/>
      <c r="G1840" s="53"/>
      <c r="H1840" s="57"/>
      <c r="I1840" s="56"/>
      <c r="J1840" s="56"/>
      <c r="K1840" s="68"/>
      <c r="L1840" s="113">
        <v>1840</v>
      </c>
      <c r="M1840" s="113"/>
      <c r="N1840" s="98">
        <f>COUNTIFS(A:A,Edges[[#This Row],[Vertex 2]])</f>
        <v>294</v>
      </c>
    </row>
    <row r="1841" spans="1:14" x14ac:dyDescent="0.3">
      <c r="A1841" t="s">
        <v>1973</v>
      </c>
      <c r="B1841" s="91" t="s">
        <v>192</v>
      </c>
      <c r="C1841" s="53"/>
      <c r="D1841" s="54"/>
      <c r="E1841" s="112"/>
      <c r="F1841" s="55"/>
      <c r="G1841" s="53"/>
      <c r="H1841" s="57"/>
      <c r="I1841" s="56"/>
      <c r="J1841" s="56"/>
      <c r="K1841" s="68"/>
      <c r="L1841" s="113">
        <v>1841</v>
      </c>
      <c r="M1841" s="113"/>
      <c r="N1841" s="98">
        <f>COUNTIFS(A:A,Edges[[#This Row],[Vertex 2]])</f>
        <v>294</v>
      </c>
    </row>
    <row r="1842" spans="1:14" x14ac:dyDescent="0.3">
      <c r="A1842" t="s">
        <v>1974</v>
      </c>
      <c r="B1842" s="91" t="s">
        <v>192</v>
      </c>
      <c r="C1842" s="53"/>
      <c r="D1842" s="54"/>
      <c r="E1842" s="112"/>
      <c r="F1842" s="55"/>
      <c r="G1842" s="53"/>
      <c r="H1842" s="57"/>
      <c r="I1842" s="56"/>
      <c r="J1842" s="56"/>
      <c r="K1842" s="68"/>
      <c r="L1842" s="113">
        <v>1842</v>
      </c>
      <c r="M1842" s="113"/>
      <c r="N1842" s="98">
        <f>COUNTIFS(A:A,Edges[[#This Row],[Vertex 2]])</f>
        <v>294</v>
      </c>
    </row>
    <row r="1843" spans="1:14" x14ac:dyDescent="0.3">
      <c r="A1843" t="s">
        <v>1975</v>
      </c>
      <c r="B1843" s="91" t="s">
        <v>192</v>
      </c>
      <c r="C1843" s="53"/>
      <c r="D1843" s="54"/>
      <c r="E1843" s="112"/>
      <c r="F1843" s="55"/>
      <c r="G1843" s="53"/>
      <c r="H1843" s="57"/>
      <c r="I1843" s="56"/>
      <c r="J1843" s="56"/>
      <c r="K1843" s="68"/>
      <c r="L1843" s="113">
        <v>1843</v>
      </c>
      <c r="M1843" s="113"/>
      <c r="N1843" s="98">
        <f>COUNTIFS(A:A,Edges[[#This Row],[Vertex 2]])</f>
        <v>294</v>
      </c>
    </row>
    <row r="1844" spans="1:14" x14ac:dyDescent="0.3">
      <c r="A1844" t="s">
        <v>378</v>
      </c>
      <c r="B1844" s="91" t="s">
        <v>192</v>
      </c>
      <c r="C1844" s="53"/>
      <c r="D1844" s="54"/>
      <c r="E1844" s="112"/>
      <c r="F1844" s="55"/>
      <c r="G1844" s="53"/>
      <c r="H1844" s="57"/>
      <c r="I1844" s="56"/>
      <c r="J1844" s="56"/>
      <c r="K1844" s="68"/>
      <c r="L1844" s="113">
        <v>1844</v>
      </c>
      <c r="M1844" s="113"/>
      <c r="N1844" s="98">
        <f>COUNTIFS(A:A,Edges[[#This Row],[Vertex 2]])</f>
        <v>294</v>
      </c>
    </row>
    <row r="1845" spans="1:14" x14ac:dyDescent="0.3">
      <c r="A1845" t="s">
        <v>1976</v>
      </c>
      <c r="B1845" s="91" t="s">
        <v>192</v>
      </c>
      <c r="C1845" s="53"/>
      <c r="D1845" s="54"/>
      <c r="E1845" s="112"/>
      <c r="F1845" s="55"/>
      <c r="G1845" s="53"/>
      <c r="H1845" s="57"/>
      <c r="I1845" s="56"/>
      <c r="J1845" s="56"/>
      <c r="K1845" s="68"/>
      <c r="L1845" s="113">
        <v>1845</v>
      </c>
      <c r="M1845" s="113"/>
      <c r="N1845" s="98">
        <f>COUNTIFS(A:A,Edges[[#This Row],[Vertex 2]])</f>
        <v>294</v>
      </c>
    </row>
    <row r="1846" spans="1:14" x14ac:dyDescent="0.3">
      <c r="A1846" t="s">
        <v>1977</v>
      </c>
      <c r="B1846" s="91" t="s">
        <v>192</v>
      </c>
      <c r="C1846" s="53"/>
      <c r="D1846" s="54"/>
      <c r="E1846" s="112"/>
      <c r="F1846" s="55"/>
      <c r="G1846" s="53"/>
      <c r="H1846" s="57"/>
      <c r="I1846" s="56"/>
      <c r="J1846" s="56"/>
      <c r="K1846" s="68"/>
      <c r="L1846" s="113">
        <v>1846</v>
      </c>
      <c r="M1846" s="113"/>
      <c r="N1846" s="98">
        <f>COUNTIFS(A:A,Edges[[#This Row],[Vertex 2]])</f>
        <v>294</v>
      </c>
    </row>
    <row r="1847" spans="1:14" x14ac:dyDescent="0.3">
      <c r="A1847" t="s">
        <v>376</v>
      </c>
      <c r="B1847" s="91" t="s">
        <v>192</v>
      </c>
      <c r="C1847" s="53"/>
      <c r="D1847" s="54"/>
      <c r="E1847" s="112"/>
      <c r="F1847" s="55"/>
      <c r="G1847" s="53"/>
      <c r="H1847" s="57"/>
      <c r="I1847" s="56"/>
      <c r="J1847" s="56"/>
      <c r="K1847" s="68"/>
      <c r="L1847" s="113">
        <v>1847</v>
      </c>
      <c r="M1847" s="113"/>
      <c r="N1847" s="98">
        <f>COUNTIFS(A:A,Edges[[#This Row],[Vertex 2]])</f>
        <v>294</v>
      </c>
    </row>
    <row r="1848" spans="1:14" x14ac:dyDescent="0.3">
      <c r="A1848" t="s">
        <v>1978</v>
      </c>
      <c r="B1848" s="91" t="s">
        <v>192</v>
      </c>
      <c r="C1848" s="53"/>
      <c r="D1848" s="54"/>
      <c r="E1848" s="112"/>
      <c r="F1848" s="55"/>
      <c r="G1848" s="53"/>
      <c r="H1848" s="57"/>
      <c r="I1848" s="56"/>
      <c r="J1848" s="56"/>
      <c r="K1848" s="68"/>
      <c r="L1848" s="113">
        <v>1848</v>
      </c>
      <c r="M1848" s="113"/>
      <c r="N1848" s="98">
        <f>COUNTIFS(A:A,Edges[[#This Row],[Vertex 2]])</f>
        <v>294</v>
      </c>
    </row>
    <row r="1849" spans="1:14" x14ac:dyDescent="0.3">
      <c r="A1849" t="s">
        <v>253</v>
      </c>
      <c r="B1849" s="91" t="s">
        <v>192</v>
      </c>
      <c r="C1849" s="53"/>
      <c r="D1849" s="54"/>
      <c r="E1849" s="112"/>
      <c r="F1849" s="55"/>
      <c r="G1849" s="53"/>
      <c r="H1849" s="57"/>
      <c r="I1849" s="56"/>
      <c r="J1849" s="56"/>
      <c r="K1849" s="68"/>
      <c r="L1849" s="113">
        <v>1849</v>
      </c>
      <c r="M1849" s="113"/>
      <c r="N1849" s="98">
        <f>COUNTIFS(A:A,Edges[[#This Row],[Vertex 2]])</f>
        <v>294</v>
      </c>
    </row>
    <row r="1850" spans="1:14" x14ac:dyDescent="0.3">
      <c r="A1850" t="s">
        <v>1979</v>
      </c>
      <c r="B1850" s="91" t="s">
        <v>192</v>
      </c>
      <c r="C1850" s="53"/>
      <c r="D1850" s="54"/>
      <c r="E1850" s="112"/>
      <c r="F1850" s="55"/>
      <c r="G1850" s="53"/>
      <c r="H1850" s="57"/>
      <c r="I1850" s="56"/>
      <c r="J1850" s="56"/>
      <c r="K1850" s="68"/>
      <c r="L1850" s="113">
        <v>1850</v>
      </c>
      <c r="M1850" s="113"/>
      <c r="N1850" s="98">
        <f>COUNTIFS(A:A,Edges[[#This Row],[Vertex 2]])</f>
        <v>294</v>
      </c>
    </row>
    <row r="1851" spans="1:14" x14ac:dyDescent="0.3">
      <c r="A1851" t="s">
        <v>1980</v>
      </c>
      <c r="B1851" s="91" t="s">
        <v>192</v>
      </c>
      <c r="C1851" s="53"/>
      <c r="D1851" s="54"/>
      <c r="E1851" s="112"/>
      <c r="F1851" s="55"/>
      <c r="G1851" s="53"/>
      <c r="H1851" s="57"/>
      <c r="I1851" s="56"/>
      <c r="J1851" s="56"/>
      <c r="K1851" s="68"/>
      <c r="L1851" s="113">
        <v>1851</v>
      </c>
      <c r="M1851" s="113"/>
      <c r="N1851" s="98">
        <f>COUNTIFS(A:A,Edges[[#This Row],[Vertex 2]])</f>
        <v>294</v>
      </c>
    </row>
    <row r="1852" spans="1:14" x14ac:dyDescent="0.3">
      <c r="A1852" t="s">
        <v>1981</v>
      </c>
      <c r="B1852" s="91" t="s">
        <v>192</v>
      </c>
      <c r="C1852" s="53"/>
      <c r="D1852" s="54"/>
      <c r="E1852" s="112"/>
      <c r="F1852" s="55"/>
      <c r="G1852" s="53"/>
      <c r="H1852" s="57"/>
      <c r="I1852" s="56"/>
      <c r="J1852" s="56"/>
      <c r="K1852" s="68"/>
      <c r="L1852" s="113">
        <v>1852</v>
      </c>
      <c r="M1852" s="113"/>
      <c r="N1852" s="98">
        <f>COUNTIFS(A:A,Edges[[#This Row],[Vertex 2]])</f>
        <v>294</v>
      </c>
    </row>
    <row r="1853" spans="1:14" x14ac:dyDescent="0.3">
      <c r="A1853" t="s">
        <v>445</v>
      </c>
      <c r="B1853" s="91" t="s">
        <v>192</v>
      </c>
      <c r="C1853" s="53"/>
      <c r="D1853" s="54"/>
      <c r="E1853" s="112"/>
      <c r="F1853" s="55"/>
      <c r="G1853" s="53"/>
      <c r="H1853" s="57"/>
      <c r="I1853" s="56"/>
      <c r="J1853" s="56"/>
      <c r="K1853" s="68"/>
      <c r="L1853" s="113">
        <v>1853</v>
      </c>
      <c r="M1853" s="113"/>
      <c r="N1853" s="98">
        <f>COUNTIFS(A:A,Edges[[#This Row],[Vertex 2]])</f>
        <v>294</v>
      </c>
    </row>
    <row r="1854" spans="1:14" x14ac:dyDescent="0.3">
      <c r="A1854" t="s">
        <v>403</v>
      </c>
      <c r="B1854" s="91" t="s">
        <v>192</v>
      </c>
      <c r="C1854" s="53"/>
      <c r="D1854" s="54"/>
      <c r="E1854" s="112"/>
      <c r="F1854" s="55"/>
      <c r="G1854" s="53"/>
      <c r="H1854" s="57"/>
      <c r="I1854" s="56"/>
      <c r="J1854" s="56"/>
      <c r="K1854" s="68"/>
      <c r="L1854" s="113">
        <v>1854</v>
      </c>
      <c r="M1854" s="113"/>
      <c r="N1854" s="98">
        <f>COUNTIFS(A:A,Edges[[#This Row],[Vertex 2]])</f>
        <v>294</v>
      </c>
    </row>
    <row r="1855" spans="1:14" x14ac:dyDescent="0.3">
      <c r="A1855" t="s">
        <v>409</v>
      </c>
      <c r="B1855" s="91" t="s">
        <v>192</v>
      </c>
      <c r="C1855" s="53"/>
      <c r="D1855" s="54"/>
      <c r="E1855" s="112"/>
      <c r="F1855" s="55"/>
      <c r="G1855" s="53"/>
      <c r="H1855" s="57"/>
      <c r="I1855" s="56"/>
      <c r="J1855" s="56"/>
      <c r="K1855" s="68"/>
      <c r="L1855" s="113">
        <v>1855</v>
      </c>
      <c r="M1855" s="113"/>
      <c r="N1855" s="98">
        <f>COUNTIFS(A:A,Edges[[#This Row],[Vertex 2]])</f>
        <v>294</v>
      </c>
    </row>
    <row r="1856" spans="1:14" x14ac:dyDescent="0.3">
      <c r="A1856" t="s">
        <v>1982</v>
      </c>
      <c r="B1856" s="91" t="s">
        <v>192</v>
      </c>
      <c r="C1856" s="53"/>
      <c r="D1856" s="54"/>
      <c r="E1856" s="112"/>
      <c r="F1856" s="55"/>
      <c r="G1856" s="53"/>
      <c r="H1856" s="57"/>
      <c r="I1856" s="56"/>
      <c r="J1856" s="56"/>
      <c r="K1856" s="68"/>
      <c r="L1856" s="113">
        <v>1856</v>
      </c>
      <c r="M1856" s="113"/>
      <c r="N1856" s="98">
        <f>COUNTIFS(A:A,Edges[[#This Row],[Vertex 2]])</f>
        <v>294</v>
      </c>
    </row>
    <row r="1857" spans="1:14" x14ac:dyDescent="0.3">
      <c r="A1857" t="s">
        <v>195</v>
      </c>
      <c r="B1857" s="91" t="s">
        <v>192</v>
      </c>
      <c r="C1857" s="53"/>
      <c r="D1857" s="54"/>
      <c r="E1857" s="112"/>
      <c r="F1857" s="55"/>
      <c r="G1857" s="53"/>
      <c r="H1857" s="57"/>
      <c r="I1857" s="56"/>
      <c r="J1857" s="56"/>
      <c r="K1857" s="68"/>
      <c r="L1857" s="113">
        <v>1857</v>
      </c>
      <c r="M1857" s="113"/>
      <c r="N1857" s="98">
        <f>COUNTIFS(A:A,Edges[[#This Row],[Vertex 2]])</f>
        <v>294</v>
      </c>
    </row>
    <row r="1858" spans="1:14" x14ac:dyDescent="0.3">
      <c r="A1858" t="s">
        <v>1983</v>
      </c>
      <c r="B1858" s="91" t="s">
        <v>192</v>
      </c>
      <c r="C1858" s="53"/>
      <c r="D1858" s="54"/>
      <c r="E1858" s="112"/>
      <c r="F1858" s="55"/>
      <c r="G1858" s="53"/>
      <c r="H1858" s="57"/>
      <c r="I1858" s="56"/>
      <c r="J1858" s="56"/>
      <c r="K1858" s="68"/>
      <c r="L1858" s="113">
        <v>1858</v>
      </c>
      <c r="M1858" s="113"/>
      <c r="N1858" s="98">
        <f>COUNTIFS(A:A,Edges[[#This Row],[Vertex 2]])</f>
        <v>294</v>
      </c>
    </row>
    <row r="1859" spans="1:14" x14ac:dyDescent="0.3">
      <c r="A1859" t="s">
        <v>417</v>
      </c>
      <c r="B1859" s="91" t="s">
        <v>192</v>
      </c>
      <c r="C1859" s="53"/>
      <c r="D1859" s="54"/>
      <c r="E1859" s="112"/>
      <c r="F1859" s="55"/>
      <c r="G1859" s="53"/>
      <c r="H1859" s="57"/>
      <c r="I1859" s="56"/>
      <c r="J1859" s="56"/>
      <c r="K1859" s="68"/>
      <c r="L1859" s="113">
        <v>1859</v>
      </c>
      <c r="M1859" s="113"/>
      <c r="N1859" s="98">
        <f>COUNTIFS(A:A,Edges[[#This Row],[Vertex 2]])</f>
        <v>294</v>
      </c>
    </row>
    <row r="1860" spans="1:14" x14ac:dyDescent="0.3">
      <c r="A1860" t="s">
        <v>397</v>
      </c>
      <c r="B1860" s="91" t="s">
        <v>192</v>
      </c>
      <c r="C1860" s="53"/>
      <c r="D1860" s="54"/>
      <c r="E1860" s="112"/>
      <c r="F1860" s="55"/>
      <c r="G1860" s="53"/>
      <c r="H1860" s="57"/>
      <c r="I1860" s="56"/>
      <c r="J1860" s="56"/>
      <c r="K1860" s="68"/>
      <c r="L1860" s="113">
        <v>1860</v>
      </c>
      <c r="M1860" s="113"/>
      <c r="N1860" s="98">
        <f>COUNTIFS(A:A,Edges[[#This Row],[Vertex 2]])</f>
        <v>294</v>
      </c>
    </row>
    <row r="1861" spans="1:14" x14ac:dyDescent="0.3">
      <c r="A1861" t="s">
        <v>1984</v>
      </c>
      <c r="B1861" s="91" t="s">
        <v>192</v>
      </c>
      <c r="C1861" s="53"/>
      <c r="D1861" s="54"/>
      <c r="E1861" s="112"/>
      <c r="F1861" s="55"/>
      <c r="G1861" s="53"/>
      <c r="H1861" s="57"/>
      <c r="I1861" s="56"/>
      <c r="J1861" s="56"/>
      <c r="K1861" s="68"/>
      <c r="L1861" s="113">
        <v>1861</v>
      </c>
      <c r="M1861" s="113"/>
      <c r="N1861" s="98">
        <f>COUNTIFS(A:A,Edges[[#This Row],[Vertex 2]])</f>
        <v>294</v>
      </c>
    </row>
    <row r="1862" spans="1:14" x14ac:dyDescent="0.3">
      <c r="A1862" t="s">
        <v>1985</v>
      </c>
      <c r="B1862" s="91" t="s">
        <v>192</v>
      </c>
      <c r="C1862" s="53"/>
      <c r="D1862" s="54"/>
      <c r="E1862" s="112"/>
      <c r="F1862" s="55"/>
      <c r="G1862" s="53"/>
      <c r="H1862" s="57"/>
      <c r="I1862" s="56"/>
      <c r="J1862" s="56"/>
      <c r="K1862" s="68"/>
      <c r="L1862" s="113">
        <v>1862</v>
      </c>
      <c r="M1862" s="113"/>
      <c r="N1862" s="98">
        <f>COUNTIFS(A:A,Edges[[#This Row],[Vertex 2]])</f>
        <v>294</v>
      </c>
    </row>
    <row r="1863" spans="1:14" x14ac:dyDescent="0.3">
      <c r="A1863" t="s">
        <v>1986</v>
      </c>
      <c r="B1863" s="91" t="s">
        <v>192</v>
      </c>
      <c r="C1863" s="53"/>
      <c r="D1863" s="54"/>
      <c r="E1863" s="112"/>
      <c r="F1863" s="55"/>
      <c r="G1863" s="53"/>
      <c r="H1863" s="57"/>
      <c r="I1863" s="56"/>
      <c r="J1863" s="56"/>
      <c r="K1863" s="68"/>
      <c r="L1863" s="113">
        <v>1863</v>
      </c>
      <c r="M1863" s="113"/>
      <c r="N1863" s="98">
        <f>COUNTIFS(A:A,Edges[[#This Row],[Vertex 2]])</f>
        <v>294</v>
      </c>
    </row>
    <row r="1864" spans="1:14" x14ac:dyDescent="0.3">
      <c r="A1864" t="s">
        <v>1987</v>
      </c>
      <c r="B1864" s="91" t="s">
        <v>192</v>
      </c>
      <c r="C1864" s="53"/>
      <c r="D1864" s="54"/>
      <c r="E1864" s="112"/>
      <c r="F1864" s="55"/>
      <c r="G1864" s="53"/>
      <c r="H1864" s="57"/>
      <c r="I1864" s="56"/>
      <c r="J1864" s="56"/>
      <c r="K1864" s="68"/>
      <c r="L1864" s="113">
        <v>1864</v>
      </c>
      <c r="M1864" s="113"/>
      <c r="N1864" s="98">
        <f>COUNTIFS(A:A,Edges[[#This Row],[Vertex 2]])</f>
        <v>294</v>
      </c>
    </row>
    <row r="1865" spans="1:14" x14ac:dyDescent="0.3">
      <c r="A1865" t="s">
        <v>1988</v>
      </c>
      <c r="B1865" s="91" t="s">
        <v>192</v>
      </c>
      <c r="C1865" s="53"/>
      <c r="D1865" s="54"/>
      <c r="E1865" s="112"/>
      <c r="F1865" s="55"/>
      <c r="G1865" s="53"/>
      <c r="H1865" s="57"/>
      <c r="I1865" s="56"/>
      <c r="J1865" s="56"/>
      <c r="K1865" s="68"/>
      <c r="L1865" s="113">
        <v>1865</v>
      </c>
      <c r="M1865" s="113"/>
      <c r="N1865" s="98">
        <f>COUNTIFS(A:A,Edges[[#This Row],[Vertex 2]])</f>
        <v>294</v>
      </c>
    </row>
    <row r="1866" spans="1:14" x14ac:dyDescent="0.3">
      <c r="A1866" t="s">
        <v>198</v>
      </c>
      <c r="B1866" s="91" t="s">
        <v>192</v>
      </c>
      <c r="C1866" s="53"/>
      <c r="D1866" s="54"/>
      <c r="E1866" s="112"/>
      <c r="F1866" s="55"/>
      <c r="G1866" s="53"/>
      <c r="H1866" s="57"/>
      <c r="I1866" s="56"/>
      <c r="J1866" s="56"/>
      <c r="K1866" s="68"/>
      <c r="L1866" s="113">
        <v>1866</v>
      </c>
      <c r="M1866" s="113"/>
      <c r="N1866" s="98">
        <f>COUNTIFS(A:A,Edges[[#This Row],[Vertex 2]])</f>
        <v>294</v>
      </c>
    </row>
    <row r="1867" spans="1:14" x14ac:dyDescent="0.3">
      <c r="A1867" t="s">
        <v>1989</v>
      </c>
      <c r="B1867" s="91" t="s">
        <v>192</v>
      </c>
      <c r="C1867" s="53"/>
      <c r="D1867" s="54"/>
      <c r="E1867" s="112"/>
      <c r="F1867" s="55"/>
      <c r="G1867" s="53"/>
      <c r="H1867" s="57"/>
      <c r="I1867" s="56"/>
      <c r="J1867" s="56"/>
      <c r="K1867" s="68"/>
      <c r="L1867" s="113">
        <v>1867</v>
      </c>
      <c r="M1867" s="113"/>
      <c r="N1867" s="98">
        <f>COUNTIFS(A:A,Edges[[#This Row],[Vertex 2]])</f>
        <v>294</v>
      </c>
    </row>
    <row r="1868" spans="1:14" x14ac:dyDescent="0.3">
      <c r="A1868" t="s">
        <v>396</v>
      </c>
      <c r="B1868" s="91" t="s">
        <v>192</v>
      </c>
      <c r="C1868" s="53"/>
      <c r="D1868" s="54"/>
      <c r="E1868" s="112"/>
      <c r="F1868" s="55"/>
      <c r="G1868" s="53"/>
      <c r="H1868" s="57"/>
      <c r="I1868" s="56"/>
      <c r="J1868" s="56"/>
      <c r="K1868" s="68"/>
      <c r="L1868" s="113">
        <v>1868</v>
      </c>
      <c r="M1868" s="113"/>
      <c r="N1868" s="98">
        <f>COUNTIFS(A:A,Edges[[#This Row],[Vertex 2]])</f>
        <v>294</v>
      </c>
    </row>
    <row r="1869" spans="1:14" x14ac:dyDescent="0.3">
      <c r="A1869" t="s">
        <v>437</v>
      </c>
      <c r="B1869" s="91" t="s">
        <v>192</v>
      </c>
      <c r="C1869" s="53"/>
      <c r="D1869" s="54"/>
      <c r="E1869" s="112"/>
      <c r="F1869" s="55"/>
      <c r="G1869" s="53"/>
      <c r="H1869" s="57"/>
      <c r="I1869" s="56"/>
      <c r="J1869" s="56"/>
      <c r="K1869" s="68"/>
      <c r="L1869" s="113">
        <v>1869</v>
      </c>
      <c r="M1869" s="113"/>
      <c r="N1869" s="98">
        <f>COUNTIFS(A:A,Edges[[#This Row],[Vertex 2]])</f>
        <v>294</v>
      </c>
    </row>
    <row r="1870" spans="1:14" x14ac:dyDescent="0.3">
      <c r="A1870" t="s">
        <v>451</v>
      </c>
      <c r="B1870" s="91" t="s">
        <v>192</v>
      </c>
      <c r="C1870" s="53"/>
      <c r="D1870" s="54"/>
      <c r="E1870" s="112"/>
      <c r="F1870" s="55"/>
      <c r="G1870" s="53"/>
      <c r="H1870" s="57"/>
      <c r="I1870" s="56"/>
      <c r="J1870" s="56"/>
      <c r="K1870" s="68"/>
      <c r="L1870" s="113">
        <v>1870</v>
      </c>
      <c r="M1870" s="113"/>
      <c r="N1870" s="98">
        <f>COUNTIFS(A:A,Edges[[#This Row],[Vertex 2]])</f>
        <v>294</v>
      </c>
    </row>
    <row r="1871" spans="1:14" x14ac:dyDescent="0.3">
      <c r="A1871" t="s">
        <v>1990</v>
      </c>
      <c r="B1871" s="91" t="s">
        <v>192</v>
      </c>
      <c r="C1871" s="53"/>
      <c r="D1871" s="54"/>
      <c r="E1871" s="112"/>
      <c r="F1871" s="55"/>
      <c r="G1871" s="53"/>
      <c r="H1871" s="57"/>
      <c r="I1871" s="56"/>
      <c r="J1871" s="56"/>
      <c r="K1871" s="68"/>
      <c r="L1871" s="113">
        <v>1871</v>
      </c>
      <c r="M1871" s="113"/>
      <c r="N1871" s="98">
        <f>COUNTIFS(A:A,Edges[[#This Row],[Vertex 2]])</f>
        <v>294</v>
      </c>
    </row>
    <row r="1872" spans="1:14" x14ac:dyDescent="0.3">
      <c r="A1872" t="s">
        <v>416</v>
      </c>
      <c r="B1872" s="91" t="s">
        <v>192</v>
      </c>
      <c r="C1872" s="53"/>
      <c r="D1872" s="54"/>
      <c r="E1872" s="112"/>
      <c r="F1872" s="55"/>
      <c r="G1872" s="53"/>
      <c r="H1872" s="57"/>
      <c r="I1872" s="56"/>
      <c r="J1872" s="56"/>
      <c r="K1872" s="68"/>
      <c r="L1872" s="113">
        <v>1872</v>
      </c>
      <c r="M1872" s="113"/>
      <c r="N1872" s="98">
        <f>COUNTIFS(A:A,Edges[[#This Row],[Vertex 2]])</f>
        <v>294</v>
      </c>
    </row>
    <row r="1873" spans="1:14" x14ac:dyDescent="0.3">
      <c r="A1873" t="s">
        <v>1991</v>
      </c>
      <c r="B1873" s="91" t="s">
        <v>192</v>
      </c>
      <c r="C1873" s="53"/>
      <c r="D1873" s="54"/>
      <c r="E1873" s="112"/>
      <c r="F1873" s="55"/>
      <c r="G1873" s="53"/>
      <c r="H1873" s="57"/>
      <c r="I1873" s="56"/>
      <c r="J1873" s="56"/>
      <c r="K1873" s="68"/>
      <c r="L1873" s="113">
        <v>1873</v>
      </c>
      <c r="M1873" s="113"/>
      <c r="N1873" s="98">
        <f>COUNTIFS(A:A,Edges[[#This Row],[Vertex 2]])</f>
        <v>294</v>
      </c>
    </row>
    <row r="1874" spans="1:14" x14ac:dyDescent="0.3">
      <c r="A1874" t="s">
        <v>1992</v>
      </c>
      <c r="B1874" s="91" t="s">
        <v>192</v>
      </c>
      <c r="C1874" s="53"/>
      <c r="D1874" s="54"/>
      <c r="E1874" s="112"/>
      <c r="F1874" s="55"/>
      <c r="G1874" s="53"/>
      <c r="H1874" s="57"/>
      <c r="I1874" s="56"/>
      <c r="J1874" s="56"/>
      <c r="K1874" s="68"/>
      <c r="L1874" s="113">
        <v>1874</v>
      </c>
      <c r="M1874" s="113"/>
      <c r="N1874" s="98">
        <f>COUNTIFS(A:A,Edges[[#This Row],[Vertex 2]])</f>
        <v>294</v>
      </c>
    </row>
    <row r="1875" spans="1:14" x14ac:dyDescent="0.3">
      <c r="A1875" t="s">
        <v>455</v>
      </c>
      <c r="B1875" s="91" t="s">
        <v>192</v>
      </c>
      <c r="C1875" s="53"/>
      <c r="D1875" s="54"/>
      <c r="E1875" s="112"/>
      <c r="F1875" s="55"/>
      <c r="G1875" s="53"/>
      <c r="H1875" s="57"/>
      <c r="I1875" s="56"/>
      <c r="J1875" s="56"/>
      <c r="K1875" s="68"/>
      <c r="L1875" s="113">
        <v>1875</v>
      </c>
      <c r="M1875" s="113"/>
      <c r="N1875" s="98">
        <f>COUNTIFS(A:A,Edges[[#This Row],[Vertex 2]])</f>
        <v>294</v>
      </c>
    </row>
    <row r="1876" spans="1:14" x14ac:dyDescent="0.3">
      <c r="A1876" t="s">
        <v>1993</v>
      </c>
      <c r="B1876" s="91" t="s">
        <v>192</v>
      </c>
      <c r="C1876" s="53"/>
      <c r="D1876" s="54"/>
      <c r="E1876" s="112"/>
      <c r="F1876" s="55"/>
      <c r="G1876" s="53"/>
      <c r="H1876" s="57"/>
      <c r="I1876" s="56"/>
      <c r="J1876" s="56"/>
      <c r="K1876" s="68"/>
      <c r="L1876" s="113">
        <v>1876</v>
      </c>
      <c r="M1876" s="113"/>
      <c r="N1876" s="98">
        <f>COUNTIFS(A:A,Edges[[#This Row],[Vertex 2]])</f>
        <v>294</v>
      </c>
    </row>
    <row r="1877" spans="1:14" x14ac:dyDescent="0.3">
      <c r="A1877" t="s">
        <v>1994</v>
      </c>
      <c r="B1877" s="91" t="s">
        <v>192</v>
      </c>
      <c r="C1877" s="53"/>
      <c r="D1877" s="54"/>
      <c r="E1877" s="112"/>
      <c r="F1877" s="55"/>
      <c r="G1877" s="53"/>
      <c r="H1877" s="57"/>
      <c r="I1877" s="56"/>
      <c r="J1877" s="56"/>
      <c r="K1877" s="68"/>
      <c r="L1877" s="113">
        <v>1877</v>
      </c>
      <c r="M1877" s="113"/>
      <c r="N1877" s="98">
        <f>COUNTIFS(A:A,Edges[[#This Row],[Vertex 2]])</f>
        <v>294</v>
      </c>
    </row>
    <row r="1878" spans="1:14" x14ac:dyDescent="0.3">
      <c r="A1878" t="s">
        <v>1995</v>
      </c>
      <c r="B1878" s="91" t="s">
        <v>192</v>
      </c>
      <c r="C1878" s="53"/>
      <c r="D1878" s="54"/>
      <c r="E1878" s="112"/>
      <c r="F1878" s="55"/>
      <c r="G1878" s="53"/>
      <c r="H1878" s="57"/>
      <c r="I1878" s="56"/>
      <c r="J1878" s="56"/>
      <c r="K1878" s="68"/>
      <c r="L1878" s="113">
        <v>1878</v>
      </c>
      <c r="M1878" s="113"/>
      <c r="N1878" s="98">
        <f>COUNTIFS(A:A,Edges[[#This Row],[Vertex 2]])</f>
        <v>294</v>
      </c>
    </row>
    <row r="1879" spans="1:14" x14ac:dyDescent="0.3">
      <c r="A1879" t="s">
        <v>1996</v>
      </c>
      <c r="B1879" s="91" t="s">
        <v>192</v>
      </c>
      <c r="C1879" s="53"/>
      <c r="D1879" s="54"/>
      <c r="E1879" s="112"/>
      <c r="F1879" s="55"/>
      <c r="G1879" s="53"/>
      <c r="H1879" s="57"/>
      <c r="I1879" s="56"/>
      <c r="J1879" s="56"/>
      <c r="K1879" s="68"/>
      <c r="L1879" s="113">
        <v>1879</v>
      </c>
      <c r="M1879" s="113"/>
      <c r="N1879" s="98">
        <f>COUNTIFS(A:A,Edges[[#This Row],[Vertex 2]])</f>
        <v>294</v>
      </c>
    </row>
    <row r="1880" spans="1:14" x14ac:dyDescent="0.3">
      <c r="A1880" t="s">
        <v>1997</v>
      </c>
      <c r="B1880" s="91" t="s">
        <v>192</v>
      </c>
      <c r="C1880" s="53"/>
      <c r="D1880" s="54"/>
      <c r="E1880" s="112"/>
      <c r="F1880" s="55"/>
      <c r="G1880" s="53"/>
      <c r="H1880" s="57"/>
      <c r="I1880" s="56"/>
      <c r="J1880" s="56"/>
      <c r="K1880" s="68"/>
      <c r="L1880" s="113">
        <v>1880</v>
      </c>
      <c r="M1880" s="113"/>
      <c r="N1880" s="98">
        <f>COUNTIFS(A:A,Edges[[#This Row],[Vertex 2]])</f>
        <v>294</v>
      </c>
    </row>
    <row r="1881" spans="1:14" x14ac:dyDescent="0.3">
      <c r="A1881" t="s">
        <v>1998</v>
      </c>
      <c r="B1881" s="91" t="s">
        <v>192</v>
      </c>
      <c r="C1881" s="53"/>
      <c r="D1881" s="54"/>
      <c r="E1881" s="112"/>
      <c r="F1881" s="55"/>
      <c r="G1881" s="53"/>
      <c r="H1881" s="57"/>
      <c r="I1881" s="56"/>
      <c r="J1881" s="56"/>
      <c r="K1881" s="68"/>
      <c r="L1881" s="113">
        <v>1881</v>
      </c>
      <c r="M1881" s="113"/>
      <c r="N1881" s="98">
        <f>COUNTIFS(A:A,Edges[[#This Row],[Vertex 2]])</f>
        <v>294</v>
      </c>
    </row>
    <row r="1882" spans="1:14" x14ac:dyDescent="0.3">
      <c r="A1882" t="s">
        <v>1999</v>
      </c>
      <c r="B1882" s="91" t="s">
        <v>192</v>
      </c>
      <c r="C1882" s="53"/>
      <c r="D1882" s="54"/>
      <c r="E1882" s="112"/>
      <c r="F1882" s="55"/>
      <c r="G1882" s="53"/>
      <c r="H1882" s="57"/>
      <c r="I1882" s="56"/>
      <c r="J1882" s="56"/>
      <c r="K1882" s="68"/>
      <c r="L1882" s="113">
        <v>1882</v>
      </c>
      <c r="M1882" s="113"/>
      <c r="N1882" s="98">
        <f>COUNTIFS(A:A,Edges[[#This Row],[Vertex 2]])</f>
        <v>294</v>
      </c>
    </row>
    <row r="1883" spans="1:14" x14ac:dyDescent="0.3">
      <c r="A1883" t="s">
        <v>2000</v>
      </c>
      <c r="B1883" s="91" t="s">
        <v>192</v>
      </c>
      <c r="C1883" s="53"/>
      <c r="D1883" s="54"/>
      <c r="E1883" s="112"/>
      <c r="F1883" s="55"/>
      <c r="G1883" s="53"/>
      <c r="H1883" s="57"/>
      <c r="I1883" s="56"/>
      <c r="J1883" s="56"/>
      <c r="K1883" s="68"/>
      <c r="L1883" s="113">
        <v>1883</v>
      </c>
      <c r="M1883" s="113"/>
      <c r="N1883" s="98">
        <f>COUNTIFS(A:A,Edges[[#This Row],[Vertex 2]])</f>
        <v>294</v>
      </c>
    </row>
    <row r="1884" spans="1:14" x14ac:dyDescent="0.3">
      <c r="A1884" t="s">
        <v>2001</v>
      </c>
      <c r="B1884" s="91" t="s">
        <v>192</v>
      </c>
      <c r="C1884" s="53"/>
      <c r="D1884" s="54"/>
      <c r="E1884" s="112"/>
      <c r="F1884" s="55"/>
      <c r="G1884" s="53"/>
      <c r="H1884" s="57"/>
      <c r="I1884" s="56"/>
      <c r="J1884" s="56"/>
      <c r="K1884" s="68"/>
      <c r="L1884" s="113">
        <v>1884</v>
      </c>
      <c r="M1884" s="113"/>
      <c r="N1884" s="98">
        <f>COUNTIFS(A:A,Edges[[#This Row],[Vertex 2]])</f>
        <v>294</v>
      </c>
    </row>
    <row r="1885" spans="1:14" x14ac:dyDescent="0.3">
      <c r="A1885" t="s">
        <v>2002</v>
      </c>
      <c r="B1885" s="91" t="s">
        <v>192</v>
      </c>
      <c r="C1885" s="53"/>
      <c r="D1885" s="54"/>
      <c r="E1885" s="112"/>
      <c r="F1885" s="55"/>
      <c r="G1885" s="53"/>
      <c r="H1885" s="57"/>
      <c r="I1885" s="56"/>
      <c r="J1885" s="56"/>
      <c r="K1885" s="68"/>
      <c r="L1885" s="113">
        <v>1885</v>
      </c>
      <c r="M1885" s="113"/>
      <c r="N1885" s="98">
        <f>COUNTIFS(A:A,Edges[[#This Row],[Vertex 2]])</f>
        <v>294</v>
      </c>
    </row>
    <row r="1886" spans="1:14" x14ac:dyDescent="0.3">
      <c r="A1886" t="s">
        <v>2003</v>
      </c>
      <c r="B1886" s="91" t="s">
        <v>192</v>
      </c>
      <c r="C1886" s="53"/>
      <c r="D1886" s="54"/>
      <c r="E1886" s="112"/>
      <c r="F1886" s="55"/>
      <c r="G1886" s="53"/>
      <c r="H1886" s="57"/>
      <c r="I1886" s="56"/>
      <c r="J1886" s="56"/>
      <c r="K1886" s="68"/>
      <c r="L1886" s="113">
        <v>1886</v>
      </c>
      <c r="M1886" s="113"/>
      <c r="N1886" s="98">
        <f>COUNTIFS(A:A,Edges[[#This Row],[Vertex 2]])</f>
        <v>294</v>
      </c>
    </row>
    <row r="1887" spans="1:14" x14ac:dyDescent="0.3">
      <c r="A1887" t="s">
        <v>468</v>
      </c>
      <c r="B1887" s="91" t="s">
        <v>192</v>
      </c>
      <c r="C1887" s="53"/>
      <c r="D1887" s="54"/>
      <c r="E1887" s="112"/>
      <c r="F1887" s="55"/>
      <c r="G1887" s="53"/>
      <c r="H1887" s="57"/>
      <c r="I1887" s="56"/>
      <c r="J1887" s="56"/>
      <c r="K1887" s="68"/>
      <c r="L1887" s="113">
        <v>1887</v>
      </c>
      <c r="M1887" s="113"/>
      <c r="N1887" s="98">
        <f>COUNTIFS(A:A,Edges[[#This Row],[Vertex 2]])</f>
        <v>294</v>
      </c>
    </row>
    <row r="1888" spans="1:14" x14ac:dyDescent="0.3">
      <c r="A1888" t="s">
        <v>2004</v>
      </c>
      <c r="B1888" s="91" t="s">
        <v>192</v>
      </c>
      <c r="C1888" s="53"/>
      <c r="D1888" s="54"/>
      <c r="E1888" s="112"/>
      <c r="F1888" s="55"/>
      <c r="G1888" s="53"/>
      <c r="H1888" s="57"/>
      <c r="I1888" s="56"/>
      <c r="J1888" s="56"/>
      <c r="K1888" s="68"/>
      <c r="L1888" s="113">
        <v>1888</v>
      </c>
      <c r="M1888" s="113"/>
      <c r="N1888" s="98">
        <f>COUNTIFS(A:A,Edges[[#This Row],[Vertex 2]])</f>
        <v>294</v>
      </c>
    </row>
    <row r="1889" spans="1:14" x14ac:dyDescent="0.3">
      <c r="A1889" t="s">
        <v>476</v>
      </c>
      <c r="B1889" s="91" t="s">
        <v>192</v>
      </c>
      <c r="C1889" s="53"/>
      <c r="D1889" s="54"/>
      <c r="E1889" s="112"/>
      <c r="F1889" s="55"/>
      <c r="G1889" s="53"/>
      <c r="H1889" s="57"/>
      <c r="I1889" s="56"/>
      <c r="J1889" s="56"/>
      <c r="K1889" s="68"/>
      <c r="L1889" s="113">
        <v>1889</v>
      </c>
      <c r="M1889" s="113"/>
      <c r="N1889" s="98">
        <f>COUNTIFS(A:A,Edges[[#This Row],[Vertex 2]])</f>
        <v>294</v>
      </c>
    </row>
    <row r="1890" spans="1:14" x14ac:dyDescent="0.3">
      <c r="A1890" t="s">
        <v>475</v>
      </c>
      <c r="B1890" s="91" t="s">
        <v>192</v>
      </c>
      <c r="C1890" s="53"/>
      <c r="D1890" s="54"/>
      <c r="E1890" s="112"/>
      <c r="F1890" s="55"/>
      <c r="G1890" s="53"/>
      <c r="H1890" s="57"/>
      <c r="I1890" s="56"/>
      <c r="J1890" s="56"/>
      <c r="K1890" s="68"/>
      <c r="L1890" s="113">
        <v>1890</v>
      </c>
      <c r="M1890" s="113"/>
      <c r="N1890" s="98">
        <f>COUNTIFS(A:A,Edges[[#This Row],[Vertex 2]])</f>
        <v>294</v>
      </c>
    </row>
    <row r="1891" spans="1:14" x14ac:dyDescent="0.3">
      <c r="A1891" t="s">
        <v>2005</v>
      </c>
      <c r="B1891" s="91" t="s">
        <v>192</v>
      </c>
      <c r="C1891" s="53"/>
      <c r="D1891" s="54"/>
      <c r="E1891" s="112"/>
      <c r="F1891" s="55"/>
      <c r="G1891" s="53"/>
      <c r="H1891" s="57"/>
      <c r="I1891" s="56"/>
      <c r="J1891" s="56"/>
      <c r="K1891" s="68"/>
      <c r="L1891" s="113">
        <v>1891</v>
      </c>
      <c r="M1891" s="113"/>
      <c r="N1891" s="98">
        <f>COUNTIFS(A:A,Edges[[#This Row],[Vertex 2]])</f>
        <v>294</v>
      </c>
    </row>
    <row r="1892" spans="1:14" x14ac:dyDescent="0.3">
      <c r="A1892" t="s">
        <v>2006</v>
      </c>
      <c r="B1892" s="91" t="s">
        <v>192</v>
      </c>
      <c r="C1892" s="53"/>
      <c r="D1892" s="54"/>
      <c r="E1892" s="112"/>
      <c r="F1892" s="55"/>
      <c r="G1892" s="53"/>
      <c r="H1892" s="57"/>
      <c r="I1892" s="56"/>
      <c r="J1892" s="56"/>
      <c r="K1892" s="68"/>
      <c r="L1892" s="113">
        <v>1892</v>
      </c>
      <c r="M1892" s="113"/>
      <c r="N1892" s="98">
        <f>COUNTIFS(A:A,Edges[[#This Row],[Vertex 2]])</f>
        <v>294</v>
      </c>
    </row>
    <row r="1893" spans="1:14" x14ac:dyDescent="0.3">
      <c r="A1893" t="s">
        <v>2007</v>
      </c>
      <c r="B1893" s="91" t="s">
        <v>192</v>
      </c>
      <c r="C1893" s="53"/>
      <c r="D1893" s="54"/>
      <c r="E1893" s="112"/>
      <c r="F1893" s="55"/>
      <c r="G1893" s="53"/>
      <c r="H1893" s="57"/>
      <c r="I1893" s="56"/>
      <c r="J1893" s="56"/>
      <c r="K1893" s="68"/>
      <c r="L1893" s="113">
        <v>1893</v>
      </c>
      <c r="M1893" s="113"/>
      <c r="N1893" s="98">
        <f>COUNTIFS(A:A,Edges[[#This Row],[Vertex 2]])</f>
        <v>294</v>
      </c>
    </row>
    <row r="1894" spans="1:14" x14ac:dyDescent="0.3">
      <c r="A1894" t="s">
        <v>2008</v>
      </c>
      <c r="B1894" s="91" t="s">
        <v>192</v>
      </c>
      <c r="C1894" s="53"/>
      <c r="D1894" s="54"/>
      <c r="E1894" s="112"/>
      <c r="F1894" s="55"/>
      <c r="G1894" s="53"/>
      <c r="H1894" s="57"/>
      <c r="I1894" s="56"/>
      <c r="J1894" s="56"/>
      <c r="K1894" s="68"/>
      <c r="L1894" s="113">
        <v>1894</v>
      </c>
      <c r="M1894" s="113"/>
      <c r="N1894" s="98">
        <f>COUNTIFS(A:A,Edges[[#This Row],[Vertex 2]])</f>
        <v>294</v>
      </c>
    </row>
    <row r="1895" spans="1:14" x14ac:dyDescent="0.3">
      <c r="A1895" t="s">
        <v>2009</v>
      </c>
      <c r="B1895" s="91" t="s">
        <v>192</v>
      </c>
      <c r="C1895" s="53"/>
      <c r="D1895" s="54"/>
      <c r="E1895" s="112"/>
      <c r="F1895" s="55"/>
      <c r="G1895" s="53"/>
      <c r="H1895" s="57"/>
      <c r="I1895" s="56"/>
      <c r="J1895" s="56"/>
      <c r="K1895" s="68"/>
      <c r="L1895" s="113">
        <v>1895</v>
      </c>
      <c r="M1895" s="113"/>
      <c r="N1895" s="98">
        <f>COUNTIFS(A:A,Edges[[#This Row],[Vertex 2]])</f>
        <v>294</v>
      </c>
    </row>
    <row r="1896" spans="1:14" x14ac:dyDescent="0.3">
      <c r="A1896" t="s">
        <v>2010</v>
      </c>
      <c r="B1896" s="91" t="s">
        <v>192</v>
      </c>
      <c r="C1896" s="53"/>
      <c r="D1896" s="54"/>
      <c r="E1896" s="112"/>
      <c r="F1896" s="55"/>
      <c r="G1896" s="53"/>
      <c r="H1896" s="57"/>
      <c r="I1896" s="56"/>
      <c r="J1896" s="56"/>
      <c r="K1896" s="68"/>
      <c r="L1896" s="113">
        <v>1896</v>
      </c>
      <c r="M1896" s="113"/>
      <c r="N1896" s="98">
        <f>COUNTIFS(A:A,Edges[[#This Row],[Vertex 2]])</f>
        <v>294</v>
      </c>
    </row>
    <row r="1897" spans="1:14" x14ac:dyDescent="0.3">
      <c r="A1897" t="s">
        <v>2011</v>
      </c>
      <c r="B1897" s="91" t="s">
        <v>192</v>
      </c>
      <c r="C1897" s="53"/>
      <c r="D1897" s="54"/>
      <c r="E1897" s="112"/>
      <c r="F1897" s="55"/>
      <c r="G1897" s="53"/>
      <c r="H1897" s="57"/>
      <c r="I1897" s="56"/>
      <c r="J1897" s="56"/>
      <c r="K1897" s="68"/>
      <c r="L1897" s="113">
        <v>1897</v>
      </c>
      <c r="M1897" s="113"/>
      <c r="N1897" s="98">
        <f>COUNTIFS(A:A,Edges[[#This Row],[Vertex 2]])</f>
        <v>294</v>
      </c>
    </row>
    <row r="1898" spans="1:14" x14ac:dyDescent="0.3">
      <c r="A1898" t="s">
        <v>2012</v>
      </c>
      <c r="B1898" s="91" t="s">
        <v>192</v>
      </c>
      <c r="C1898" s="53"/>
      <c r="D1898" s="54"/>
      <c r="E1898" s="112"/>
      <c r="F1898" s="55"/>
      <c r="G1898" s="53"/>
      <c r="H1898" s="57"/>
      <c r="I1898" s="56"/>
      <c r="J1898" s="56"/>
      <c r="K1898" s="68"/>
      <c r="L1898" s="113">
        <v>1898</v>
      </c>
      <c r="M1898" s="113"/>
      <c r="N1898" s="98">
        <f>COUNTIFS(A:A,Edges[[#This Row],[Vertex 2]])</f>
        <v>294</v>
      </c>
    </row>
    <row r="1899" spans="1:14" x14ac:dyDescent="0.3">
      <c r="A1899" t="s">
        <v>2013</v>
      </c>
      <c r="B1899" s="91" t="s">
        <v>192</v>
      </c>
      <c r="C1899" s="53"/>
      <c r="D1899" s="54"/>
      <c r="E1899" s="112"/>
      <c r="F1899" s="55"/>
      <c r="G1899" s="53"/>
      <c r="H1899" s="57"/>
      <c r="I1899" s="56"/>
      <c r="J1899" s="56"/>
      <c r="K1899" s="68"/>
      <c r="L1899" s="113">
        <v>1899</v>
      </c>
      <c r="M1899" s="113"/>
      <c r="N1899" s="98">
        <f>COUNTIFS(A:A,Edges[[#This Row],[Vertex 2]])</f>
        <v>294</v>
      </c>
    </row>
    <row r="1900" spans="1:14" x14ac:dyDescent="0.3">
      <c r="A1900" t="s">
        <v>2014</v>
      </c>
      <c r="B1900" s="91" t="s">
        <v>192</v>
      </c>
      <c r="C1900" s="53"/>
      <c r="D1900" s="54"/>
      <c r="E1900" s="112"/>
      <c r="F1900" s="55"/>
      <c r="G1900" s="53"/>
      <c r="H1900" s="57"/>
      <c r="I1900" s="56"/>
      <c r="J1900" s="56"/>
      <c r="K1900" s="68"/>
      <c r="L1900" s="113">
        <v>1900</v>
      </c>
      <c r="M1900" s="113"/>
      <c r="N1900" s="98">
        <f>COUNTIFS(A:A,Edges[[#This Row],[Vertex 2]])</f>
        <v>294</v>
      </c>
    </row>
    <row r="1901" spans="1:14" x14ac:dyDescent="0.3">
      <c r="A1901" t="s">
        <v>2015</v>
      </c>
      <c r="B1901" s="91" t="s">
        <v>192</v>
      </c>
      <c r="C1901" s="53"/>
      <c r="D1901" s="54"/>
      <c r="E1901" s="112"/>
      <c r="F1901" s="55"/>
      <c r="G1901" s="53"/>
      <c r="H1901" s="57"/>
      <c r="I1901" s="56"/>
      <c r="J1901" s="56"/>
      <c r="K1901" s="68"/>
      <c r="L1901" s="113">
        <v>1901</v>
      </c>
      <c r="M1901" s="113"/>
      <c r="N1901" s="98">
        <f>COUNTIFS(A:A,Edges[[#This Row],[Vertex 2]])</f>
        <v>294</v>
      </c>
    </row>
    <row r="1902" spans="1:14" x14ac:dyDescent="0.3">
      <c r="A1902" t="s">
        <v>2016</v>
      </c>
      <c r="B1902" s="91" t="s">
        <v>192</v>
      </c>
      <c r="C1902" s="53"/>
      <c r="D1902" s="54"/>
      <c r="E1902" s="112"/>
      <c r="F1902" s="55"/>
      <c r="G1902" s="53"/>
      <c r="H1902" s="57"/>
      <c r="I1902" s="56"/>
      <c r="J1902" s="56"/>
      <c r="K1902" s="68"/>
      <c r="L1902" s="113">
        <v>1902</v>
      </c>
      <c r="M1902" s="113"/>
      <c r="N1902" s="98">
        <f>COUNTIFS(A:A,Edges[[#This Row],[Vertex 2]])</f>
        <v>294</v>
      </c>
    </row>
    <row r="1903" spans="1:14" x14ac:dyDescent="0.3">
      <c r="A1903" t="s">
        <v>2017</v>
      </c>
      <c r="B1903" s="91" t="s">
        <v>192</v>
      </c>
      <c r="C1903" s="53"/>
      <c r="D1903" s="54"/>
      <c r="E1903" s="112"/>
      <c r="F1903" s="55"/>
      <c r="G1903" s="53"/>
      <c r="H1903" s="57"/>
      <c r="I1903" s="56"/>
      <c r="J1903" s="56"/>
      <c r="K1903" s="68"/>
      <c r="L1903" s="113">
        <v>1903</v>
      </c>
      <c r="M1903" s="113"/>
      <c r="N1903" s="98">
        <f>COUNTIFS(A:A,Edges[[#This Row],[Vertex 2]])</f>
        <v>294</v>
      </c>
    </row>
    <row r="1904" spans="1:14" x14ac:dyDescent="0.3">
      <c r="A1904" t="s">
        <v>2018</v>
      </c>
      <c r="B1904" s="91" t="s">
        <v>192</v>
      </c>
      <c r="C1904" s="53"/>
      <c r="D1904" s="54"/>
      <c r="E1904" s="112"/>
      <c r="F1904" s="55"/>
      <c r="G1904" s="53"/>
      <c r="H1904" s="57"/>
      <c r="I1904" s="56"/>
      <c r="J1904" s="56"/>
      <c r="K1904" s="68"/>
      <c r="L1904" s="113">
        <v>1904</v>
      </c>
      <c r="M1904" s="113"/>
      <c r="N1904" s="98">
        <f>COUNTIFS(A:A,Edges[[#This Row],[Vertex 2]])</f>
        <v>294</v>
      </c>
    </row>
    <row r="1905" spans="1:14" x14ac:dyDescent="0.3">
      <c r="A1905" t="s">
        <v>490</v>
      </c>
      <c r="B1905" s="91" t="s">
        <v>192</v>
      </c>
      <c r="C1905" s="53"/>
      <c r="D1905" s="54"/>
      <c r="E1905" s="112"/>
      <c r="F1905" s="55"/>
      <c r="G1905" s="53"/>
      <c r="H1905" s="57"/>
      <c r="I1905" s="56"/>
      <c r="J1905" s="56"/>
      <c r="K1905" s="68"/>
      <c r="L1905" s="113">
        <v>1905</v>
      </c>
      <c r="M1905" s="113"/>
      <c r="N1905" s="98">
        <f>COUNTIFS(A:A,Edges[[#This Row],[Vertex 2]])</f>
        <v>294</v>
      </c>
    </row>
    <row r="1906" spans="1:14" x14ac:dyDescent="0.3">
      <c r="A1906" t="s">
        <v>2019</v>
      </c>
      <c r="B1906" s="91" t="s">
        <v>192</v>
      </c>
      <c r="C1906" s="53"/>
      <c r="D1906" s="54"/>
      <c r="E1906" s="112"/>
      <c r="F1906" s="55"/>
      <c r="G1906" s="53"/>
      <c r="H1906" s="57"/>
      <c r="I1906" s="56"/>
      <c r="J1906" s="56"/>
      <c r="K1906" s="68"/>
      <c r="L1906" s="113">
        <v>1906</v>
      </c>
      <c r="M1906" s="113"/>
      <c r="N1906" s="98">
        <f>COUNTIFS(A:A,Edges[[#This Row],[Vertex 2]])</f>
        <v>294</v>
      </c>
    </row>
    <row r="1907" spans="1:14" x14ac:dyDescent="0.3">
      <c r="A1907" t="s">
        <v>2020</v>
      </c>
      <c r="B1907" s="91" t="s">
        <v>192</v>
      </c>
      <c r="C1907" s="53"/>
      <c r="D1907" s="54"/>
      <c r="E1907" s="112"/>
      <c r="F1907" s="55"/>
      <c r="G1907" s="53"/>
      <c r="H1907" s="57"/>
      <c r="I1907" s="56"/>
      <c r="J1907" s="56"/>
      <c r="K1907" s="68"/>
      <c r="L1907" s="113">
        <v>1907</v>
      </c>
      <c r="M1907" s="113"/>
      <c r="N1907" s="98">
        <f>COUNTIFS(A:A,Edges[[#This Row],[Vertex 2]])</f>
        <v>294</v>
      </c>
    </row>
    <row r="1908" spans="1:14" x14ac:dyDescent="0.3">
      <c r="A1908" t="s">
        <v>400</v>
      </c>
      <c r="B1908" s="91" t="s">
        <v>192</v>
      </c>
      <c r="C1908" s="53"/>
      <c r="D1908" s="54"/>
      <c r="E1908" s="112"/>
      <c r="F1908" s="55"/>
      <c r="G1908" s="53"/>
      <c r="H1908" s="57"/>
      <c r="I1908" s="56"/>
      <c r="J1908" s="56"/>
      <c r="K1908" s="68"/>
      <c r="L1908" s="113">
        <v>1908</v>
      </c>
      <c r="M1908" s="113"/>
      <c r="N1908" s="98">
        <f>COUNTIFS(A:A,Edges[[#This Row],[Vertex 2]])</f>
        <v>294</v>
      </c>
    </row>
    <row r="1909" spans="1:14" x14ac:dyDescent="0.3">
      <c r="A1909" t="s">
        <v>2021</v>
      </c>
      <c r="B1909" s="91" t="s">
        <v>192</v>
      </c>
      <c r="C1909" s="53"/>
      <c r="D1909" s="54"/>
      <c r="E1909" s="112"/>
      <c r="F1909" s="55"/>
      <c r="G1909" s="53"/>
      <c r="H1909" s="57"/>
      <c r="I1909" s="56"/>
      <c r="J1909" s="56"/>
      <c r="K1909" s="68"/>
      <c r="L1909" s="113">
        <v>1909</v>
      </c>
      <c r="M1909" s="113"/>
      <c r="N1909" s="98">
        <f>COUNTIFS(A:A,Edges[[#This Row],[Vertex 2]])</f>
        <v>294</v>
      </c>
    </row>
    <row r="1910" spans="1:14" x14ac:dyDescent="0.3">
      <c r="A1910" t="s">
        <v>2022</v>
      </c>
      <c r="B1910" s="91" t="s">
        <v>192</v>
      </c>
      <c r="C1910" s="53"/>
      <c r="D1910" s="54"/>
      <c r="E1910" s="112"/>
      <c r="F1910" s="55"/>
      <c r="G1910" s="53"/>
      <c r="H1910" s="57"/>
      <c r="I1910" s="56"/>
      <c r="J1910" s="56"/>
      <c r="K1910" s="68"/>
      <c r="L1910" s="113">
        <v>1910</v>
      </c>
      <c r="M1910" s="113"/>
      <c r="N1910" s="98">
        <f>COUNTIFS(A:A,Edges[[#This Row],[Vertex 2]])</f>
        <v>294</v>
      </c>
    </row>
    <row r="1911" spans="1:14" x14ac:dyDescent="0.3">
      <c r="A1911" t="s">
        <v>2023</v>
      </c>
      <c r="B1911" s="91" t="s">
        <v>192</v>
      </c>
      <c r="C1911" s="53"/>
      <c r="D1911" s="54"/>
      <c r="E1911" s="112"/>
      <c r="F1911" s="55"/>
      <c r="G1911" s="53"/>
      <c r="H1911" s="57"/>
      <c r="I1911" s="56"/>
      <c r="J1911" s="56"/>
      <c r="K1911" s="68"/>
      <c r="L1911" s="113">
        <v>1911</v>
      </c>
      <c r="M1911" s="113"/>
      <c r="N1911" s="98">
        <f>COUNTIFS(A:A,Edges[[#This Row],[Vertex 2]])</f>
        <v>294</v>
      </c>
    </row>
    <row r="1912" spans="1:14" x14ac:dyDescent="0.3">
      <c r="A1912" t="s">
        <v>2024</v>
      </c>
      <c r="B1912" s="91" t="s">
        <v>192</v>
      </c>
      <c r="C1912" s="53"/>
      <c r="D1912" s="54"/>
      <c r="E1912" s="112"/>
      <c r="F1912" s="55"/>
      <c r="G1912" s="53"/>
      <c r="H1912" s="57"/>
      <c r="I1912" s="56"/>
      <c r="J1912" s="56"/>
      <c r="K1912" s="68"/>
      <c r="L1912" s="113">
        <v>1912</v>
      </c>
      <c r="M1912" s="113"/>
      <c r="N1912" s="98">
        <f>COUNTIFS(A:A,Edges[[#This Row],[Vertex 2]])</f>
        <v>294</v>
      </c>
    </row>
    <row r="1913" spans="1:14" x14ac:dyDescent="0.3">
      <c r="A1913" t="s">
        <v>2025</v>
      </c>
      <c r="B1913" s="91" t="s">
        <v>192</v>
      </c>
      <c r="C1913" s="53"/>
      <c r="D1913" s="54"/>
      <c r="E1913" s="112"/>
      <c r="F1913" s="55"/>
      <c r="G1913" s="53"/>
      <c r="H1913" s="57"/>
      <c r="I1913" s="56"/>
      <c r="J1913" s="56"/>
      <c r="K1913" s="68"/>
      <c r="L1913" s="113">
        <v>1913</v>
      </c>
      <c r="M1913" s="113"/>
      <c r="N1913" s="98">
        <f>COUNTIFS(A:A,Edges[[#This Row],[Vertex 2]])</f>
        <v>294</v>
      </c>
    </row>
    <row r="1914" spans="1:14" x14ac:dyDescent="0.3">
      <c r="A1914" t="s">
        <v>2026</v>
      </c>
      <c r="B1914" s="91" t="s">
        <v>192</v>
      </c>
      <c r="C1914" s="53"/>
      <c r="D1914" s="54"/>
      <c r="E1914" s="112"/>
      <c r="F1914" s="55"/>
      <c r="G1914" s="53"/>
      <c r="H1914" s="57"/>
      <c r="I1914" s="56"/>
      <c r="J1914" s="56"/>
      <c r="K1914" s="68"/>
      <c r="L1914" s="113">
        <v>1914</v>
      </c>
      <c r="M1914" s="113"/>
      <c r="N1914" s="98">
        <f>COUNTIFS(A:A,Edges[[#This Row],[Vertex 2]])</f>
        <v>294</v>
      </c>
    </row>
    <row r="1915" spans="1:14" x14ac:dyDescent="0.3">
      <c r="A1915" t="s">
        <v>2027</v>
      </c>
      <c r="B1915" s="91" t="s">
        <v>192</v>
      </c>
      <c r="C1915" s="53"/>
      <c r="D1915" s="54"/>
      <c r="E1915" s="112"/>
      <c r="F1915" s="55"/>
      <c r="G1915" s="53"/>
      <c r="H1915" s="57"/>
      <c r="I1915" s="56"/>
      <c r="J1915" s="56"/>
      <c r="K1915" s="68"/>
      <c r="L1915" s="113">
        <v>1915</v>
      </c>
      <c r="M1915" s="113"/>
      <c r="N1915" s="98">
        <f>COUNTIFS(A:A,Edges[[#This Row],[Vertex 2]])</f>
        <v>294</v>
      </c>
    </row>
    <row r="1916" spans="1:14" x14ac:dyDescent="0.3">
      <c r="A1916" t="s">
        <v>2028</v>
      </c>
      <c r="B1916" s="91" t="s">
        <v>192</v>
      </c>
      <c r="C1916" s="53"/>
      <c r="D1916" s="54"/>
      <c r="E1916" s="112"/>
      <c r="F1916" s="55"/>
      <c r="G1916" s="53"/>
      <c r="H1916" s="57"/>
      <c r="I1916" s="56"/>
      <c r="J1916" s="56"/>
      <c r="K1916" s="68"/>
      <c r="L1916" s="113">
        <v>1916</v>
      </c>
      <c r="M1916" s="113"/>
      <c r="N1916" s="98">
        <f>COUNTIFS(A:A,Edges[[#This Row],[Vertex 2]])</f>
        <v>294</v>
      </c>
    </row>
    <row r="1917" spans="1:14" x14ac:dyDescent="0.3">
      <c r="A1917" t="s">
        <v>2029</v>
      </c>
      <c r="B1917" s="91" t="s">
        <v>192</v>
      </c>
      <c r="C1917" s="53"/>
      <c r="D1917" s="54"/>
      <c r="E1917" s="112"/>
      <c r="F1917" s="55"/>
      <c r="G1917" s="53"/>
      <c r="H1917" s="57"/>
      <c r="I1917" s="56"/>
      <c r="J1917" s="56"/>
      <c r="K1917" s="68"/>
      <c r="L1917" s="113">
        <v>1917</v>
      </c>
      <c r="M1917" s="113"/>
      <c r="N1917" s="98">
        <f>COUNTIFS(A:A,Edges[[#This Row],[Vertex 2]])</f>
        <v>294</v>
      </c>
    </row>
    <row r="1918" spans="1:14" x14ac:dyDescent="0.3">
      <c r="A1918" t="s">
        <v>2030</v>
      </c>
      <c r="B1918" s="91" t="s">
        <v>192</v>
      </c>
      <c r="C1918" s="53"/>
      <c r="D1918" s="54"/>
      <c r="E1918" s="112"/>
      <c r="F1918" s="55"/>
      <c r="G1918" s="53"/>
      <c r="H1918" s="57"/>
      <c r="I1918" s="56"/>
      <c r="J1918" s="56"/>
      <c r="K1918" s="68"/>
      <c r="L1918" s="113">
        <v>1918</v>
      </c>
      <c r="M1918" s="113"/>
      <c r="N1918" s="98">
        <f>COUNTIFS(A:A,Edges[[#This Row],[Vertex 2]])</f>
        <v>294</v>
      </c>
    </row>
    <row r="1919" spans="1:14" x14ac:dyDescent="0.3">
      <c r="A1919" t="s">
        <v>2031</v>
      </c>
      <c r="B1919" s="91" t="s">
        <v>192</v>
      </c>
      <c r="C1919" s="53"/>
      <c r="D1919" s="54"/>
      <c r="E1919" s="112"/>
      <c r="F1919" s="55"/>
      <c r="G1919" s="53"/>
      <c r="H1919" s="57"/>
      <c r="I1919" s="56"/>
      <c r="J1919" s="56"/>
      <c r="K1919" s="68"/>
      <c r="L1919" s="113">
        <v>1919</v>
      </c>
      <c r="M1919" s="113"/>
      <c r="N1919" s="98">
        <f>COUNTIFS(A:A,Edges[[#This Row],[Vertex 2]])</f>
        <v>294</v>
      </c>
    </row>
    <row r="1920" spans="1:14" x14ac:dyDescent="0.3">
      <c r="A1920" t="s">
        <v>2032</v>
      </c>
      <c r="B1920" s="91" t="s">
        <v>192</v>
      </c>
      <c r="C1920" s="53"/>
      <c r="D1920" s="54"/>
      <c r="E1920" s="112"/>
      <c r="F1920" s="55"/>
      <c r="G1920" s="53"/>
      <c r="H1920" s="57"/>
      <c r="I1920" s="56"/>
      <c r="J1920" s="56"/>
      <c r="K1920" s="68"/>
      <c r="L1920" s="113">
        <v>1920</v>
      </c>
      <c r="M1920" s="113"/>
      <c r="N1920" s="98">
        <f>COUNTIFS(A:A,Edges[[#This Row],[Vertex 2]])</f>
        <v>294</v>
      </c>
    </row>
    <row r="1921" spans="1:14" x14ac:dyDescent="0.3">
      <c r="A1921" t="s">
        <v>2033</v>
      </c>
      <c r="B1921" s="91" t="s">
        <v>192</v>
      </c>
      <c r="C1921" s="53"/>
      <c r="D1921" s="54"/>
      <c r="E1921" s="112"/>
      <c r="F1921" s="55"/>
      <c r="G1921" s="53"/>
      <c r="H1921" s="57"/>
      <c r="I1921" s="56"/>
      <c r="J1921" s="56"/>
      <c r="K1921" s="68"/>
      <c r="L1921" s="113">
        <v>1921</v>
      </c>
      <c r="M1921" s="113"/>
      <c r="N1921" s="98">
        <f>COUNTIFS(A:A,Edges[[#This Row],[Vertex 2]])</f>
        <v>294</v>
      </c>
    </row>
    <row r="1922" spans="1:14" x14ac:dyDescent="0.3">
      <c r="A1922" t="s">
        <v>2034</v>
      </c>
      <c r="B1922" s="91" t="s">
        <v>192</v>
      </c>
      <c r="C1922" s="53"/>
      <c r="D1922" s="54"/>
      <c r="E1922" s="112"/>
      <c r="F1922" s="55"/>
      <c r="G1922" s="53"/>
      <c r="H1922" s="57"/>
      <c r="I1922" s="56"/>
      <c r="J1922" s="56"/>
      <c r="K1922" s="68"/>
      <c r="L1922" s="113">
        <v>1922</v>
      </c>
      <c r="M1922" s="113"/>
      <c r="N1922" s="98">
        <f>COUNTIFS(A:A,Edges[[#This Row],[Vertex 2]])</f>
        <v>294</v>
      </c>
    </row>
    <row r="1923" spans="1:14" x14ac:dyDescent="0.3">
      <c r="A1923" t="s">
        <v>2035</v>
      </c>
      <c r="B1923" s="91" t="s">
        <v>192</v>
      </c>
      <c r="C1923" s="53"/>
      <c r="D1923" s="54"/>
      <c r="E1923" s="112"/>
      <c r="F1923" s="55"/>
      <c r="G1923" s="53"/>
      <c r="H1923" s="57"/>
      <c r="I1923" s="56"/>
      <c r="J1923" s="56"/>
      <c r="K1923" s="68"/>
      <c r="L1923" s="113">
        <v>1923</v>
      </c>
      <c r="M1923" s="113"/>
      <c r="N1923" s="98">
        <f>COUNTIFS(A:A,Edges[[#This Row],[Vertex 2]])</f>
        <v>294</v>
      </c>
    </row>
    <row r="1924" spans="1:14" x14ac:dyDescent="0.3">
      <c r="A1924" t="s">
        <v>483</v>
      </c>
      <c r="B1924" s="91" t="s">
        <v>192</v>
      </c>
      <c r="C1924" s="53"/>
      <c r="D1924" s="54"/>
      <c r="E1924" s="112"/>
      <c r="F1924" s="55"/>
      <c r="G1924" s="53"/>
      <c r="H1924" s="57"/>
      <c r="I1924" s="56"/>
      <c r="J1924" s="56"/>
      <c r="K1924" s="68"/>
      <c r="L1924" s="113">
        <v>1924</v>
      </c>
      <c r="M1924" s="113"/>
      <c r="N1924" s="98">
        <f>COUNTIFS(A:A,Edges[[#This Row],[Vertex 2]])</f>
        <v>294</v>
      </c>
    </row>
    <row r="1925" spans="1:14" x14ac:dyDescent="0.3">
      <c r="A1925" t="s">
        <v>2036</v>
      </c>
      <c r="B1925" s="91" t="s">
        <v>192</v>
      </c>
      <c r="C1925" s="53"/>
      <c r="D1925" s="54"/>
      <c r="E1925" s="112"/>
      <c r="F1925" s="55"/>
      <c r="G1925" s="53"/>
      <c r="H1925" s="57"/>
      <c r="I1925" s="56"/>
      <c r="J1925" s="56"/>
      <c r="K1925" s="68"/>
      <c r="L1925" s="113">
        <v>1925</v>
      </c>
      <c r="M1925" s="113"/>
      <c r="N1925" s="98">
        <f>COUNTIFS(A:A,Edges[[#This Row],[Vertex 2]])</f>
        <v>294</v>
      </c>
    </row>
    <row r="1926" spans="1:14" x14ac:dyDescent="0.3">
      <c r="A1926" t="s">
        <v>2037</v>
      </c>
      <c r="B1926" s="91" t="s">
        <v>192</v>
      </c>
      <c r="C1926" s="53"/>
      <c r="D1926" s="54"/>
      <c r="E1926" s="112"/>
      <c r="F1926" s="55"/>
      <c r="G1926" s="53"/>
      <c r="H1926" s="57"/>
      <c r="I1926" s="56"/>
      <c r="J1926" s="56"/>
      <c r="K1926" s="68"/>
      <c r="L1926" s="113">
        <v>1926</v>
      </c>
      <c r="M1926" s="113"/>
      <c r="N1926" s="98">
        <f>COUNTIFS(A:A,Edges[[#This Row],[Vertex 2]])</f>
        <v>294</v>
      </c>
    </row>
    <row r="1927" spans="1:14" x14ac:dyDescent="0.3">
      <c r="A1927" t="s">
        <v>2038</v>
      </c>
      <c r="B1927" s="91" t="s">
        <v>192</v>
      </c>
      <c r="C1927" s="53"/>
      <c r="D1927" s="54"/>
      <c r="E1927" s="112"/>
      <c r="F1927" s="55"/>
      <c r="G1927" s="53"/>
      <c r="H1927" s="57"/>
      <c r="I1927" s="56"/>
      <c r="J1927" s="56"/>
      <c r="K1927" s="68"/>
      <c r="L1927" s="113">
        <v>1927</v>
      </c>
      <c r="M1927" s="113"/>
      <c r="N1927" s="98">
        <f>COUNTIFS(A:A,Edges[[#This Row],[Vertex 2]])</f>
        <v>294</v>
      </c>
    </row>
    <row r="1928" spans="1:14" x14ac:dyDescent="0.3">
      <c r="A1928" t="s">
        <v>482</v>
      </c>
      <c r="B1928" s="91" t="s">
        <v>192</v>
      </c>
      <c r="C1928" s="53"/>
      <c r="D1928" s="54"/>
      <c r="E1928" s="112"/>
      <c r="F1928" s="55"/>
      <c r="G1928" s="53"/>
      <c r="H1928" s="57"/>
      <c r="I1928" s="56"/>
      <c r="J1928" s="56"/>
      <c r="K1928" s="68"/>
      <c r="L1928" s="113">
        <v>1928</v>
      </c>
      <c r="M1928" s="113"/>
      <c r="N1928" s="98">
        <f>COUNTIFS(A:A,Edges[[#This Row],[Vertex 2]])</f>
        <v>294</v>
      </c>
    </row>
    <row r="1929" spans="1:14" x14ac:dyDescent="0.3">
      <c r="A1929" t="s">
        <v>326</v>
      </c>
      <c r="B1929" s="91" t="s">
        <v>192</v>
      </c>
      <c r="C1929" s="53"/>
      <c r="D1929" s="54"/>
      <c r="E1929" s="112"/>
      <c r="F1929" s="55"/>
      <c r="G1929" s="53"/>
      <c r="H1929" s="57"/>
      <c r="I1929" s="56"/>
      <c r="J1929" s="56"/>
      <c r="K1929" s="68"/>
      <c r="L1929" s="113">
        <v>1929</v>
      </c>
      <c r="M1929" s="113"/>
      <c r="N1929" s="98">
        <f>COUNTIFS(A:A,Edges[[#This Row],[Vertex 2]])</f>
        <v>294</v>
      </c>
    </row>
    <row r="1930" spans="1:14" x14ac:dyDescent="0.3">
      <c r="A1930" t="s">
        <v>478</v>
      </c>
      <c r="B1930" s="91" t="s">
        <v>192</v>
      </c>
      <c r="C1930" s="53"/>
      <c r="D1930" s="54"/>
      <c r="E1930" s="112"/>
      <c r="F1930" s="55"/>
      <c r="G1930" s="53"/>
      <c r="H1930" s="57"/>
      <c r="I1930" s="56"/>
      <c r="J1930" s="56"/>
      <c r="K1930" s="68"/>
      <c r="L1930" s="113">
        <v>1930</v>
      </c>
      <c r="M1930" s="113"/>
      <c r="N1930" s="98">
        <f>COUNTIFS(A:A,Edges[[#This Row],[Vertex 2]])</f>
        <v>294</v>
      </c>
    </row>
    <row r="1931" spans="1:14" x14ac:dyDescent="0.3">
      <c r="A1931" t="s">
        <v>2039</v>
      </c>
      <c r="B1931" s="91" t="s">
        <v>192</v>
      </c>
      <c r="C1931" s="53"/>
      <c r="D1931" s="54"/>
      <c r="E1931" s="112"/>
      <c r="F1931" s="55"/>
      <c r="G1931" s="53"/>
      <c r="H1931" s="57"/>
      <c r="I1931" s="56"/>
      <c r="J1931" s="56"/>
      <c r="K1931" s="68"/>
      <c r="L1931" s="113">
        <v>1931</v>
      </c>
      <c r="M1931" s="113"/>
      <c r="N1931" s="98">
        <f>COUNTIFS(A:A,Edges[[#This Row],[Vertex 2]])</f>
        <v>294</v>
      </c>
    </row>
    <row r="1932" spans="1:14" x14ac:dyDescent="0.3">
      <c r="A1932" t="s">
        <v>2040</v>
      </c>
      <c r="B1932" s="91" t="s">
        <v>192</v>
      </c>
      <c r="C1932" s="53"/>
      <c r="D1932" s="54"/>
      <c r="E1932" s="112"/>
      <c r="F1932" s="55"/>
      <c r="G1932" s="53"/>
      <c r="H1932" s="57"/>
      <c r="I1932" s="56"/>
      <c r="J1932" s="56"/>
      <c r="K1932" s="68"/>
      <c r="L1932" s="113">
        <v>1932</v>
      </c>
      <c r="M1932" s="113"/>
      <c r="N1932" s="98">
        <f>COUNTIFS(A:A,Edges[[#This Row],[Vertex 2]])</f>
        <v>294</v>
      </c>
    </row>
    <row r="1933" spans="1:14" x14ac:dyDescent="0.3">
      <c r="A1933" t="s">
        <v>2041</v>
      </c>
      <c r="B1933" s="91" t="s">
        <v>192</v>
      </c>
      <c r="C1933" s="53"/>
      <c r="D1933" s="54"/>
      <c r="E1933" s="112"/>
      <c r="F1933" s="55"/>
      <c r="G1933" s="53"/>
      <c r="H1933" s="57"/>
      <c r="I1933" s="56"/>
      <c r="J1933" s="56"/>
      <c r="K1933" s="68"/>
      <c r="L1933" s="113">
        <v>1933</v>
      </c>
      <c r="M1933" s="113"/>
      <c r="N1933" s="98">
        <f>COUNTIFS(A:A,Edges[[#This Row],[Vertex 2]])</f>
        <v>294</v>
      </c>
    </row>
    <row r="1934" spans="1:14" x14ac:dyDescent="0.3">
      <c r="A1934" t="s">
        <v>2042</v>
      </c>
      <c r="B1934" s="91" t="s">
        <v>192</v>
      </c>
      <c r="C1934" s="53"/>
      <c r="D1934" s="54"/>
      <c r="E1934" s="112"/>
      <c r="F1934" s="55"/>
      <c r="G1934" s="53"/>
      <c r="H1934" s="57"/>
      <c r="I1934" s="56"/>
      <c r="J1934" s="56"/>
      <c r="K1934" s="68"/>
      <c r="L1934" s="113">
        <v>1934</v>
      </c>
      <c r="M1934" s="113"/>
      <c r="N1934" s="98">
        <f>COUNTIFS(A:A,Edges[[#This Row],[Vertex 2]])</f>
        <v>294</v>
      </c>
    </row>
    <row r="1935" spans="1:14" x14ac:dyDescent="0.3">
      <c r="A1935" t="s">
        <v>2043</v>
      </c>
      <c r="B1935" s="91" t="s">
        <v>192</v>
      </c>
      <c r="C1935" s="53"/>
      <c r="D1935" s="54"/>
      <c r="E1935" s="112"/>
      <c r="F1935" s="55"/>
      <c r="G1935" s="53"/>
      <c r="H1935" s="57"/>
      <c r="I1935" s="56"/>
      <c r="J1935" s="56"/>
      <c r="K1935" s="68"/>
      <c r="L1935" s="113">
        <v>1935</v>
      </c>
      <c r="M1935" s="113"/>
      <c r="N1935" s="98">
        <f>COUNTIFS(A:A,Edges[[#This Row],[Vertex 2]])</f>
        <v>294</v>
      </c>
    </row>
    <row r="1936" spans="1:14" x14ac:dyDescent="0.3">
      <c r="A1936" t="s">
        <v>2044</v>
      </c>
      <c r="B1936" s="91" t="s">
        <v>192</v>
      </c>
      <c r="C1936" s="53"/>
      <c r="D1936" s="54"/>
      <c r="E1936" s="112"/>
      <c r="F1936" s="55"/>
      <c r="G1936" s="53"/>
      <c r="H1936" s="57"/>
      <c r="I1936" s="56"/>
      <c r="J1936" s="56"/>
      <c r="K1936" s="68"/>
      <c r="L1936" s="113">
        <v>1936</v>
      </c>
      <c r="M1936" s="113"/>
      <c r="N1936" s="98">
        <f>COUNTIFS(A:A,Edges[[#This Row],[Vertex 2]])</f>
        <v>294</v>
      </c>
    </row>
    <row r="1937" spans="1:14" x14ac:dyDescent="0.3">
      <c r="A1937" t="s">
        <v>2045</v>
      </c>
      <c r="B1937" s="91" t="s">
        <v>192</v>
      </c>
      <c r="C1937" s="53"/>
      <c r="D1937" s="54"/>
      <c r="E1937" s="112"/>
      <c r="F1937" s="55"/>
      <c r="G1937" s="53"/>
      <c r="H1937" s="57"/>
      <c r="I1937" s="56"/>
      <c r="J1937" s="56"/>
      <c r="K1937" s="68"/>
      <c r="L1937" s="113">
        <v>1937</v>
      </c>
      <c r="M1937" s="113"/>
      <c r="N1937" s="98">
        <f>COUNTIFS(A:A,Edges[[#This Row],[Vertex 2]])</f>
        <v>294</v>
      </c>
    </row>
    <row r="1938" spans="1:14" x14ac:dyDescent="0.3">
      <c r="A1938" t="s">
        <v>2046</v>
      </c>
      <c r="B1938" s="91" t="s">
        <v>192</v>
      </c>
      <c r="C1938" s="53"/>
      <c r="D1938" s="54"/>
      <c r="E1938" s="112"/>
      <c r="F1938" s="55"/>
      <c r="G1938" s="53"/>
      <c r="H1938" s="57"/>
      <c r="I1938" s="56"/>
      <c r="J1938" s="56"/>
      <c r="K1938" s="68"/>
      <c r="L1938" s="113">
        <v>1938</v>
      </c>
      <c r="M1938" s="113"/>
      <c r="N1938" s="98">
        <f>COUNTIFS(A:A,Edges[[#This Row],[Vertex 2]])</f>
        <v>294</v>
      </c>
    </row>
    <row r="1939" spans="1:14" x14ac:dyDescent="0.3">
      <c r="A1939" t="s">
        <v>2047</v>
      </c>
      <c r="B1939" s="91" t="s">
        <v>192</v>
      </c>
      <c r="C1939" s="53"/>
      <c r="D1939" s="54"/>
      <c r="E1939" s="112"/>
      <c r="F1939" s="55"/>
      <c r="G1939" s="53"/>
      <c r="H1939" s="57"/>
      <c r="I1939" s="56"/>
      <c r="J1939" s="56"/>
      <c r="K1939" s="68"/>
      <c r="L1939" s="113">
        <v>1939</v>
      </c>
      <c r="M1939" s="113"/>
      <c r="N1939" s="98">
        <f>COUNTIFS(A:A,Edges[[#This Row],[Vertex 2]])</f>
        <v>294</v>
      </c>
    </row>
    <row r="1940" spans="1:14" x14ac:dyDescent="0.3">
      <c r="A1940" t="s">
        <v>2048</v>
      </c>
      <c r="B1940" s="91" t="s">
        <v>192</v>
      </c>
      <c r="C1940" s="53"/>
      <c r="D1940" s="54"/>
      <c r="E1940" s="112"/>
      <c r="F1940" s="55"/>
      <c r="G1940" s="53"/>
      <c r="H1940" s="57"/>
      <c r="I1940" s="56"/>
      <c r="J1940" s="56"/>
      <c r="K1940" s="68"/>
      <c r="L1940" s="113">
        <v>1940</v>
      </c>
      <c r="M1940" s="113"/>
      <c r="N1940" s="98">
        <f>COUNTIFS(A:A,Edges[[#This Row],[Vertex 2]])</f>
        <v>294</v>
      </c>
    </row>
    <row r="1941" spans="1:14" x14ac:dyDescent="0.3">
      <c r="A1941" t="s">
        <v>2049</v>
      </c>
      <c r="B1941" s="91" t="s">
        <v>192</v>
      </c>
      <c r="C1941" s="53"/>
      <c r="D1941" s="54"/>
      <c r="E1941" s="112"/>
      <c r="F1941" s="55"/>
      <c r="G1941" s="53"/>
      <c r="H1941" s="57"/>
      <c r="I1941" s="56"/>
      <c r="J1941" s="56"/>
      <c r="K1941" s="68"/>
      <c r="L1941" s="113">
        <v>1941</v>
      </c>
      <c r="M1941" s="113"/>
      <c r="N1941" s="98">
        <f>COUNTIFS(A:A,Edges[[#This Row],[Vertex 2]])</f>
        <v>294</v>
      </c>
    </row>
    <row r="1942" spans="1:14" x14ac:dyDescent="0.3">
      <c r="A1942" t="s">
        <v>2050</v>
      </c>
      <c r="B1942" s="91" t="s">
        <v>192</v>
      </c>
      <c r="C1942" s="53"/>
      <c r="D1942" s="54"/>
      <c r="E1942" s="112"/>
      <c r="F1942" s="55"/>
      <c r="G1942" s="53"/>
      <c r="H1942" s="57"/>
      <c r="I1942" s="56"/>
      <c r="J1942" s="56"/>
      <c r="K1942" s="68"/>
      <c r="L1942" s="113">
        <v>1942</v>
      </c>
      <c r="M1942" s="113"/>
      <c r="N1942" s="98">
        <f>COUNTIFS(A:A,Edges[[#This Row],[Vertex 2]])</f>
        <v>294</v>
      </c>
    </row>
    <row r="1943" spans="1:14" x14ac:dyDescent="0.3">
      <c r="A1943" t="s">
        <v>2051</v>
      </c>
      <c r="B1943" s="91" t="s">
        <v>192</v>
      </c>
      <c r="C1943" s="53"/>
      <c r="D1943" s="54"/>
      <c r="E1943" s="112"/>
      <c r="F1943" s="55"/>
      <c r="G1943" s="53"/>
      <c r="H1943" s="57"/>
      <c r="I1943" s="56"/>
      <c r="J1943" s="56"/>
      <c r="K1943" s="68"/>
      <c r="L1943" s="113">
        <v>1943</v>
      </c>
      <c r="M1943" s="113"/>
      <c r="N1943" s="98">
        <f>COUNTIFS(A:A,Edges[[#This Row],[Vertex 2]])</f>
        <v>294</v>
      </c>
    </row>
    <row r="1944" spans="1:14" x14ac:dyDescent="0.3">
      <c r="A1944" t="s">
        <v>2052</v>
      </c>
      <c r="B1944" s="91" t="s">
        <v>192</v>
      </c>
      <c r="C1944" s="53"/>
      <c r="D1944" s="54"/>
      <c r="E1944" s="112"/>
      <c r="F1944" s="55"/>
      <c r="G1944" s="53"/>
      <c r="H1944" s="57"/>
      <c r="I1944" s="56"/>
      <c r="J1944" s="56"/>
      <c r="K1944" s="68"/>
      <c r="L1944" s="113">
        <v>1944</v>
      </c>
      <c r="M1944" s="113"/>
      <c r="N1944" s="98">
        <f>COUNTIFS(A:A,Edges[[#This Row],[Vertex 2]])</f>
        <v>294</v>
      </c>
    </row>
    <row r="1945" spans="1:14" x14ac:dyDescent="0.3">
      <c r="A1945" t="s">
        <v>2053</v>
      </c>
      <c r="B1945" s="91" t="s">
        <v>192</v>
      </c>
      <c r="C1945" s="53"/>
      <c r="D1945" s="54"/>
      <c r="E1945" s="112"/>
      <c r="F1945" s="55"/>
      <c r="G1945" s="53"/>
      <c r="H1945" s="57"/>
      <c r="I1945" s="56"/>
      <c r="J1945" s="56"/>
      <c r="K1945" s="68"/>
      <c r="L1945" s="113">
        <v>1945</v>
      </c>
      <c r="M1945" s="113"/>
      <c r="N1945" s="98">
        <f>COUNTIFS(A:A,Edges[[#This Row],[Vertex 2]])</f>
        <v>294</v>
      </c>
    </row>
    <row r="1946" spans="1:14" x14ac:dyDescent="0.3">
      <c r="A1946" t="s">
        <v>2054</v>
      </c>
      <c r="B1946" s="91" t="s">
        <v>192</v>
      </c>
      <c r="C1946" s="53"/>
      <c r="D1946" s="54"/>
      <c r="E1946" s="112"/>
      <c r="F1946" s="55"/>
      <c r="G1946" s="53"/>
      <c r="H1946" s="57"/>
      <c r="I1946" s="56"/>
      <c r="J1946" s="56"/>
      <c r="K1946" s="68"/>
      <c r="L1946" s="113">
        <v>1946</v>
      </c>
      <c r="M1946" s="113"/>
      <c r="N1946" s="98">
        <f>COUNTIFS(A:A,Edges[[#This Row],[Vertex 2]])</f>
        <v>294</v>
      </c>
    </row>
    <row r="1947" spans="1:14" x14ac:dyDescent="0.3">
      <c r="A1947" t="s">
        <v>2055</v>
      </c>
      <c r="B1947" s="91" t="s">
        <v>192</v>
      </c>
      <c r="C1947" s="53"/>
      <c r="D1947" s="54"/>
      <c r="E1947" s="112"/>
      <c r="F1947" s="55"/>
      <c r="G1947" s="53"/>
      <c r="H1947" s="57"/>
      <c r="I1947" s="56"/>
      <c r="J1947" s="56"/>
      <c r="K1947" s="68"/>
      <c r="L1947" s="113">
        <v>1947</v>
      </c>
      <c r="M1947" s="113"/>
      <c r="N1947" s="98">
        <f>COUNTIFS(A:A,Edges[[#This Row],[Vertex 2]])</f>
        <v>294</v>
      </c>
    </row>
    <row r="1948" spans="1:14" x14ac:dyDescent="0.3">
      <c r="A1948" t="s">
        <v>2056</v>
      </c>
      <c r="B1948" s="91" t="s">
        <v>192</v>
      </c>
      <c r="C1948" s="53"/>
      <c r="D1948" s="54"/>
      <c r="E1948" s="112"/>
      <c r="F1948" s="55"/>
      <c r="G1948" s="53"/>
      <c r="H1948" s="57"/>
      <c r="I1948" s="56"/>
      <c r="J1948" s="56"/>
      <c r="K1948" s="68"/>
      <c r="L1948" s="113">
        <v>1948</v>
      </c>
      <c r="M1948" s="113"/>
      <c r="N1948" s="98">
        <f>COUNTIFS(A:A,Edges[[#This Row],[Vertex 2]])</f>
        <v>294</v>
      </c>
    </row>
    <row r="1949" spans="1:14" x14ac:dyDescent="0.3">
      <c r="A1949" t="s">
        <v>2057</v>
      </c>
      <c r="B1949" s="91" t="s">
        <v>192</v>
      </c>
      <c r="C1949" s="53"/>
      <c r="D1949" s="54"/>
      <c r="E1949" s="112"/>
      <c r="F1949" s="55"/>
      <c r="G1949" s="53"/>
      <c r="H1949" s="57"/>
      <c r="I1949" s="56"/>
      <c r="J1949" s="56"/>
      <c r="K1949" s="68"/>
      <c r="L1949" s="113">
        <v>1949</v>
      </c>
      <c r="M1949" s="113"/>
      <c r="N1949" s="98">
        <f>COUNTIFS(A:A,Edges[[#This Row],[Vertex 2]])</f>
        <v>294</v>
      </c>
    </row>
    <row r="1950" spans="1:14" x14ac:dyDescent="0.3">
      <c r="A1950" t="s">
        <v>2058</v>
      </c>
      <c r="B1950" s="91" t="s">
        <v>192</v>
      </c>
      <c r="C1950" s="53"/>
      <c r="D1950" s="54"/>
      <c r="E1950" s="112"/>
      <c r="F1950" s="55"/>
      <c r="G1950" s="53"/>
      <c r="H1950" s="57"/>
      <c r="I1950" s="56"/>
      <c r="J1950" s="56"/>
      <c r="K1950" s="68"/>
      <c r="L1950" s="113">
        <v>1950</v>
      </c>
      <c r="M1950" s="113"/>
      <c r="N1950" s="98">
        <f>COUNTIFS(A:A,Edges[[#This Row],[Vertex 2]])</f>
        <v>294</v>
      </c>
    </row>
    <row r="1951" spans="1:14" x14ac:dyDescent="0.3">
      <c r="A1951" t="s">
        <v>2059</v>
      </c>
      <c r="B1951" s="91" t="s">
        <v>192</v>
      </c>
      <c r="C1951" s="53"/>
      <c r="D1951" s="54"/>
      <c r="E1951" s="112"/>
      <c r="F1951" s="55"/>
      <c r="G1951" s="53"/>
      <c r="H1951" s="57"/>
      <c r="I1951" s="56"/>
      <c r="J1951" s="56"/>
      <c r="K1951" s="68"/>
      <c r="L1951" s="113">
        <v>1951</v>
      </c>
      <c r="M1951" s="113"/>
      <c r="N1951" s="98">
        <f>COUNTIFS(A:A,Edges[[#This Row],[Vertex 2]])</f>
        <v>294</v>
      </c>
    </row>
    <row r="1952" spans="1:14" x14ac:dyDescent="0.3">
      <c r="A1952" t="s">
        <v>2060</v>
      </c>
      <c r="B1952" s="91" t="s">
        <v>192</v>
      </c>
      <c r="C1952" s="53"/>
      <c r="D1952" s="54"/>
      <c r="E1952" s="112"/>
      <c r="F1952" s="55"/>
      <c r="G1952" s="53"/>
      <c r="H1952" s="57"/>
      <c r="I1952" s="56"/>
      <c r="J1952" s="56"/>
      <c r="K1952" s="68"/>
      <c r="L1952" s="113">
        <v>1952</v>
      </c>
      <c r="M1952" s="113"/>
      <c r="N1952" s="98">
        <f>COUNTIFS(A:A,Edges[[#This Row],[Vertex 2]])</f>
        <v>294</v>
      </c>
    </row>
    <row r="1953" spans="1:14" x14ac:dyDescent="0.3">
      <c r="A1953" t="s">
        <v>2061</v>
      </c>
      <c r="B1953" s="91" t="s">
        <v>192</v>
      </c>
      <c r="C1953" s="53"/>
      <c r="D1953" s="54"/>
      <c r="E1953" s="112"/>
      <c r="F1953" s="55"/>
      <c r="G1953" s="53"/>
      <c r="H1953" s="57"/>
      <c r="I1953" s="56"/>
      <c r="J1953" s="56"/>
      <c r="K1953" s="68"/>
      <c r="L1953" s="113">
        <v>1953</v>
      </c>
      <c r="M1953" s="113"/>
      <c r="N1953" s="98">
        <f>COUNTIFS(A:A,Edges[[#This Row],[Vertex 2]])</f>
        <v>294</v>
      </c>
    </row>
    <row r="1954" spans="1:14" x14ac:dyDescent="0.3">
      <c r="A1954" t="s">
        <v>2062</v>
      </c>
      <c r="B1954" s="91" t="s">
        <v>192</v>
      </c>
      <c r="C1954" s="53"/>
      <c r="D1954" s="54"/>
      <c r="E1954" s="112"/>
      <c r="F1954" s="55"/>
      <c r="G1954" s="53"/>
      <c r="H1954" s="57"/>
      <c r="I1954" s="56"/>
      <c r="J1954" s="56"/>
      <c r="K1954" s="68"/>
      <c r="L1954" s="113">
        <v>1954</v>
      </c>
      <c r="M1954" s="113"/>
      <c r="N1954" s="98">
        <f>COUNTIFS(A:A,Edges[[#This Row],[Vertex 2]])</f>
        <v>294</v>
      </c>
    </row>
    <row r="1955" spans="1:14" x14ac:dyDescent="0.3">
      <c r="A1955" t="s">
        <v>2063</v>
      </c>
      <c r="B1955" s="91" t="s">
        <v>192</v>
      </c>
      <c r="C1955" s="53"/>
      <c r="D1955" s="54"/>
      <c r="E1955" s="112"/>
      <c r="F1955" s="55"/>
      <c r="G1955" s="53"/>
      <c r="H1955" s="57"/>
      <c r="I1955" s="56"/>
      <c r="J1955" s="56"/>
      <c r="K1955" s="68"/>
      <c r="L1955" s="113">
        <v>1955</v>
      </c>
      <c r="M1955" s="113"/>
      <c r="N1955" s="98">
        <f>COUNTIFS(A:A,Edges[[#This Row],[Vertex 2]])</f>
        <v>294</v>
      </c>
    </row>
    <row r="1956" spans="1:14" x14ac:dyDescent="0.3">
      <c r="A1956" t="s">
        <v>2064</v>
      </c>
      <c r="B1956" s="91" t="s">
        <v>192</v>
      </c>
      <c r="C1956" s="53"/>
      <c r="D1956" s="54"/>
      <c r="E1956" s="112"/>
      <c r="F1956" s="55"/>
      <c r="G1956" s="53"/>
      <c r="H1956" s="57"/>
      <c r="I1956" s="56"/>
      <c r="J1956" s="56"/>
      <c r="K1956" s="68"/>
      <c r="L1956" s="113">
        <v>1956</v>
      </c>
      <c r="M1956" s="113"/>
      <c r="N1956" s="98">
        <f>COUNTIFS(A:A,Edges[[#This Row],[Vertex 2]])</f>
        <v>294</v>
      </c>
    </row>
    <row r="1957" spans="1:14" x14ac:dyDescent="0.3">
      <c r="A1957" t="s">
        <v>323</v>
      </c>
      <c r="B1957" s="91" t="s">
        <v>192</v>
      </c>
      <c r="C1957" s="53"/>
      <c r="D1957" s="54"/>
      <c r="E1957" s="112"/>
      <c r="F1957" s="55"/>
      <c r="G1957" s="53"/>
      <c r="H1957" s="57"/>
      <c r="I1957" s="56"/>
      <c r="J1957" s="56"/>
      <c r="K1957" s="68"/>
      <c r="L1957" s="113">
        <v>1957</v>
      </c>
      <c r="M1957" s="113"/>
      <c r="N1957" s="98">
        <f>COUNTIFS(A:A,Edges[[#This Row],[Vertex 2]])</f>
        <v>294</v>
      </c>
    </row>
    <row r="1958" spans="1:14" x14ac:dyDescent="0.3">
      <c r="A1958" t="s">
        <v>2065</v>
      </c>
      <c r="B1958" s="91" t="s">
        <v>192</v>
      </c>
      <c r="C1958" s="53"/>
      <c r="D1958" s="54"/>
      <c r="E1958" s="112"/>
      <c r="F1958" s="55"/>
      <c r="G1958" s="53"/>
      <c r="H1958" s="57"/>
      <c r="I1958" s="56"/>
      <c r="J1958" s="56"/>
      <c r="K1958" s="68"/>
      <c r="L1958" s="113">
        <v>1958</v>
      </c>
      <c r="M1958" s="113"/>
      <c r="N1958" s="98">
        <f>COUNTIFS(A:A,Edges[[#This Row],[Vertex 2]])</f>
        <v>294</v>
      </c>
    </row>
    <row r="1959" spans="1:14" x14ac:dyDescent="0.3">
      <c r="A1959" t="s">
        <v>2066</v>
      </c>
      <c r="B1959" s="91" t="s">
        <v>192</v>
      </c>
      <c r="C1959" s="53"/>
      <c r="D1959" s="54"/>
      <c r="E1959" s="112"/>
      <c r="F1959" s="55"/>
      <c r="G1959" s="53"/>
      <c r="H1959" s="57"/>
      <c r="I1959" s="56"/>
      <c r="J1959" s="56"/>
      <c r="K1959" s="68"/>
      <c r="L1959" s="113">
        <v>1959</v>
      </c>
      <c r="M1959" s="113"/>
      <c r="N1959" s="98">
        <f>COUNTIFS(A:A,Edges[[#This Row],[Vertex 2]])</f>
        <v>294</v>
      </c>
    </row>
    <row r="1960" spans="1:14" x14ac:dyDescent="0.3">
      <c r="A1960" t="s">
        <v>2067</v>
      </c>
      <c r="B1960" s="91" t="s">
        <v>192</v>
      </c>
      <c r="C1960" s="53"/>
      <c r="D1960" s="54"/>
      <c r="E1960" s="112"/>
      <c r="F1960" s="55"/>
      <c r="G1960" s="53"/>
      <c r="H1960" s="57"/>
      <c r="I1960" s="56"/>
      <c r="J1960" s="56"/>
      <c r="K1960" s="68"/>
      <c r="L1960" s="113">
        <v>1960</v>
      </c>
      <c r="M1960" s="113"/>
      <c r="N1960" s="98">
        <f>COUNTIFS(A:A,Edges[[#This Row],[Vertex 2]])</f>
        <v>294</v>
      </c>
    </row>
    <row r="1961" spans="1:14" x14ac:dyDescent="0.3">
      <c r="A1961" t="s">
        <v>2068</v>
      </c>
      <c r="B1961" s="91" t="s">
        <v>192</v>
      </c>
      <c r="C1961" s="53"/>
      <c r="D1961" s="54"/>
      <c r="E1961" s="112"/>
      <c r="F1961" s="55"/>
      <c r="G1961" s="53"/>
      <c r="H1961" s="57"/>
      <c r="I1961" s="56"/>
      <c r="J1961" s="56"/>
      <c r="K1961" s="68"/>
      <c r="L1961" s="113">
        <v>1961</v>
      </c>
      <c r="M1961" s="113"/>
      <c r="N1961" s="98">
        <f>COUNTIFS(A:A,Edges[[#This Row],[Vertex 2]])</f>
        <v>294</v>
      </c>
    </row>
    <row r="1962" spans="1:14" x14ac:dyDescent="0.3">
      <c r="A1962" t="s">
        <v>2069</v>
      </c>
      <c r="B1962" s="91" t="s">
        <v>192</v>
      </c>
      <c r="C1962" s="53"/>
      <c r="D1962" s="54"/>
      <c r="E1962" s="112"/>
      <c r="F1962" s="55"/>
      <c r="G1962" s="53"/>
      <c r="H1962" s="57"/>
      <c r="I1962" s="56"/>
      <c r="J1962" s="56"/>
      <c r="K1962" s="68"/>
      <c r="L1962" s="113">
        <v>1962</v>
      </c>
      <c r="M1962" s="113"/>
      <c r="N1962" s="98">
        <f>COUNTIFS(A:A,Edges[[#This Row],[Vertex 2]])</f>
        <v>294</v>
      </c>
    </row>
    <row r="1963" spans="1:14" x14ac:dyDescent="0.3">
      <c r="A1963" t="s">
        <v>2070</v>
      </c>
      <c r="B1963" s="91" t="s">
        <v>192</v>
      </c>
      <c r="C1963" s="53"/>
      <c r="D1963" s="54"/>
      <c r="E1963" s="112"/>
      <c r="F1963" s="55"/>
      <c r="G1963" s="53"/>
      <c r="H1963" s="57"/>
      <c r="I1963" s="56"/>
      <c r="J1963" s="56"/>
      <c r="K1963" s="68"/>
      <c r="L1963" s="113">
        <v>1963</v>
      </c>
      <c r="M1963" s="113"/>
      <c r="N1963" s="98">
        <f>COUNTIFS(A:A,Edges[[#This Row],[Vertex 2]])</f>
        <v>294</v>
      </c>
    </row>
    <row r="1964" spans="1:14" x14ac:dyDescent="0.3">
      <c r="A1964" t="s">
        <v>2071</v>
      </c>
      <c r="B1964" s="91" t="s">
        <v>192</v>
      </c>
      <c r="C1964" s="53"/>
      <c r="D1964" s="54"/>
      <c r="E1964" s="112"/>
      <c r="F1964" s="55"/>
      <c r="G1964" s="53"/>
      <c r="H1964" s="57"/>
      <c r="I1964" s="56"/>
      <c r="J1964" s="56"/>
      <c r="K1964" s="68"/>
      <c r="L1964" s="113">
        <v>1964</v>
      </c>
      <c r="M1964" s="113"/>
      <c r="N1964" s="98">
        <f>COUNTIFS(A:A,Edges[[#This Row],[Vertex 2]])</f>
        <v>294</v>
      </c>
    </row>
    <row r="1965" spans="1:14" x14ac:dyDescent="0.3">
      <c r="A1965" t="s">
        <v>2072</v>
      </c>
      <c r="B1965" s="91" t="s">
        <v>192</v>
      </c>
      <c r="C1965" s="53"/>
      <c r="D1965" s="54"/>
      <c r="E1965" s="112"/>
      <c r="F1965" s="55"/>
      <c r="G1965" s="53"/>
      <c r="H1965" s="57"/>
      <c r="I1965" s="56"/>
      <c r="J1965" s="56"/>
      <c r="K1965" s="68"/>
      <c r="L1965" s="113">
        <v>1965</v>
      </c>
      <c r="M1965" s="113"/>
      <c r="N1965" s="98">
        <f>COUNTIFS(A:A,Edges[[#This Row],[Vertex 2]])</f>
        <v>294</v>
      </c>
    </row>
    <row r="1966" spans="1:14" x14ac:dyDescent="0.3">
      <c r="A1966" t="s">
        <v>2073</v>
      </c>
      <c r="B1966" s="91" t="s">
        <v>192</v>
      </c>
      <c r="C1966" s="53"/>
      <c r="D1966" s="54"/>
      <c r="E1966" s="112"/>
      <c r="F1966" s="55"/>
      <c r="G1966" s="53"/>
      <c r="H1966" s="57"/>
      <c r="I1966" s="56"/>
      <c r="J1966" s="56"/>
      <c r="K1966" s="68"/>
      <c r="L1966" s="113">
        <v>1966</v>
      </c>
      <c r="M1966" s="113"/>
      <c r="N1966" s="98">
        <f>COUNTIFS(A:A,Edges[[#This Row],[Vertex 2]])</f>
        <v>294</v>
      </c>
    </row>
    <row r="1967" spans="1:14" x14ac:dyDescent="0.3">
      <c r="A1967" t="s">
        <v>2074</v>
      </c>
      <c r="B1967" s="91" t="s">
        <v>192</v>
      </c>
      <c r="C1967" s="53"/>
      <c r="D1967" s="54"/>
      <c r="E1967" s="112"/>
      <c r="F1967" s="55"/>
      <c r="G1967" s="53"/>
      <c r="H1967" s="57"/>
      <c r="I1967" s="56"/>
      <c r="J1967" s="56"/>
      <c r="K1967" s="68"/>
      <c r="L1967" s="113">
        <v>1967</v>
      </c>
      <c r="M1967" s="113"/>
      <c r="N1967" s="98">
        <f>COUNTIFS(A:A,Edges[[#This Row],[Vertex 2]])</f>
        <v>294</v>
      </c>
    </row>
    <row r="1968" spans="1:14" x14ac:dyDescent="0.3">
      <c r="A1968" t="s">
        <v>401</v>
      </c>
      <c r="B1968" s="91" t="s">
        <v>192</v>
      </c>
      <c r="C1968" s="53"/>
      <c r="D1968" s="54"/>
      <c r="E1968" s="112"/>
      <c r="F1968" s="55"/>
      <c r="G1968" s="53"/>
      <c r="H1968" s="57"/>
      <c r="I1968" s="56"/>
      <c r="J1968" s="56"/>
      <c r="K1968" s="68"/>
      <c r="L1968" s="113">
        <v>1968</v>
      </c>
      <c r="M1968" s="113"/>
      <c r="N1968" s="98">
        <f>COUNTIFS(A:A,Edges[[#This Row],[Vertex 2]])</f>
        <v>294</v>
      </c>
    </row>
    <row r="1969" spans="1:14" x14ac:dyDescent="0.3">
      <c r="A1969" t="s">
        <v>2075</v>
      </c>
      <c r="B1969" s="91" t="s">
        <v>192</v>
      </c>
      <c r="C1969" s="53"/>
      <c r="D1969" s="54"/>
      <c r="E1969" s="112"/>
      <c r="F1969" s="55"/>
      <c r="G1969" s="53"/>
      <c r="H1969" s="57"/>
      <c r="I1969" s="56"/>
      <c r="J1969" s="56"/>
      <c r="K1969" s="68"/>
      <c r="L1969" s="113">
        <v>1969</v>
      </c>
      <c r="M1969" s="113"/>
      <c r="N1969" s="98">
        <f>COUNTIFS(A:A,Edges[[#This Row],[Vertex 2]])</f>
        <v>294</v>
      </c>
    </row>
    <row r="1970" spans="1:14" x14ac:dyDescent="0.3">
      <c r="A1970" t="s">
        <v>2076</v>
      </c>
      <c r="B1970" s="91" t="s">
        <v>192</v>
      </c>
      <c r="C1970" s="53"/>
      <c r="D1970" s="54"/>
      <c r="E1970" s="112"/>
      <c r="F1970" s="55"/>
      <c r="G1970" s="53"/>
      <c r="H1970" s="57"/>
      <c r="I1970" s="56"/>
      <c r="J1970" s="56"/>
      <c r="K1970" s="68"/>
      <c r="L1970" s="113">
        <v>1970</v>
      </c>
      <c r="M1970" s="113"/>
      <c r="N1970" s="98">
        <f>COUNTIFS(A:A,Edges[[#This Row],[Vertex 2]])</f>
        <v>294</v>
      </c>
    </row>
    <row r="1971" spans="1:14" x14ac:dyDescent="0.3">
      <c r="A1971" t="s">
        <v>2077</v>
      </c>
      <c r="B1971" s="91" t="s">
        <v>192</v>
      </c>
      <c r="C1971" s="53"/>
      <c r="D1971" s="54"/>
      <c r="E1971" s="112"/>
      <c r="F1971" s="55"/>
      <c r="G1971" s="53"/>
      <c r="H1971" s="57"/>
      <c r="I1971" s="56"/>
      <c r="J1971" s="56"/>
      <c r="K1971" s="68"/>
      <c r="L1971" s="113">
        <v>1971</v>
      </c>
      <c r="M1971" s="113"/>
      <c r="N1971" s="98">
        <f>COUNTIFS(A:A,Edges[[#This Row],[Vertex 2]])</f>
        <v>294</v>
      </c>
    </row>
    <row r="1972" spans="1:14" x14ac:dyDescent="0.3">
      <c r="A1972" t="s">
        <v>2078</v>
      </c>
      <c r="B1972" s="91" t="s">
        <v>192</v>
      </c>
      <c r="C1972" s="53"/>
      <c r="D1972" s="54"/>
      <c r="E1972" s="112"/>
      <c r="F1972" s="55"/>
      <c r="G1972" s="53"/>
      <c r="H1972" s="57"/>
      <c r="I1972" s="56"/>
      <c r="J1972" s="56"/>
      <c r="K1972" s="68"/>
      <c r="L1972" s="113">
        <v>1972</v>
      </c>
      <c r="M1972" s="113"/>
      <c r="N1972" s="98">
        <f>COUNTIFS(A:A,Edges[[#This Row],[Vertex 2]])</f>
        <v>294</v>
      </c>
    </row>
    <row r="1973" spans="1:14" x14ac:dyDescent="0.3">
      <c r="A1973" t="s">
        <v>2079</v>
      </c>
      <c r="B1973" s="91" t="s">
        <v>192</v>
      </c>
      <c r="C1973" s="53"/>
      <c r="D1973" s="54"/>
      <c r="E1973" s="112"/>
      <c r="F1973" s="55"/>
      <c r="G1973" s="53"/>
      <c r="H1973" s="57"/>
      <c r="I1973" s="56"/>
      <c r="J1973" s="56"/>
      <c r="K1973" s="68"/>
      <c r="L1973" s="113">
        <v>1973</v>
      </c>
      <c r="M1973" s="113"/>
      <c r="N1973" s="98">
        <f>COUNTIFS(A:A,Edges[[#This Row],[Vertex 2]])</f>
        <v>294</v>
      </c>
    </row>
    <row r="1974" spans="1:14" x14ac:dyDescent="0.3">
      <c r="A1974" t="s">
        <v>2080</v>
      </c>
      <c r="B1974" s="91" t="s">
        <v>192</v>
      </c>
      <c r="C1974" s="53"/>
      <c r="D1974" s="54"/>
      <c r="E1974" s="112"/>
      <c r="F1974" s="55"/>
      <c r="G1974" s="53"/>
      <c r="H1974" s="57"/>
      <c r="I1974" s="56"/>
      <c r="J1974" s="56"/>
      <c r="K1974" s="68"/>
      <c r="L1974" s="113">
        <v>1974</v>
      </c>
      <c r="M1974" s="113"/>
      <c r="N1974" s="98">
        <f>COUNTIFS(A:A,Edges[[#This Row],[Vertex 2]])</f>
        <v>294</v>
      </c>
    </row>
    <row r="1975" spans="1:14" x14ac:dyDescent="0.3">
      <c r="A1975" t="s">
        <v>2081</v>
      </c>
      <c r="B1975" s="91" t="s">
        <v>192</v>
      </c>
      <c r="C1975" s="53"/>
      <c r="D1975" s="54"/>
      <c r="E1975" s="112"/>
      <c r="F1975" s="55"/>
      <c r="G1975" s="53"/>
      <c r="H1975" s="57"/>
      <c r="I1975" s="56"/>
      <c r="J1975" s="56"/>
      <c r="K1975" s="68"/>
      <c r="L1975" s="113">
        <v>1975</v>
      </c>
      <c r="M1975" s="113"/>
      <c r="N1975" s="98">
        <f>COUNTIFS(A:A,Edges[[#This Row],[Vertex 2]])</f>
        <v>294</v>
      </c>
    </row>
    <row r="1976" spans="1:14" x14ac:dyDescent="0.3">
      <c r="A1976" t="s">
        <v>304</v>
      </c>
      <c r="B1976" s="91" t="s">
        <v>192</v>
      </c>
      <c r="C1976" s="53"/>
      <c r="D1976" s="54"/>
      <c r="E1976" s="112"/>
      <c r="F1976" s="55"/>
      <c r="G1976" s="53"/>
      <c r="H1976" s="57"/>
      <c r="I1976" s="56"/>
      <c r="J1976" s="56"/>
      <c r="K1976" s="68"/>
      <c r="L1976" s="113">
        <v>1976</v>
      </c>
      <c r="M1976" s="113"/>
      <c r="N1976" s="98">
        <f>COUNTIFS(A:A,Edges[[#This Row],[Vertex 2]])</f>
        <v>294</v>
      </c>
    </row>
    <row r="1977" spans="1:14" x14ac:dyDescent="0.3">
      <c r="A1977" t="s">
        <v>2082</v>
      </c>
      <c r="B1977" s="91" t="s">
        <v>192</v>
      </c>
      <c r="C1977" s="53"/>
      <c r="D1977" s="54"/>
      <c r="E1977" s="112"/>
      <c r="F1977" s="55"/>
      <c r="G1977" s="53"/>
      <c r="H1977" s="57"/>
      <c r="I1977" s="56"/>
      <c r="J1977" s="56"/>
      <c r="K1977" s="68"/>
      <c r="L1977" s="113">
        <v>1977</v>
      </c>
      <c r="M1977" s="113"/>
      <c r="N1977" s="98">
        <f>COUNTIFS(A:A,Edges[[#This Row],[Vertex 2]])</f>
        <v>294</v>
      </c>
    </row>
    <row r="1978" spans="1:14" x14ac:dyDescent="0.3">
      <c r="A1978" t="s">
        <v>2083</v>
      </c>
      <c r="B1978" s="91" t="s">
        <v>192</v>
      </c>
      <c r="C1978" s="53"/>
      <c r="D1978" s="54"/>
      <c r="E1978" s="112"/>
      <c r="F1978" s="55"/>
      <c r="G1978" s="53"/>
      <c r="H1978" s="57"/>
      <c r="I1978" s="56"/>
      <c r="J1978" s="56"/>
      <c r="K1978" s="68"/>
      <c r="L1978" s="113">
        <v>1978</v>
      </c>
      <c r="M1978" s="113"/>
      <c r="N1978" s="98">
        <f>COUNTIFS(A:A,Edges[[#This Row],[Vertex 2]])</f>
        <v>294</v>
      </c>
    </row>
    <row r="1979" spans="1:14" x14ac:dyDescent="0.3">
      <c r="A1979" t="s">
        <v>2084</v>
      </c>
      <c r="B1979" s="91" t="s">
        <v>192</v>
      </c>
      <c r="C1979" s="53"/>
      <c r="D1979" s="54"/>
      <c r="E1979" s="112"/>
      <c r="F1979" s="55"/>
      <c r="G1979" s="53"/>
      <c r="H1979" s="57"/>
      <c r="I1979" s="56"/>
      <c r="J1979" s="56"/>
      <c r="K1979" s="68"/>
      <c r="L1979" s="113">
        <v>1979</v>
      </c>
      <c r="M1979" s="113"/>
      <c r="N1979" s="98">
        <f>COUNTIFS(A:A,Edges[[#This Row],[Vertex 2]])</f>
        <v>294</v>
      </c>
    </row>
    <row r="1980" spans="1:14" x14ac:dyDescent="0.3">
      <c r="A1980" t="s">
        <v>2085</v>
      </c>
      <c r="B1980" s="91" t="s">
        <v>192</v>
      </c>
      <c r="C1980" s="53"/>
      <c r="D1980" s="54"/>
      <c r="E1980" s="112"/>
      <c r="F1980" s="55"/>
      <c r="G1980" s="53"/>
      <c r="H1980" s="57"/>
      <c r="I1980" s="56"/>
      <c r="J1980" s="56"/>
      <c r="K1980" s="68"/>
      <c r="L1980" s="113">
        <v>1980</v>
      </c>
      <c r="M1980" s="113"/>
      <c r="N1980" s="98">
        <f>COUNTIFS(A:A,Edges[[#This Row],[Vertex 2]])</f>
        <v>294</v>
      </c>
    </row>
    <row r="1981" spans="1:14" x14ac:dyDescent="0.3">
      <c r="A1981" t="s">
        <v>2086</v>
      </c>
      <c r="B1981" s="91" t="s">
        <v>192</v>
      </c>
      <c r="C1981" s="53"/>
      <c r="D1981" s="54"/>
      <c r="E1981" s="112"/>
      <c r="F1981" s="55"/>
      <c r="G1981" s="53"/>
      <c r="H1981" s="57"/>
      <c r="I1981" s="56"/>
      <c r="J1981" s="56"/>
      <c r="K1981" s="68"/>
      <c r="L1981" s="113">
        <v>1981</v>
      </c>
      <c r="M1981" s="113"/>
      <c r="N1981" s="98">
        <f>COUNTIFS(A:A,Edges[[#This Row],[Vertex 2]])</f>
        <v>294</v>
      </c>
    </row>
    <row r="1982" spans="1:14" x14ac:dyDescent="0.3">
      <c r="A1982" t="s">
        <v>2087</v>
      </c>
      <c r="B1982" s="91" t="s">
        <v>192</v>
      </c>
      <c r="C1982" s="53"/>
      <c r="D1982" s="54"/>
      <c r="E1982" s="112"/>
      <c r="F1982" s="55"/>
      <c r="G1982" s="53"/>
      <c r="H1982" s="57"/>
      <c r="I1982" s="56"/>
      <c r="J1982" s="56"/>
      <c r="K1982" s="68"/>
      <c r="L1982" s="113">
        <v>1982</v>
      </c>
      <c r="M1982" s="113"/>
      <c r="N1982" s="98">
        <f>COUNTIFS(A:A,Edges[[#This Row],[Vertex 2]])</f>
        <v>294</v>
      </c>
    </row>
    <row r="1983" spans="1:14" x14ac:dyDescent="0.3">
      <c r="A1983" t="s">
        <v>486</v>
      </c>
      <c r="B1983" s="91" t="s">
        <v>192</v>
      </c>
      <c r="C1983" s="53"/>
      <c r="D1983" s="54"/>
      <c r="E1983" s="112"/>
      <c r="F1983" s="55"/>
      <c r="G1983" s="53"/>
      <c r="H1983" s="57"/>
      <c r="I1983" s="56"/>
      <c r="J1983" s="56"/>
      <c r="K1983" s="68"/>
      <c r="L1983" s="113">
        <v>1983</v>
      </c>
      <c r="M1983" s="113"/>
      <c r="N1983" s="98">
        <f>COUNTIFS(A:A,Edges[[#This Row],[Vertex 2]])</f>
        <v>294</v>
      </c>
    </row>
    <row r="1984" spans="1:14" x14ac:dyDescent="0.3">
      <c r="A1984" t="s">
        <v>2088</v>
      </c>
      <c r="B1984" s="91" t="s">
        <v>192</v>
      </c>
      <c r="C1984" s="53"/>
      <c r="D1984" s="54"/>
      <c r="E1984" s="112"/>
      <c r="F1984" s="55"/>
      <c r="G1984" s="53"/>
      <c r="H1984" s="57"/>
      <c r="I1984" s="56"/>
      <c r="J1984" s="56"/>
      <c r="K1984" s="68"/>
      <c r="L1984" s="113">
        <v>1984</v>
      </c>
      <c r="M1984" s="113"/>
      <c r="N1984" s="98">
        <f>COUNTIFS(A:A,Edges[[#This Row],[Vertex 2]])</f>
        <v>294</v>
      </c>
    </row>
    <row r="1985" spans="1:14" x14ac:dyDescent="0.3">
      <c r="A1985" t="s">
        <v>381</v>
      </c>
      <c r="B1985" s="91" t="s">
        <v>192</v>
      </c>
      <c r="C1985" s="53"/>
      <c r="D1985" s="54"/>
      <c r="E1985" s="112"/>
      <c r="F1985" s="55"/>
      <c r="G1985" s="53"/>
      <c r="H1985" s="57"/>
      <c r="I1985" s="56"/>
      <c r="J1985" s="56"/>
      <c r="K1985" s="68"/>
      <c r="L1985" s="113">
        <v>1985</v>
      </c>
      <c r="M1985" s="113"/>
      <c r="N1985" s="98">
        <f>COUNTIFS(A:A,Edges[[#This Row],[Vertex 2]])</f>
        <v>294</v>
      </c>
    </row>
    <row r="1986" spans="1:14" x14ac:dyDescent="0.3">
      <c r="A1986" t="s">
        <v>2089</v>
      </c>
      <c r="B1986" s="91" t="s">
        <v>192</v>
      </c>
      <c r="C1986" s="53"/>
      <c r="D1986" s="54"/>
      <c r="E1986" s="112"/>
      <c r="F1986" s="55"/>
      <c r="G1986" s="53"/>
      <c r="H1986" s="57"/>
      <c r="I1986" s="56"/>
      <c r="J1986" s="56"/>
      <c r="K1986" s="68"/>
      <c r="L1986" s="113">
        <v>1986</v>
      </c>
      <c r="M1986" s="113"/>
      <c r="N1986" s="98">
        <f>COUNTIFS(A:A,Edges[[#This Row],[Vertex 2]])</f>
        <v>294</v>
      </c>
    </row>
    <row r="1987" spans="1:14" x14ac:dyDescent="0.3">
      <c r="A1987" t="s">
        <v>477</v>
      </c>
      <c r="B1987" s="91" t="s">
        <v>192</v>
      </c>
      <c r="C1987" s="53"/>
      <c r="D1987" s="54"/>
      <c r="E1987" s="112"/>
      <c r="F1987" s="55"/>
      <c r="G1987" s="53"/>
      <c r="H1987" s="57"/>
      <c r="I1987" s="56"/>
      <c r="J1987" s="56"/>
      <c r="K1987" s="68"/>
      <c r="L1987" s="113">
        <v>1987</v>
      </c>
      <c r="M1987" s="113"/>
      <c r="N1987" s="98">
        <f>COUNTIFS(A:A,Edges[[#This Row],[Vertex 2]])</f>
        <v>294</v>
      </c>
    </row>
    <row r="1988" spans="1:14" x14ac:dyDescent="0.3">
      <c r="A1988" t="s">
        <v>2090</v>
      </c>
      <c r="B1988" s="91" t="s">
        <v>192</v>
      </c>
      <c r="C1988" s="53"/>
      <c r="D1988" s="54"/>
      <c r="E1988" s="112"/>
      <c r="F1988" s="55"/>
      <c r="G1988" s="53"/>
      <c r="H1988" s="57"/>
      <c r="I1988" s="56"/>
      <c r="J1988" s="56"/>
      <c r="K1988" s="68"/>
      <c r="L1988" s="113">
        <v>1988</v>
      </c>
      <c r="M1988" s="113"/>
      <c r="N1988" s="98">
        <f>COUNTIFS(A:A,Edges[[#This Row],[Vertex 2]])</f>
        <v>294</v>
      </c>
    </row>
    <row r="1989" spans="1:14" x14ac:dyDescent="0.3">
      <c r="A1989" t="s">
        <v>2091</v>
      </c>
      <c r="B1989" s="91" t="s">
        <v>192</v>
      </c>
      <c r="C1989" s="53"/>
      <c r="D1989" s="54"/>
      <c r="E1989" s="112"/>
      <c r="F1989" s="55"/>
      <c r="G1989" s="53"/>
      <c r="H1989" s="57"/>
      <c r="I1989" s="56"/>
      <c r="J1989" s="56"/>
      <c r="K1989" s="68"/>
      <c r="L1989" s="113">
        <v>1989</v>
      </c>
      <c r="M1989" s="113"/>
      <c r="N1989" s="98">
        <f>COUNTIFS(A:A,Edges[[#This Row],[Vertex 2]])</f>
        <v>294</v>
      </c>
    </row>
    <row r="1990" spans="1:14" x14ac:dyDescent="0.3">
      <c r="A1990" t="s">
        <v>2092</v>
      </c>
      <c r="B1990" s="91" t="s">
        <v>192</v>
      </c>
      <c r="C1990" s="53"/>
      <c r="D1990" s="54"/>
      <c r="E1990" s="112"/>
      <c r="F1990" s="55"/>
      <c r="G1990" s="53"/>
      <c r="H1990" s="57"/>
      <c r="I1990" s="56"/>
      <c r="J1990" s="56"/>
      <c r="K1990" s="68"/>
      <c r="L1990" s="113">
        <v>1990</v>
      </c>
      <c r="M1990" s="113"/>
      <c r="N1990" s="98">
        <f>COUNTIFS(A:A,Edges[[#This Row],[Vertex 2]])</f>
        <v>294</v>
      </c>
    </row>
    <row r="1991" spans="1:14" x14ac:dyDescent="0.3">
      <c r="A1991" t="s">
        <v>2093</v>
      </c>
      <c r="B1991" s="91" t="s">
        <v>192</v>
      </c>
      <c r="C1991" s="53"/>
      <c r="D1991" s="54"/>
      <c r="E1991" s="112"/>
      <c r="F1991" s="55"/>
      <c r="G1991" s="53"/>
      <c r="H1991" s="57"/>
      <c r="I1991" s="56"/>
      <c r="J1991" s="56"/>
      <c r="K1991" s="68"/>
      <c r="L1991" s="113">
        <v>1991</v>
      </c>
      <c r="M1991" s="113"/>
      <c r="N1991" s="98">
        <f>COUNTIFS(A:A,Edges[[#This Row],[Vertex 2]])</f>
        <v>294</v>
      </c>
    </row>
    <row r="1992" spans="1:14" x14ac:dyDescent="0.3">
      <c r="A1992" t="s">
        <v>439</v>
      </c>
      <c r="B1992" s="91" t="s">
        <v>192</v>
      </c>
      <c r="C1992" s="53"/>
      <c r="D1992" s="54"/>
      <c r="E1992" s="112"/>
      <c r="F1992" s="55"/>
      <c r="G1992" s="53"/>
      <c r="H1992" s="57"/>
      <c r="I1992" s="56"/>
      <c r="J1992" s="56"/>
      <c r="K1992" s="68"/>
      <c r="L1992" s="113">
        <v>1992</v>
      </c>
      <c r="M1992" s="113"/>
      <c r="N1992" s="98">
        <f>COUNTIFS(A:A,Edges[[#This Row],[Vertex 2]])</f>
        <v>294</v>
      </c>
    </row>
    <row r="1993" spans="1:14" x14ac:dyDescent="0.3">
      <c r="A1993" t="s">
        <v>377</v>
      </c>
      <c r="B1993" s="91" t="s">
        <v>192</v>
      </c>
      <c r="C1993" s="53"/>
      <c r="D1993" s="54"/>
      <c r="E1993" s="112"/>
      <c r="F1993" s="55"/>
      <c r="G1993" s="53"/>
      <c r="H1993" s="57"/>
      <c r="I1993" s="56"/>
      <c r="J1993" s="56"/>
      <c r="K1993" s="68"/>
      <c r="L1993" s="113">
        <v>1993</v>
      </c>
      <c r="M1993" s="113"/>
      <c r="N1993" s="98">
        <f>COUNTIFS(A:A,Edges[[#This Row],[Vertex 2]])</f>
        <v>294</v>
      </c>
    </row>
    <row r="1994" spans="1:14" x14ac:dyDescent="0.3">
      <c r="A1994" t="s">
        <v>2094</v>
      </c>
      <c r="B1994" s="91" t="s">
        <v>192</v>
      </c>
      <c r="C1994" s="53"/>
      <c r="D1994" s="54"/>
      <c r="E1994" s="112"/>
      <c r="F1994" s="55"/>
      <c r="G1994" s="53"/>
      <c r="H1994" s="57"/>
      <c r="I1994" s="56"/>
      <c r="J1994" s="56"/>
      <c r="K1994" s="68"/>
      <c r="L1994" s="113">
        <v>1994</v>
      </c>
      <c r="M1994" s="113"/>
      <c r="N1994" s="98">
        <f>COUNTIFS(A:A,Edges[[#This Row],[Vertex 2]])</f>
        <v>294</v>
      </c>
    </row>
    <row r="1995" spans="1:14" x14ac:dyDescent="0.3">
      <c r="A1995" t="s">
        <v>2095</v>
      </c>
      <c r="B1995" s="91" t="s">
        <v>192</v>
      </c>
      <c r="C1995" s="53"/>
      <c r="D1995" s="54"/>
      <c r="E1995" s="112"/>
      <c r="F1995" s="55"/>
      <c r="G1995" s="53"/>
      <c r="H1995" s="57"/>
      <c r="I1995" s="56"/>
      <c r="J1995" s="56"/>
      <c r="K1995" s="68"/>
      <c r="L1995" s="113">
        <v>1995</v>
      </c>
      <c r="M1995" s="113"/>
      <c r="N1995" s="98">
        <f>COUNTIFS(A:A,Edges[[#This Row],[Vertex 2]])</f>
        <v>294</v>
      </c>
    </row>
    <row r="1996" spans="1:14" x14ac:dyDescent="0.3">
      <c r="A1996" t="s">
        <v>2096</v>
      </c>
      <c r="B1996" s="91" t="s">
        <v>192</v>
      </c>
      <c r="C1996" s="53"/>
      <c r="D1996" s="54"/>
      <c r="E1996" s="112"/>
      <c r="F1996" s="55"/>
      <c r="G1996" s="53"/>
      <c r="H1996" s="57"/>
      <c r="I1996" s="56"/>
      <c r="J1996" s="56"/>
      <c r="K1996" s="68"/>
      <c r="L1996" s="113">
        <v>1996</v>
      </c>
      <c r="M1996" s="113"/>
      <c r="N1996" s="98">
        <f>COUNTIFS(A:A,Edges[[#This Row],[Vertex 2]])</f>
        <v>294</v>
      </c>
    </row>
    <row r="1997" spans="1:14" x14ac:dyDescent="0.3">
      <c r="A1997" t="s">
        <v>2097</v>
      </c>
      <c r="B1997" s="91" t="s">
        <v>192</v>
      </c>
      <c r="C1997" s="53"/>
      <c r="D1997" s="54"/>
      <c r="E1997" s="112"/>
      <c r="F1997" s="55"/>
      <c r="G1997" s="53"/>
      <c r="H1997" s="57"/>
      <c r="I1997" s="56"/>
      <c r="J1997" s="56"/>
      <c r="K1997" s="68"/>
      <c r="L1997" s="113">
        <v>1997</v>
      </c>
      <c r="M1997" s="113"/>
      <c r="N1997" s="98">
        <f>COUNTIFS(A:A,Edges[[#This Row],[Vertex 2]])</f>
        <v>294</v>
      </c>
    </row>
    <row r="1998" spans="1:14" x14ac:dyDescent="0.3">
      <c r="A1998" t="s">
        <v>2098</v>
      </c>
      <c r="B1998" s="91" t="s">
        <v>192</v>
      </c>
      <c r="C1998" s="53"/>
      <c r="D1998" s="54"/>
      <c r="E1998" s="112"/>
      <c r="F1998" s="55"/>
      <c r="G1998" s="53"/>
      <c r="H1998" s="57"/>
      <c r="I1998" s="56"/>
      <c r="J1998" s="56"/>
      <c r="K1998" s="68"/>
      <c r="L1998" s="113">
        <v>1998</v>
      </c>
      <c r="M1998" s="113"/>
      <c r="N1998" s="98">
        <f>COUNTIFS(A:A,Edges[[#This Row],[Vertex 2]])</f>
        <v>294</v>
      </c>
    </row>
    <row r="1999" spans="1:14" x14ac:dyDescent="0.3">
      <c r="A1999" t="s">
        <v>2099</v>
      </c>
      <c r="B1999" s="91" t="s">
        <v>192</v>
      </c>
      <c r="C1999" s="53"/>
      <c r="D1999" s="54"/>
      <c r="E1999" s="112"/>
      <c r="F1999" s="55"/>
      <c r="G1999" s="53"/>
      <c r="H1999" s="57"/>
      <c r="I1999" s="56"/>
      <c r="J1999" s="56"/>
      <c r="K1999" s="68"/>
      <c r="L1999" s="113">
        <v>1999</v>
      </c>
      <c r="M1999" s="113"/>
      <c r="N1999" s="98">
        <f>COUNTIFS(A:A,Edges[[#This Row],[Vertex 2]])</f>
        <v>294</v>
      </c>
    </row>
    <row r="2000" spans="1:14" x14ac:dyDescent="0.3">
      <c r="A2000" t="s">
        <v>2100</v>
      </c>
      <c r="B2000" s="91" t="s">
        <v>192</v>
      </c>
      <c r="C2000" s="53"/>
      <c r="D2000" s="54"/>
      <c r="E2000" s="112"/>
      <c r="F2000" s="55"/>
      <c r="G2000" s="53"/>
      <c r="H2000" s="57"/>
      <c r="I2000" s="56"/>
      <c r="J2000" s="56"/>
      <c r="K2000" s="68"/>
      <c r="L2000" s="113">
        <v>2000</v>
      </c>
      <c r="M2000" s="113"/>
      <c r="N2000" s="98">
        <f>COUNTIFS(A:A,Edges[[#This Row],[Vertex 2]])</f>
        <v>294</v>
      </c>
    </row>
    <row r="2001" spans="1:14" x14ac:dyDescent="0.3">
      <c r="A2001" t="s">
        <v>2101</v>
      </c>
      <c r="B2001" s="91" t="s">
        <v>192</v>
      </c>
      <c r="C2001" s="53"/>
      <c r="D2001" s="54"/>
      <c r="E2001" s="112"/>
      <c r="F2001" s="55"/>
      <c r="G2001" s="53"/>
      <c r="H2001" s="57"/>
      <c r="I2001" s="56"/>
      <c r="J2001" s="56"/>
      <c r="K2001" s="68"/>
      <c r="L2001" s="113">
        <v>2001</v>
      </c>
      <c r="M2001" s="113"/>
      <c r="N2001" s="98">
        <f>COUNTIFS(A:A,Edges[[#This Row],[Vertex 2]])</f>
        <v>294</v>
      </c>
    </row>
    <row r="2002" spans="1:14" x14ac:dyDescent="0.3">
      <c r="A2002" t="s">
        <v>2102</v>
      </c>
      <c r="B2002" s="91" t="s">
        <v>192</v>
      </c>
      <c r="C2002" s="53"/>
      <c r="D2002" s="54"/>
      <c r="E2002" s="112"/>
      <c r="F2002" s="55"/>
      <c r="G2002" s="53"/>
      <c r="H2002" s="57"/>
      <c r="I2002" s="56"/>
      <c r="J2002" s="56"/>
      <c r="K2002" s="68"/>
      <c r="L2002" s="113">
        <v>2002</v>
      </c>
      <c r="M2002" s="113"/>
      <c r="N2002" s="98">
        <f>COUNTIFS(A:A,Edges[[#This Row],[Vertex 2]])</f>
        <v>294</v>
      </c>
    </row>
    <row r="2003" spans="1:14" x14ac:dyDescent="0.3">
      <c r="A2003" t="s">
        <v>2103</v>
      </c>
      <c r="B2003" s="91" t="s">
        <v>192</v>
      </c>
      <c r="C2003" s="53"/>
      <c r="D2003" s="54"/>
      <c r="E2003" s="112"/>
      <c r="F2003" s="55"/>
      <c r="G2003" s="53"/>
      <c r="H2003" s="57"/>
      <c r="I2003" s="56"/>
      <c r="J2003" s="56"/>
      <c r="K2003" s="68"/>
      <c r="L2003" s="113">
        <v>2003</v>
      </c>
      <c r="M2003" s="113"/>
      <c r="N2003" s="98">
        <f>COUNTIFS(A:A,Edges[[#This Row],[Vertex 2]])</f>
        <v>294</v>
      </c>
    </row>
    <row r="2004" spans="1:14" x14ac:dyDescent="0.3">
      <c r="A2004" t="s">
        <v>2104</v>
      </c>
      <c r="B2004" s="91" t="s">
        <v>192</v>
      </c>
      <c r="C2004" s="53"/>
      <c r="D2004" s="54"/>
      <c r="E2004" s="112"/>
      <c r="F2004" s="55"/>
      <c r="G2004" s="53"/>
      <c r="H2004" s="57"/>
      <c r="I2004" s="56"/>
      <c r="J2004" s="56"/>
      <c r="K2004" s="68"/>
      <c r="L2004" s="113">
        <v>2004</v>
      </c>
      <c r="M2004" s="113"/>
      <c r="N2004" s="98">
        <f>COUNTIFS(A:A,Edges[[#This Row],[Vertex 2]])</f>
        <v>294</v>
      </c>
    </row>
    <row r="2005" spans="1:14" x14ac:dyDescent="0.3">
      <c r="A2005" t="s">
        <v>2105</v>
      </c>
      <c r="B2005" s="91" t="s">
        <v>192</v>
      </c>
      <c r="C2005" s="53"/>
      <c r="D2005" s="54"/>
      <c r="E2005" s="112"/>
      <c r="F2005" s="55"/>
      <c r="G2005" s="53"/>
      <c r="H2005" s="57"/>
      <c r="I2005" s="56"/>
      <c r="J2005" s="56"/>
      <c r="K2005" s="68"/>
      <c r="L2005" s="113">
        <v>2005</v>
      </c>
      <c r="M2005" s="113"/>
      <c r="N2005" s="98">
        <f>COUNTIFS(A:A,Edges[[#This Row],[Vertex 2]])</f>
        <v>294</v>
      </c>
    </row>
    <row r="2006" spans="1:14" x14ac:dyDescent="0.3">
      <c r="A2006" t="s">
        <v>2106</v>
      </c>
      <c r="B2006" s="91" t="s">
        <v>192</v>
      </c>
      <c r="C2006" s="53"/>
      <c r="D2006" s="54"/>
      <c r="E2006" s="112"/>
      <c r="F2006" s="55"/>
      <c r="G2006" s="53"/>
      <c r="H2006" s="57"/>
      <c r="I2006" s="56"/>
      <c r="J2006" s="56"/>
      <c r="K2006" s="68"/>
      <c r="L2006" s="113">
        <v>2006</v>
      </c>
      <c r="M2006" s="113"/>
      <c r="N2006" s="98">
        <f>COUNTIFS(A:A,Edges[[#This Row],[Vertex 2]])</f>
        <v>294</v>
      </c>
    </row>
    <row r="2007" spans="1:14" x14ac:dyDescent="0.3">
      <c r="A2007" t="s">
        <v>2107</v>
      </c>
      <c r="B2007" s="91" t="s">
        <v>192</v>
      </c>
      <c r="C2007" s="53"/>
      <c r="D2007" s="54"/>
      <c r="E2007" s="112"/>
      <c r="F2007" s="55"/>
      <c r="G2007" s="53"/>
      <c r="H2007" s="57"/>
      <c r="I2007" s="56"/>
      <c r="J2007" s="56"/>
      <c r="K2007" s="68"/>
      <c r="L2007" s="113">
        <v>2007</v>
      </c>
      <c r="M2007" s="113"/>
      <c r="N2007" s="98">
        <f>COUNTIFS(A:A,Edges[[#This Row],[Vertex 2]])</f>
        <v>294</v>
      </c>
    </row>
    <row r="2008" spans="1:14" x14ac:dyDescent="0.3">
      <c r="A2008" t="s">
        <v>2108</v>
      </c>
      <c r="B2008" s="91" t="s">
        <v>192</v>
      </c>
      <c r="C2008" s="53"/>
      <c r="D2008" s="54"/>
      <c r="E2008" s="112"/>
      <c r="F2008" s="55"/>
      <c r="G2008" s="53"/>
      <c r="H2008" s="57"/>
      <c r="I2008" s="56"/>
      <c r="J2008" s="56"/>
      <c r="K2008" s="68"/>
      <c r="L2008" s="113">
        <v>2008</v>
      </c>
      <c r="M2008" s="113"/>
      <c r="N2008" s="98">
        <f>COUNTIFS(A:A,Edges[[#This Row],[Vertex 2]])</f>
        <v>294</v>
      </c>
    </row>
    <row r="2009" spans="1:14" x14ac:dyDescent="0.3">
      <c r="A2009" t="s">
        <v>2109</v>
      </c>
      <c r="B2009" s="91" t="s">
        <v>192</v>
      </c>
      <c r="C2009" s="53"/>
      <c r="D2009" s="54"/>
      <c r="E2009" s="112"/>
      <c r="F2009" s="55"/>
      <c r="G2009" s="53"/>
      <c r="H2009" s="57"/>
      <c r="I2009" s="56"/>
      <c r="J2009" s="56"/>
      <c r="K2009" s="68"/>
      <c r="L2009" s="113">
        <v>2009</v>
      </c>
      <c r="M2009" s="113"/>
      <c r="N2009" s="98">
        <f>COUNTIFS(A:A,Edges[[#This Row],[Vertex 2]])</f>
        <v>294</v>
      </c>
    </row>
    <row r="2010" spans="1:14" x14ac:dyDescent="0.3">
      <c r="A2010" t="s">
        <v>2110</v>
      </c>
      <c r="B2010" s="91" t="s">
        <v>192</v>
      </c>
      <c r="C2010" s="53"/>
      <c r="D2010" s="54"/>
      <c r="E2010" s="112"/>
      <c r="F2010" s="55"/>
      <c r="G2010" s="53"/>
      <c r="H2010" s="57"/>
      <c r="I2010" s="56"/>
      <c r="J2010" s="56"/>
      <c r="K2010" s="68"/>
      <c r="L2010" s="113">
        <v>2010</v>
      </c>
      <c r="M2010" s="113"/>
      <c r="N2010" s="98">
        <f>COUNTIFS(A:A,Edges[[#This Row],[Vertex 2]])</f>
        <v>294</v>
      </c>
    </row>
    <row r="2011" spans="1:14" x14ac:dyDescent="0.3">
      <c r="A2011" t="s">
        <v>2111</v>
      </c>
      <c r="B2011" s="91" t="s">
        <v>192</v>
      </c>
      <c r="C2011" s="53"/>
      <c r="D2011" s="54"/>
      <c r="E2011" s="112"/>
      <c r="F2011" s="55"/>
      <c r="G2011" s="53"/>
      <c r="H2011" s="57"/>
      <c r="I2011" s="56"/>
      <c r="J2011" s="56"/>
      <c r="K2011" s="68"/>
      <c r="L2011" s="113">
        <v>2011</v>
      </c>
      <c r="M2011" s="113"/>
      <c r="N2011" s="98">
        <f>COUNTIFS(A:A,Edges[[#This Row],[Vertex 2]])</f>
        <v>294</v>
      </c>
    </row>
    <row r="2012" spans="1:14" x14ac:dyDescent="0.3">
      <c r="A2012" t="s">
        <v>2112</v>
      </c>
      <c r="B2012" s="91" t="s">
        <v>192</v>
      </c>
      <c r="C2012" s="53"/>
      <c r="D2012" s="54"/>
      <c r="E2012" s="112"/>
      <c r="F2012" s="55"/>
      <c r="G2012" s="53"/>
      <c r="H2012" s="57"/>
      <c r="I2012" s="56"/>
      <c r="J2012" s="56"/>
      <c r="K2012" s="68"/>
      <c r="L2012" s="113">
        <v>2012</v>
      </c>
      <c r="M2012" s="113"/>
      <c r="N2012" s="98">
        <f>COUNTIFS(A:A,Edges[[#This Row],[Vertex 2]])</f>
        <v>294</v>
      </c>
    </row>
    <row r="2013" spans="1:14" x14ac:dyDescent="0.3">
      <c r="A2013" t="s">
        <v>2113</v>
      </c>
      <c r="B2013" s="91" t="s">
        <v>192</v>
      </c>
      <c r="C2013" s="53"/>
      <c r="D2013" s="54"/>
      <c r="E2013" s="112"/>
      <c r="F2013" s="55"/>
      <c r="G2013" s="53"/>
      <c r="H2013" s="57"/>
      <c r="I2013" s="56"/>
      <c r="J2013" s="56"/>
      <c r="K2013" s="68"/>
      <c r="L2013" s="113">
        <v>2013</v>
      </c>
      <c r="M2013" s="113"/>
      <c r="N2013" s="98">
        <f>COUNTIFS(A:A,Edges[[#This Row],[Vertex 2]])</f>
        <v>294</v>
      </c>
    </row>
    <row r="2014" spans="1:14" x14ac:dyDescent="0.3">
      <c r="A2014" t="s">
        <v>2114</v>
      </c>
      <c r="B2014" s="91" t="s">
        <v>192</v>
      </c>
      <c r="C2014" s="53"/>
      <c r="D2014" s="54"/>
      <c r="E2014" s="112"/>
      <c r="F2014" s="55"/>
      <c r="G2014" s="53"/>
      <c r="H2014" s="57"/>
      <c r="I2014" s="56"/>
      <c r="J2014" s="56"/>
      <c r="K2014" s="68"/>
      <c r="L2014" s="113">
        <v>2014</v>
      </c>
      <c r="M2014" s="113"/>
      <c r="N2014" s="98">
        <f>COUNTIFS(A:A,Edges[[#This Row],[Vertex 2]])</f>
        <v>294</v>
      </c>
    </row>
    <row r="2015" spans="1:14" x14ac:dyDescent="0.3">
      <c r="A2015" t="s">
        <v>479</v>
      </c>
      <c r="B2015" s="91" t="s">
        <v>192</v>
      </c>
      <c r="C2015" s="53"/>
      <c r="D2015" s="54"/>
      <c r="E2015" s="112"/>
      <c r="F2015" s="55"/>
      <c r="G2015" s="53"/>
      <c r="H2015" s="57"/>
      <c r="I2015" s="56"/>
      <c r="J2015" s="56"/>
      <c r="K2015" s="68"/>
      <c r="L2015" s="113">
        <v>2015</v>
      </c>
      <c r="M2015" s="113"/>
      <c r="N2015" s="98">
        <f>COUNTIFS(A:A,Edges[[#This Row],[Vertex 2]])</f>
        <v>294</v>
      </c>
    </row>
    <row r="2016" spans="1:14" x14ac:dyDescent="0.3">
      <c r="A2016" t="s">
        <v>2115</v>
      </c>
      <c r="B2016" s="91" t="s">
        <v>192</v>
      </c>
      <c r="C2016" s="53"/>
      <c r="D2016" s="54"/>
      <c r="E2016" s="112"/>
      <c r="F2016" s="55"/>
      <c r="G2016" s="53"/>
      <c r="H2016" s="57"/>
      <c r="I2016" s="56"/>
      <c r="J2016" s="56"/>
      <c r="K2016" s="68"/>
      <c r="L2016" s="113">
        <v>2016</v>
      </c>
      <c r="M2016" s="113"/>
      <c r="N2016" s="98">
        <f>COUNTIFS(A:A,Edges[[#This Row],[Vertex 2]])</f>
        <v>294</v>
      </c>
    </row>
    <row r="2017" spans="1:14" x14ac:dyDescent="0.3">
      <c r="A2017" t="s">
        <v>2116</v>
      </c>
      <c r="B2017" s="91" t="s">
        <v>192</v>
      </c>
      <c r="C2017" s="53"/>
      <c r="D2017" s="54"/>
      <c r="E2017" s="112"/>
      <c r="F2017" s="55"/>
      <c r="G2017" s="53"/>
      <c r="H2017" s="57"/>
      <c r="I2017" s="56"/>
      <c r="J2017" s="56"/>
      <c r="K2017" s="68"/>
      <c r="L2017" s="113">
        <v>2017</v>
      </c>
      <c r="M2017" s="113"/>
      <c r="N2017" s="98">
        <f>COUNTIFS(A:A,Edges[[#This Row],[Vertex 2]])</f>
        <v>294</v>
      </c>
    </row>
    <row r="2018" spans="1:14" x14ac:dyDescent="0.3">
      <c r="A2018" t="s">
        <v>488</v>
      </c>
      <c r="B2018" s="91" t="s">
        <v>192</v>
      </c>
      <c r="C2018" s="53"/>
      <c r="D2018" s="54"/>
      <c r="E2018" s="112"/>
      <c r="F2018" s="55"/>
      <c r="G2018" s="53"/>
      <c r="H2018" s="57"/>
      <c r="I2018" s="56"/>
      <c r="J2018" s="56"/>
      <c r="K2018" s="68"/>
      <c r="L2018" s="113">
        <v>2018</v>
      </c>
      <c r="M2018" s="113"/>
      <c r="N2018" s="98">
        <f>COUNTIFS(A:A,Edges[[#This Row],[Vertex 2]])</f>
        <v>294</v>
      </c>
    </row>
    <row r="2019" spans="1:14" x14ac:dyDescent="0.3">
      <c r="A2019" t="s">
        <v>2117</v>
      </c>
      <c r="B2019" s="91" t="s">
        <v>192</v>
      </c>
      <c r="C2019" s="53"/>
      <c r="D2019" s="54"/>
      <c r="E2019" s="112"/>
      <c r="F2019" s="55"/>
      <c r="G2019" s="53"/>
      <c r="H2019" s="57"/>
      <c r="I2019" s="56"/>
      <c r="J2019" s="56"/>
      <c r="K2019" s="68"/>
      <c r="L2019" s="113">
        <v>2019</v>
      </c>
      <c r="M2019" s="113"/>
      <c r="N2019" s="98">
        <f>COUNTIFS(A:A,Edges[[#This Row],[Vertex 2]])</f>
        <v>294</v>
      </c>
    </row>
    <row r="2020" spans="1:14" x14ac:dyDescent="0.3">
      <c r="A2020" t="s">
        <v>2118</v>
      </c>
      <c r="B2020" s="91" t="s">
        <v>192</v>
      </c>
      <c r="C2020" s="53"/>
      <c r="D2020" s="54"/>
      <c r="E2020" s="112"/>
      <c r="F2020" s="55"/>
      <c r="G2020" s="53"/>
      <c r="H2020" s="57"/>
      <c r="I2020" s="56"/>
      <c r="J2020" s="56"/>
      <c r="K2020" s="68"/>
      <c r="L2020" s="113">
        <v>2020</v>
      </c>
      <c r="M2020" s="113"/>
      <c r="N2020" s="98">
        <f>COUNTIFS(A:A,Edges[[#This Row],[Vertex 2]])</f>
        <v>294</v>
      </c>
    </row>
    <row r="2021" spans="1:14" x14ac:dyDescent="0.3">
      <c r="A2021" t="s">
        <v>2119</v>
      </c>
      <c r="B2021" s="91" t="s">
        <v>192</v>
      </c>
      <c r="C2021" s="53"/>
      <c r="D2021" s="54"/>
      <c r="E2021" s="112"/>
      <c r="F2021" s="55"/>
      <c r="G2021" s="53"/>
      <c r="H2021" s="57"/>
      <c r="I2021" s="56"/>
      <c r="J2021" s="56"/>
      <c r="K2021" s="68"/>
      <c r="L2021" s="113">
        <v>2021</v>
      </c>
      <c r="M2021" s="113"/>
      <c r="N2021" s="98">
        <f>COUNTIFS(A:A,Edges[[#This Row],[Vertex 2]])</f>
        <v>294</v>
      </c>
    </row>
    <row r="2022" spans="1:14" x14ac:dyDescent="0.3">
      <c r="A2022" t="s">
        <v>2120</v>
      </c>
      <c r="B2022" s="91" t="s">
        <v>192</v>
      </c>
      <c r="C2022" s="53"/>
      <c r="D2022" s="54"/>
      <c r="E2022" s="112"/>
      <c r="F2022" s="55"/>
      <c r="G2022" s="53"/>
      <c r="H2022" s="57"/>
      <c r="I2022" s="56"/>
      <c r="J2022" s="56"/>
      <c r="K2022" s="68"/>
      <c r="L2022" s="113">
        <v>2022</v>
      </c>
      <c r="M2022" s="113"/>
      <c r="N2022" s="98">
        <f>COUNTIFS(A:A,Edges[[#This Row],[Vertex 2]])</f>
        <v>294</v>
      </c>
    </row>
    <row r="2023" spans="1:14" x14ac:dyDescent="0.3">
      <c r="A2023" t="s">
        <v>2121</v>
      </c>
      <c r="B2023" s="91" t="s">
        <v>192</v>
      </c>
      <c r="C2023" s="53"/>
      <c r="D2023" s="54"/>
      <c r="E2023" s="112"/>
      <c r="F2023" s="55"/>
      <c r="G2023" s="53"/>
      <c r="H2023" s="57"/>
      <c r="I2023" s="56"/>
      <c r="J2023" s="56"/>
      <c r="K2023" s="68"/>
      <c r="L2023" s="113">
        <v>2023</v>
      </c>
      <c r="M2023" s="113"/>
      <c r="N2023" s="98">
        <f>COUNTIFS(A:A,Edges[[#This Row],[Vertex 2]])</f>
        <v>294</v>
      </c>
    </row>
    <row r="2024" spans="1:14" x14ac:dyDescent="0.3">
      <c r="A2024" t="s">
        <v>489</v>
      </c>
      <c r="B2024" s="91" t="s">
        <v>192</v>
      </c>
      <c r="C2024" s="53"/>
      <c r="D2024" s="54"/>
      <c r="E2024" s="112"/>
      <c r="F2024" s="55"/>
      <c r="G2024" s="53"/>
      <c r="H2024" s="57"/>
      <c r="I2024" s="56"/>
      <c r="J2024" s="56"/>
      <c r="K2024" s="68"/>
      <c r="L2024" s="113">
        <v>2024</v>
      </c>
      <c r="M2024" s="113"/>
      <c r="N2024" s="98">
        <f>COUNTIFS(A:A,Edges[[#This Row],[Vertex 2]])</f>
        <v>294</v>
      </c>
    </row>
  </sheetData>
  <dataConsolidate/>
  <dataValidations count="14">
    <dataValidation allowBlank="1" showInputMessage="1" errorTitle="Invalid Edge Visibility" error="The optional edge visibility must be Yes, Y, True, T, Always, 1, or empty to make the edge visible; or No, N, False, F, Never, or 0 to hide the edge.  Try selecting from the drop-down list instead." promptTitle="Edge ID" prompt="This is a unique ID that gets filled in automatically.  Do not edit this column." sqref="L3:L2024" xr:uid="{00000000-0002-0000-0000-000000000000}"/>
    <dataValidation allowBlank="1" errorTitle="Invalid Edge Visibility" error="The optional edge visibility must be Yes, Y, True, T, Always, 1, or empty to make the edge visible; or No, N, False, F, Never, or 0 to hide the edge.  Try selecting from the drop-down list instead." promptTitle="Edge ID" prompt="This is a unique ID that gets filled in automatically.  Do not edit this column." sqref="M3:M2024" xr:uid="{00000000-0002-0000-0000-000001000000}"/>
    <dataValidation allowBlank="1" showErrorMessage="1" sqref="N4:N2024" xr:uid="{00000000-0002-0000-0000-000002000000}"/>
    <dataValidation allowBlank="1" showInputMessage="1" errorTitle="Invalid Edge Visibility" error="The optional edge visibility must be Yes, Y, True, T, Always, 1, or empty to make the edge visible; or No, N, False, F, Never, or 0 to hide the edge.  Try selecting from the drop-down list instead." promptTitle="Edge Label Text Color" prompt="To select an optional label text color, right-click and select Select Color on the right-click menu." sqref="I3:I2024" xr:uid="{00000000-0002-0000-0000-000003000000}"/>
    <dataValidation allowBlank="1" showInputMessage="1" errorTitle="Invalid Edge Visibility" error="The optional edge visibility must be Yes, Y, True, T, Always, 1, or empty to make the edge visible; or No, N, False, F, Never, or 0 to hide the edge.  Try selecting from the drop-down list instead." promptTitle="Edge Label Font Size" prompt="Enter an optional label font size between 8 and 72." sqref="J3:J2024" xr:uid="{00000000-0002-0000-0000-000004000000}"/>
    <dataValidation allowBlank="1" showInputMessage="1" promptTitle="Edge Color" prompt="To select an optional edge color, right-click and select Select Color on the right-click menu." sqref="C3:C2024" xr:uid="{00000000-0002-0000-0000-000005000000}"/>
    <dataValidation allowBlank="1" showInputMessage="1" errorTitle="Invalid Edge Width" error="The optional edge width must be a whole number between 1 and 10." promptTitle="Edge Width" prompt="Enter an optional edge width between 1 and 10." sqref="D3:D2024" xr:uid="{00000000-0002-0000-0000-000006000000}"/>
    <dataValidation allowBlank="1" showInputMessage="1" errorTitle="Invalid Edge Opacity" error="The optional edge opacity must be a whole number between 0 and 10." promptTitle="Edge Opacity" prompt="Enter an optional edge opacity between 0 (transparent) and 100 (opaque)." sqref="F3:F2024" xr:uid="{00000000-0002-0000-0000-000007000000}"/>
    <dataValidation type="list" allowBlank="1" showInputMessage="1" showErrorMessage="1" errorTitle="Invalid Edge Visibility" error="You have entered an invalid edge visibility.  Try selecting from the drop-down list instead." promptTitle="Edge Visibility" prompt="Select an optional edge visibility.  Edges are shown by default." sqref="G3:G2024" xr:uid="{00000000-0002-0000-0000-000008000000}">
      <formula1>ValidEdgeVisibilities</formula1>
    </dataValidation>
    <dataValidation allowBlank="1" showInputMessage="1" showErrorMessage="1" promptTitle="Vertex 1 Name" prompt="Enter the name of the edge's first vertex." sqref="B297:B2024 A3:A2024" xr:uid="{00000000-0002-0000-0000-000009000000}"/>
    <dataValidation allowBlank="1" showInputMessage="1" showErrorMessage="1" promptTitle="Vertex 2 Name" prompt="Enter the name of the edge's second vertex." sqref="B3:B296" xr:uid="{00000000-0002-0000-0000-00000A000000}"/>
    <dataValidation allowBlank="1" showInputMessage="1" showErrorMessage="1" errorTitle="Invalid Edge Visibility" error="You have entered an unrecognized edge visibility.  Try selecting from the drop-down list instead." promptTitle="Edge Label" prompt="Enter an optional edge label." sqref="H3:H2024" xr:uid="{00000000-0002-0000-0000-00000B000000}"/>
    <dataValidation type="list" allowBlank="1" showInputMessage="1" showErrorMessage="1" errorTitle="Invalid Edge Style" error="You have entered an invalid edge style.  Try selecting from the drop-down list instead." promptTitle="Edge Style" prompt="Select an optional edge style.  Edges are Solid by default." sqref="E3:E2024" xr:uid="{00000000-0002-0000-0000-00000C000000}">
      <formula1>ValidEdgeStyles</formula1>
    </dataValidation>
    <dataValidation allowBlank="1" errorTitle="Invalid Edge Visibility" error="The optional edge visibility must be Yes, Y, True, T, Always, 1, or empty to make the edge visible; or No, N, False, F, Never, or 0 to hide the edge.  Try selecting from the drop-down list instead." sqref="K3:K2024" xr:uid="{00000000-0002-0000-0000-00000D000000}"/>
  </dataValidations>
  <pageMargins left="0.7" right="0.7" top="0.75" bottom="0.75" header="0.3" footer="0.3"/>
  <pageSetup orientation="portrait" verticalDpi="0" r:id="rId1"/>
  <legacyDrawing r:id="rId2"/>
  <tableParts count="1">
    <tablePart r:id="rId3"/>
  </tablePart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AF2025"/>
  <sheetViews>
    <sheetView tabSelected="1" workbookViewId="0">
      <pane xSplit="1" ySplit="2" topLeftCell="B3" activePane="bottomRight" state="frozen"/>
      <selection pane="topRight" activeCell="B1" sqref="B1"/>
      <selection pane="bottomLeft" activeCell="A3" sqref="A3"/>
      <selection pane="bottomRight" activeCell="B3" sqref="B3"/>
    </sheetView>
  </sheetViews>
  <sheetFormatPr defaultRowHeight="14.4" x14ac:dyDescent="0.3"/>
  <cols>
    <col min="1" max="1" width="9.109375" style="1"/>
    <col min="2" max="2" width="7.88671875" customWidth="1"/>
    <col min="3" max="3" width="8.5546875" customWidth="1"/>
    <col min="4" max="4" width="6.6640625" customWidth="1"/>
    <col min="5" max="5" width="9.88671875" customWidth="1"/>
    <col min="6" max="6" width="7.6640625" customWidth="1"/>
    <col min="7" max="7" width="11" customWidth="1"/>
    <col min="8" max="8" width="8.5546875" customWidth="1"/>
    <col min="9" max="9" width="9.6640625" customWidth="1"/>
    <col min="10" max="10" width="10.5546875" style="3" customWidth="1"/>
    <col min="11" max="11" width="9.109375" customWidth="1"/>
    <col min="12" max="12" width="9.109375" hidden="1" customWidth="1"/>
    <col min="13" max="14" width="4.33203125" hidden="1" customWidth="1"/>
    <col min="15" max="15" width="10.33203125" hidden="1" customWidth="1"/>
    <col min="16" max="16" width="6.44140625" hidden="1" customWidth="1"/>
    <col min="17" max="17" width="8.33203125" hidden="1" customWidth="1"/>
    <col min="18" max="18" width="9.5546875" hidden="1" customWidth="1"/>
    <col min="19" max="19" width="9.33203125" hidden="1" customWidth="1"/>
    <col min="20" max="20" width="9.5546875" hidden="1" customWidth="1"/>
    <col min="21" max="23" width="14.33203125" hidden="1" customWidth="1"/>
    <col min="24" max="24" width="11.88671875" hidden="1" customWidth="1"/>
    <col min="25" max="25" width="14.44140625" hidden="1" customWidth="1"/>
    <col min="26" max="26" width="18.33203125" hidden="1" customWidth="1"/>
    <col min="27" max="27" width="5" style="3" hidden="1" customWidth="1"/>
    <col min="28" max="28" width="16" style="3" hidden="1" customWidth="1"/>
    <col min="29" max="29" width="16" style="6" bestFit="1" customWidth="1"/>
    <col min="30" max="30" width="14.33203125" style="2" customWidth="1"/>
    <col min="31" max="32" width="14.33203125" style="3" customWidth="1"/>
    <col min="33" max="34" width="9.109375" customWidth="1"/>
  </cols>
  <sheetData>
    <row r="1" spans="1:32" x14ac:dyDescent="0.3">
      <c r="B1" s="25" t="s">
        <v>39</v>
      </c>
      <c r="C1" s="18"/>
      <c r="D1" s="18"/>
      <c r="E1" s="18"/>
      <c r="F1" s="18"/>
      <c r="G1" s="18"/>
      <c r="H1" s="27" t="s">
        <v>43</v>
      </c>
      <c r="I1" s="26"/>
      <c r="J1" s="26"/>
      <c r="K1" s="26"/>
      <c r="L1" s="29" t="s">
        <v>44</v>
      </c>
      <c r="M1" s="28"/>
      <c r="N1" s="28"/>
      <c r="O1" s="28"/>
      <c r="P1" s="28"/>
      <c r="Q1" s="28"/>
      <c r="R1" s="24" t="s">
        <v>42</v>
      </c>
      <c r="S1" s="21"/>
      <c r="T1" s="22"/>
      <c r="U1" s="23"/>
      <c r="V1" s="21"/>
      <c r="W1" s="21"/>
      <c r="X1" s="21"/>
      <c r="Y1" s="21"/>
      <c r="Z1" s="21"/>
      <c r="AA1" s="30" t="s">
        <v>40</v>
      </c>
      <c r="AB1" s="20"/>
      <c r="AC1" s="31" t="s">
        <v>41</v>
      </c>
      <c r="AD1"/>
      <c r="AE1"/>
      <c r="AF1"/>
    </row>
    <row r="2" spans="1:32" ht="30" customHeight="1" x14ac:dyDescent="0.3">
      <c r="A2" s="11" t="s">
        <v>5</v>
      </c>
      <c r="B2" s="8" t="s">
        <v>2</v>
      </c>
      <c r="C2" s="8" t="s">
        <v>8</v>
      </c>
      <c r="D2" s="9" t="s">
        <v>45</v>
      </c>
      <c r="E2" s="10" t="s">
        <v>4</v>
      </c>
      <c r="F2" s="8" t="s">
        <v>48</v>
      </c>
      <c r="G2" s="8" t="s">
        <v>11</v>
      </c>
      <c r="H2" s="8" t="s">
        <v>46</v>
      </c>
      <c r="I2" s="8" t="s">
        <v>47</v>
      </c>
      <c r="J2" s="8" t="s">
        <v>77</v>
      </c>
      <c r="K2" s="8" t="s">
        <v>10</v>
      </c>
      <c r="L2" s="8" t="s">
        <v>26</v>
      </c>
      <c r="M2" s="8" t="s">
        <v>15</v>
      </c>
      <c r="N2" s="8" t="s">
        <v>16</v>
      </c>
      <c r="O2" s="8" t="s">
        <v>13</v>
      </c>
      <c r="P2" s="8" t="s">
        <v>27</v>
      </c>
      <c r="Q2" s="8" t="s">
        <v>28</v>
      </c>
      <c r="R2" s="13" t="s">
        <v>31</v>
      </c>
      <c r="S2" s="13" t="s">
        <v>32</v>
      </c>
      <c r="T2" s="13" t="s">
        <v>33</v>
      </c>
      <c r="U2" s="13" t="s">
        <v>34</v>
      </c>
      <c r="V2" s="13" t="s">
        <v>35</v>
      </c>
      <c r="W2" s="13" t="s">
        <v>36</v>
      </c>
      <c r="X2" s="13" t="s">
        <v>137</v>
      </c>
      <c r="Y2" s="13" t="s">
        <v>37</v>
      </c>
      <c r="Z2" s="13" t="s">
        <v>170</v>
      </c>
      <c r="AA2" s="11" t="s">
        <v>12</v>
      </c>
      <c r="AB2" s="11" t="s">
        <v>38</v>
      </c>
      <c r="AC2" s="83" t="s">
        <v>199</v>
      </c>
      <c r="AD2" s="11" t="s">
        <v>200</v>
      </c>
      <c r="AE2" s="11" t="s">
        <v>201</v>
      </c>
      <c r="AF2" s="11" t="s">
        <v>202</v>
      </c>
    </row>
    <row r="3" spans="1:32" ht="15" customHeight="1" x14ac:dyDescent="0.3">
      <c r="A3" t="s">
        <v>491</v>
      </c>
      <c r="B3" s="53"/>
      <c r="C3" s="53"/>
      <c r="D3" s="54">
        <f>Vertices[[#This Row],[followersCount]]/100000</f>
        <v>1.2E-4</v>
      </c>
      <c r="E3" s="55"/>
      <c r="F3" s="53"/>
      <c r="G3" s="53"/>
      <c r="H3" s="56" t="str">
        <f>IF(Vertices[[#This Row],[Size]]&gt;50,Vertices[[#This Row],[Vertex]],"")</f>
        <v/>
      </c>
      <c r="I3" s="56"/>
      <c r="J3" s="56"/>
      <c r="K3" s="57"/>
      <c r="L3" s="59"/>
      <c r="M3" s="60">
        <v>1658.1129150390625</v>
      </c>
      <c r="N3" s="60">
        <v>4571.34619140625</v>
      </c>
      <c r="O3" s="58"/>
      <c r="P3" s="61"/>
      <c r="Q3" s="61"/>
      <c r="R3" s="50"/>
      <c r="S3" s="50"/>
      <c r="T3" s="50"/>
      <c r="U3" s="50"/>
      <c r="V3" s="51"/>
      <c r="W3" s="51"/>
      <c r="X3" s="52"/>
      <c r="Y3" s="51"/>
      <c r="Z3" s="51"/>
      <c r="AA3" s="62">
        <v>3</v>
      </c>
      <c r="AB3" s="62"/>
      <c r="AC3">
        <v>6</v>
      </c>
      <c r="AD3">
        <v>12</v>
      </c>
      <c r="AE3">
        <v>0</v>
      </c>
      <c r="AF3">
        <v>606</v>
      </c>
    </row>
    <row r="4" spans="1:32" x14ac:dyDescent="0.3">
      <c r="A4" t="s">
        <v>492</v>
      </c>
      <c r="B4" s="53"/>
      <c r="C4" s="53"/>
      <c r="D4" s="87">
        <f>Vertices[[#This Row],[followersCount]]/100000</f>
        <v>9.7000000000000005E-4</v>
      </c>
      <c r="E4" s="84"/>
      <c r="F4" s="15"/>
      <c r="G4" s="15"/>
      <c r="H4" s="67" t="str">
        <f>IF(Vertices[[#This Row],[Size]]&gt;50,Vertices[[#This Row],[Vertex]],"")</f>
        <v/>
      </c>
      <c r="I4" s="67"/>
      <c r="J4" s="67"/>
      <c r="K4" s="16"/>
      <c r="L4" s="88"/>
      <c r="M4" s="89">
        <v>1398.0784912109375</v>
      </c>
      <c r="N4" s="89">
        <v>8000.40771484375</v>
      </c>
      <c r="O4" s="78"/>
      <c r="P4" s="90"/>
      <c r="Q4" s="90"/>
      <c r="R4" s="116"/>
      <c r="S4" s="116"/>
      <c r="T4" s="116"/>
      <c r="U4" s="116"/>
      <c r="V4" s="117"/>
      <c r="W4" s="117"/>
      <c r="X4" s="117"/>
      <c r="Y4" s="117"/>
      <c r="Z4" s="51"/>
      <c r="AA4" s="85">
        <v>4</v>
      </c>
      <c r="AB4" s="85"/>
      <c r="AC4">
        <v>813</v>
      </c>
      <c r="AD4">
        <v>97</v>
      </c>
      <c r="AE4">
        <v>353</v>
      </c>
      <c r="AF4">
        <v>297</v>
      </c>
    </row>
    <row r="5" spans="1:32" x14ac:dyDescent="0.3">
      <c r="A5" t="s">
        <v>493</v>
      </c>
      <c r="B5" s="53"/>
      <c r="C5" s="53"/>
      <c r="D5" s="87">
        <f>Vertices[[#This Row],[followersCount]]/100000</f>
        <v>3.2000000000000003E-4</v>
      </c>
      <c r="E5" s="84"/>
      <c r="F5" s="15"/>
      <c r="G5" s="15"/>
      <c r="H5" s="67" t="str">
        <f>IF(Vertices[[#This Row],[Size]]&gt;50,Vertices[[#This Row],[Vertex]],"")</f>
        <v/>
      </c>
      <c r="I5" s="67"/>
      <c r="J5" s="67"/>
      <c r="K5" s="16"/>
      <c r="L5" s="88"/>
      <c r="M5" s="89">
        <v>6377.59130859375</v>
      </c>
      <c r="N5" s="89">
        <v>7499.33056640625</v>
      </c>
      <c r="O5" s="78"/>
      <c r="P5" s="90"/>
      <c r="Q5" s="90"/>
      <c r="R5" s="116"/>
      <c r="S5" s="116"/>
      <c r="T5" s="116"/>
      <c r="U5" s="116"/>
      <c r="V5" s="117"/>
      <c r="W5" s="117"/>
      <c r="X5" s="117"/>
      <c r="Y5" s="117"/>
      <c r="Z5" s="51"/>
      <c r="AA5" s="85">
        <v>5</v>
      </c>
      <c r="AB5" s="85"/>
      <c r="AC5">
        <v>5</v>
      </c>
      <c r="AD5">
        <v>32</v>
      </c>
      <c r="AE5">
        <v>0</v>
      </c>
      <c r="AF5">
        <v>756</v>
      </c>
    </row>
    <row r="6" spans="1:32" x14ac:dyDescent="0.3">
      <c r="A6" t="s">
        <v>494</v>
      </c>
      <c r="B6" s="53"/>
      <c r="C6" s="53"/>
      <c r="D6" s="87">
        <f>Vertices[[#This Row],[followersCount]]/100000</f>
        <v>1.5893200000000001</v>
      </c>
      <c r="E6" s="84"/>
      <c r="F6" s="15"/>
      <c r="G6" s="15"/>
      <c r="H6" s="67" t="str">
        <f>IF(Vertices[[#This Row],[Size]]&gt;50,Vertices[[#This Row],[Vertex]],"")</f>
        <v/>
      </c>
      <c r="I6" s="67"/>
      <c r="J6" s="67"/>
      <c r="K6" s="16"/>
      <c r="L6" s="88"/>
      <c r="M6" s="89">
        <v>9814.30078125</v>
      </c>
      <c r="N6" s="89">
        <v>4971.40869140625</v>
      </c>
      <c r="O6" s="78"/>
      <c r="P6" s="90"/>
      <c r="Q6" s="90"/>
      <c r="R6" s="116"/>
      <c r="S6" s="116"/>
      <c r="T6" s="116"/>
      <c r="U6" s="116"/>
      <c r="V6" s="117"/>
      <c r="W6" s="117"/>
      <c r="X6" s="117"/>
      <c r="Y6" s="117"/>
      <c r="Z6" s="51"/>
      <c r="AA6" s="85">
        <v>6</v>
      </c>
      <c r="AB6" s="85"/>
      <c r="AC6">
        <v>180222</v>
      </c>
      <c r="AD6">
        <v>158932</v>
      </c>
      <c r="AE6">
        <v>4464</v>
      </c>
      <c r="AF6">
        <v>117988</v>
      </c>
    </row>
    <row r="7" spans="1:32" x14ac:dyDescent="0.3">
      <c r="A7" t="s">
        <v>495</v>
      </c>
      <c r="B7" s="53"/>
      <c r="C7" s="53"/>
      <c r="D7" s="87">
        <f>Vertices[[#This Row],[followersCount]]/100000</f>
        <v>4.0999999999999999E-4</v>
      </c>
      <c r="E7" s="84"/>
      <c r="F7" s="15"/>
      <c r="G7" s="15"/>
      <c r="H7" s="67" t="str">
        <f>IF(Vertices[[#This Row],[Size]]&gt;50,Vertices[[#This Row],[Vertex]],"")</f>
        <v/>
      </c>
      <c r="I7" s="67"/>
      <c r="J7" s="67"/>
      <c r="K7" s="16"/>
      <c r="L7" s="88"/>
      <c r="M7" s="89">
        <v>5215.64990234375</v>
      </c>
      <c r="N7" s="89">
        <v>9732</v>
      </c>
      <c r="O7" s="78"/>
      <c r="P7" s="90"/>
      <c r="Q7" s="90"/>
      <c r="R7" s="116"/>
      <c r="S7" s="116"/>
      <c r="T7" s="116"/>
      <c r="U7" s="116"/>
      <c r="V7" s="117"/>
      <c r="W7" s="117"/>
      <c r="X7" s="117"/>
      <c r="Y7" s="117"/>
      <c r="Z7" s="51"/>
      <c r="AA7" s="85">
        <v>7</v>
      </c>
      <c r="AB7" s="85"/>
      <c r="AC7">
        <v>13</v>
      </c>
      <c r="AD7">
        <v>41</v>
      </c>
      <c r="AE7">
        <v>74</v>
      </c>
      <c r="AF7">
        <v>740</v>
      </c>
    </row>
    <row r="8" spans="1:32" x14ac:dyDescent="0.3">
      <c r="A8" t="s">
        <v>496</v>
      </c>
      <c r="B8" s="53"/>
      <c r="C8" s="53"/>
      <c r="D8" s="87">
        <f>Vertices[[#This Row],[followersCount]]/100000</f>
        <v>4.2000000000000002E-4</v>
      </c>
      <c r="E8" s="84"/>
      <c r="F8" s="15"/>
      <c r="G8" s="15"/>
      <c r="H8" s="67" t="str">
        <f>IF(Vertices[[#This Row],[Size]]&gt;50,Vertices[[#This Row],[Vertex]],"")</f>
        <v/>
      </c>
      <c r="I8" s="67"/>
      <c r="J8" s="67"/>
      <c r="K8" s="16"/>
      <c r="L8" s="88"/>
      <c r="M8" s="89">
        <v>1371.863525390625</v>
      </c>
      <c r="N8" s="89">
        <v>2511.63037109375</v>
      </c>
      <c r="O8" s="78"/>
      <c r="P8" s="90"/>
      <c r="Q8" s="90"/>
      <c r="R8" s="116"/>
      <c r="S8" s="116"/>
      <c r="T8" s="116"/>
      <c r="U8" s="116"/>
      <c r="V8" s="117"/>
      <c r="W8" s="117"/>
      <c r="X8" s="117"/>
      <c r="Y8" s="117"/>
      <c r="Z8" s="51"/>
      <c r="AA8" s="85">
        <v>8</v>
      </c>
      <c r="AB8" s="85"/>
      <c r="AC8">
        <v>243</v>
      </c>
      <c r="AD8">
        <v>42</v>
      </c>
      <c r="AE8">
        <v>82</v>
      </c>
      <c r="AF8">
        <v>295</v>
      </c>
    </row>
    <row r="9" spans="1:32" x14ac:dyDescent="0.3">
      <c r="A9" t="s">
        <v>497</v>
      </c>
      <c r="B9" s="53"/>
      <c r="C9" s="53"/>
      <c r="D9" s="87">
        <f>Vertices[[#This Row],[followersCount]]/100000</f>
        <v>8.8900000000000003E-3</v>
      </c>
      <c r="E9" s="84"/>
      <c r="F9" s="15"/>
      <c r="G9" s="15"/>
      <c r="H9" s="67" t="str">
        <f>IF(Vertices[[#This Row],[Size]]&gt;50,Vertices[[#This Row],[Vertex]],"")</f>
        <v/>
      </c>
      <c r="I9" s="67"/>
      <c r="J9" s="67"/>
      <c r="K9" s="16"/>
      <c r="L9" s="88"/>
      <c r="M9" s="89">
        <v>9664.5419921875</v>
      </c>
      <c r="N9" s="89">
        <v>3866.748291015625</v>
      </c>
      <c r="O9" s="78"/>
      <c r="P9" s="90"/>
      <c r="Q9" s="90"/>
      <c r="R9" s="116"/>
      <c r="S9" s="116"/>
      <c r="T9" s="116"/>
      <c r="U9" s="116"/>
      <c r="V9" s="117"/>
      <c r="W9" s="117"/>
      <c r="X9" s="117"/>
      <c r="Y9" s="117"/>
      <c r="Z9" s="51"/>
      <c r="AA9" s="85">
        <v>9</v>
      </c>
      <c r="AB9" s="85"/>
      <c r="AC9">
        <v>1345</v>
      </c>
      <c r="AD9">
        <v>889</v>
      </c>
      <c r="AE9">
        <v>1026</v>
      </c>
      <c r="AF9">
        <v>1784</v>
      </c>
    </row>
    <row r="10" spans="1:32" x14ac:dyDescent="0.3">
      <c r="A10" t="s">
        <v>498</v>
      </c>
      <c r="B10" s="53"/>
      <c r="C10" s="53"/>
      <c r="D10" s="87">
        <f>Vertices[[#This Row],[followersCount]]/100000</f>
        <v>0</v>
      </c>
      <c r="E10" s="84"/>
      <c r="F10" s="15"/>
      <c r="G10" s="15"/>
      <c r="H10" s="67" t="str">
        <f>IF(Vertices[[#This Row],[Size]]&gt;50,Vertices[[#This Row],[Vertex]],"")</f>
        <v/>
      </c>
      <c r="I10" s="67"/>
      <c r="J10" s="67"/>
      <c r="K10" s="16"/>
      <c r="L10" s="88"/>
      <c r="M10" s="89">
        <v>9807.806640625</v>
      </c>
      <c r="N10" s="89">
        <v>4487.61767578125</v>
      </c>
      <c r="O10" s="78"/>
      <c r="P10" s="90"/>
      <c r="Q10" s="90"/>
      <c r="R10" s="116"/>
      <c r="S10" s="116"/>
      <c r="T10" s="116"/>
      <c r="U10" s="116"/>
      <c r="V10" s="117"/>
      <c r="W10" s="117"/>
      <c r="X10" s="117"/>
      <c r="Y10" s="117"/>
      <c r="Z10" s="51"/>
      <c r="AA10" s="85">
        <v>10</v>
      </c>
      <c r="AB10" s="85"/>
      <c r="AC10">
        <v>0</v>
      </c>
      <c r="AD10">
        <v>0</v>
      </c>
      <c r="AE10">
        <v>0</v>
      </c>
      <c r="AF10">
        <v>17</v>
      </c>
    </row>
    <row r="11" spans="1:32" x14ac:dyDescent="0.3">
      <c r="A11" t="s">
        <v>499</v>
      </c>
      <c r="B11" s="53"/>
      <c r="C11" s="53"/>
      <c r="D11" s="87">
        <f>Vertices[[#This Row],[followersCount]]/100000</f>
        <v>7.7999999999999999E-4</v>
      </c>
      <c r="E11" s="84"/>
      <c r="F11" s="15"/>
      <c r="G11" s="15"/>
      <c r="H11" s="67" t="str">
        <f>IF(Vertices[[#This Row],[Size]]&gt;50,Vertices[[#This Row],[Vertex]],"")</f>
        <v/>
      </c>
      <c r="I11" s="67"/>
      <c r="J11" s="67"/>
      <c r="K11" s="16"/>
      <c r="L11" s="88"/>
      <c r="M11" s="89">
        <v>2758.5068359375</v>
      </c>
      <c r="N11" s="89">
        <v>4057.41064453125</v>
      </c>
      <c r="O11" s="78"/>
      <c r="P11" s="90"/>
      <c r="Q11" s="90"/>
      <c r="R11" s="116"/>
      <c r="S11" s="116"/>
      <c r="T11" s="116"/>
      <c r="U11" s="116"/>
      <c r="V11" s="117"/>
      <c r="W11" s="117"/>
      <c r="X11" s="117"/>
      <c r="Y11" s="117"/>
      <c r="Z11" s="51"/>
      <c r="AA11" s="85">
        <v>11</v>
      </c>
      <c r="AB11" s="85"/>
      <c r="AC11">
        <v>1948</v>
      </c>
      <c r="AD11">
        <v>78</v>
      </c>
      <c r="AE11">
        <v>2046</v>
      </c>
      <c r="AF11">
        <v>460</v>
      </c>
    </row>
    <row r="12" spans="1:32" x14ac:dyDescent="0.3">
      <c r="A12" t="s">
        <v>500</v>
      </c>
      <c r="B12" s="53"/>
      <c r="C12" s="53"/>
      <c r="D12" s="87">
        <f>Vertices[[#This Row],[followersCount]]/100000</f>
        <v>3.6630000000000003E-2</v>
      </c>
      <c r="E12" s="84"/>
      <c r="F12" s="15"/>
      <c r="G12" s="15"/>
      <c r="H12" s="67" t="str">
        <f>IF(Vertices[[#This Row],[Size]]&gt;50,Vertices[[#This Row],[Vertex]],"")</f>
        <v/>
      </c>
      <c r="I12" s="67"/>
      <c r="J12" s="67"/>
      <c r="K12" s="16"/>
      <c r="L12" s="88"/>
      <c r="M12" s="89">
        <v>3479.75537109375</v>
      </c>
      <c r="N12" s="89">
        <v>2602.261474609375</v>
      </c>
      <c r="O12" s="78"/>
      <c r="P12" s="90"/>
      <c r="Q12" s="90"/>
      <c r="R12" s="116"/>
      <c r="S12" s="116"/>
      <c r="T12" s="116"/>
      <c r="U12" s="116"/>
      <c r="V12" s="117"/>
      <c r="W12" s="117"/>
      <c r="X12" s="117"/>
      <c r="Y12" s="117"/>
      <c r="Z12" s="51"/>
      <c r="AA12" s="85">
        <v>12</v>
      </c>
      <c r="AB12" s="85"/>
      <c r="AC12">
        <v>395</v>
      </c>
      <c r="AD12">
        <v>3663</v>
      </c>
      <c r="AE12">
        <v>17</v>
      </c>
      <c r="AF12">
        <v>3435</v>
      </c>
    </row>
    <row r="13" spans="1:32" x14ac:dyDescent="0.3">
      <c r="A13" t="s">
        <v>501</v>
      </c>
      <c r="B13" s="53"/>
      <c r="C13" s="53"/>
      <c r="D13" s="87">
        <f>Vertices[[#This Row],[followersCount]]/100000</f>
        <v>1.1E-4</v>
      </c>
      <c r="E13" s="84"/>
      <c r="F13" s="15"/>
      <c r="G13" s="15"/>
      <c r="H13" s="67" t="str">
        <f>IF(Vertices[[#This Row],[Size]]&gt;50,Vertices[[#This Row],[Vertex]],"")</f>
        <v/>
      </c>
      <c r="I13" s="67"/>
      <c r="J13" s="67"/>
      <c r="K13" s="16"/>
      <c r="L13" s="88"/>
      <c r="M13" s="89">
        <v>1249.01806640625</v>
      </c>
      <c r="N13" s="89">
        <v>4551.73193359375</v>
      </c>
      <c r="O13" s="78"/>
      <c r="P13" s="90"/>
      <c r="Q13" s="90"/>
      <c r="R13" s="116"/>
      <c r="S13" s="116"/>
      <c r="T13" s="116"/>
      <c r="U13" s="116"/>
      <c r="V13" s="117"/>
      <c r="W13" s="117"/>
      <c r="X13" s="117"/>
      <c r="Y13" s="117"/>
      <c r="Z13" s="51"/>
      <c r="AA13" s="85">
        <v>13</v>
      </c>
      <c r="AB13" s="85"/>
      <c r="AC13">
        <v>0</v>
      </c>
      <c r="AD13">
        <v>11</v>
      </c>
      <c r="AE13">
        <v>2</v>
      </c>
      <c r="AF13">
        <v>118</v>
      </c>
    </row>
    <row r="14" spans="1:32" x14ac:dyDescent="0.3">
      <c r="A14" t="s">
        <v>502</v>
      </c>
      <c r="B14" s="53"/>
      <c r="C14" s="53"/>
      <c r="D14" s="87">
        <f>Vertices[[#This Row],[followersCount]]/100000</f>
        <v>1.4999999999999999E-4</v>
      </c>
      <c r="E14" s="84"/>
      <c r="F14" s="15"/>
      <c r="G14" s="15"/>
      <c r="H14" s="67" t="str">
        <f>IF(Vertices[[#This Row],[Size]]&gt;50,Vertices[[#This Row],[Vertex]],"")</f>
        <v/>
      </c>
      <c r="I14" s="67"/>
      <c r="J14" s="67"/>
      <c r="K14" s="16"/>
      <c r="L14" s="88"/>
      <c r="M14" s="89">
        <v>3941.339111328125</v>
      </c>
      <c r="N14" s="89">
        <v>2016.155029296875</v>
      </c>
      <c r="O14" s="78"/>
      <c r="P14" s="90"/>
      <c r="Q14" s="90"/>
      <c r="R14" s="116"/>
      <c r="S14" s="116"/>
      <c r="T14" s="116"/>
      <c r="U14" s="116"/>
      <c r="V14" s="117"/>
      <c r="W14" s="117"/>
      <c r="X14" s="117"/>
      <c r="Y14" s="117"/>
      <c r="Z14" s="51"/>
      <c r="AA14" s="85">
        <v>14</v>
      </c>
      <c r="AB14" s="85"/>
      <c r="AC14">
        <v>8</v>
      </c>
      <c r="AD14">
        <v>15</v>
      </c>
      <c r="AE14">
        <v>1</v>
      </c>
      <c r="AF14">
        <v>112</v>
      </c>
    </row>
    <row r="15" spans="1:32" x14ac:dyDescent="0.3">
      <c r="A15" t="s">
        <v>503</v>
      </c>
      <c r="B15" s="53"/>
      <c r="C15" s="53"/>
      <c r="D15" s="87">
        <f>Vertices[[#This Row],[followersCount]]/100000</f>
        <v>3.9100000000000003E-3</v>
      </c>
      <c r="E15" s="84"/>
      <c r="F15" s="15"/>
      <c r="G15" s="15"/>
      <c r="H15" s="67" t="str">
        <f>IF(Vertices[[#This Row],[Size]]&gt;50,Vertices[[#This Row],[Vertex]],"")</f>
        <v/>
      </c>
      <c r="I15" s="67"/>
      <c r="J15" s="67"/>
      <c r="K15" s="16"/>
      <c r="L15" s="88"/>
      <c r="M15" s="89">
        <v>1126.95556640625</v>
      </c>
      <c r="N15" s="89">
        <v>5413.09521484375</v>
      </c>
      <c r="O15" s="78"/>
      <c r="P15" s="90"/>
      <c r="Q15" s="90"/>
      <c r="R15" s="116"/>
      <c r="S15" s="116"/>
      <c r="T15" s="116"/>
      <c r="U15" s="116"/>
      <c r="V15" s="117"/>
      <c r="W15" s="117"/>
      <c r="X15" s="117"/>
      <c r="Y15" s="117"/>
      <c r="Z15" s="51"/>
      <c r="AA15" s="85">
        <v>15</v>
      </c>
      <c r="AB15" s="85"/>
      <c r="AC15">
        <v>1729</v>
      </c>
      <c r="AD15">
        <v>391</v>
      </c>
      <c r="AE15">
        <v>243</v>
      </c>
      <c r="AF15">
        <v>852</v>
      </c>
    </row>
    <row r="16" spans="1:32" x14ac:dyDescent="0.3">
      <c r="A16" t="s">
        <v>504</v>
      </c>
      <c r="B16" s="53"/>
      <c r="C16" s="53"/>
      <c r="D16" s="87">
        <f>Vertices[[#This Row],[followersCount]]/100000</f>
        <v>1.9000000000000001E-4</v>
      </c>
      <c r="E16" s="84"/>
      <c r="F16" s="15"/>
      <c r="G16" s="15"/>
      <c r="H16" s="67" t="str">
        <f>IF(Vertices[[#This Row],[Size]]&gt;50,Vertices[[#This Row],[Vertex]],"")</f>
        <v/>
      </c>
      <c r="I16" s="67"/>
      <c r="J16" s="67"/>
      <c r="K16" s="16"/>
      <c r="L16" s="88"/>
      <c r="M16" s="89">
        <v>5172.92724609375</v>
      </c>
      <c r="N16" s="89">
        <v>7731.18603515625</v>
      </c>
      <c r="O16" s="78"/>
      <c r="P16" s="90"/>
      <c r="Q16" s="90"/>
      <c r="R16" s="116"/>
      <c r="S16" s="116"/>
      <c r="T16" s="116"/>
      <c r="U16" s="116"/>
      <c r="V16" s="117"/>
      <c r="W16" s="117"/>
      <c r="X16" s="117"/>
      <c r="Y16" s="117"/>
      <c r="Z16" s="51"/>
      <c r="AA16" s="85">
        <v>16</v>
      </c>
      <c r="AB16" s="85"/>
      <c r="AC16">
        <v>69</v>
      </c>
      <c r="AD16">
        <v>19</v>
      </c>
      <c r="AE16">
        <v>225</v>
      </c>
      <c r="AF16">
        <v>153</v>
      </c>
    </row>
    <row r="17" spans="1:32" x14ac:dyDescent="0.3">
      <c r="A17" t="s">
        <v>505</v>
      </c>
      <c r="B17" s="53"/>
      <c r="C17" s="53"/>
      <c r="D17" s="87">
        <f>Vertices[[#This Row],[followersCount]]/100000</f>
        <v>0.36393999999999999</v>
      </c>
      <c r="E17" s="84"/>
      <c r="F17" s="15"/>
      <c r="G17" s="15"/>
      <c r="H17" s="67" t="str">
        <f>IF(Vertices[[#This Row],[Size]]&gt;50,Vertices[[#This Row],[Vertex]],"")</f>
        <v/>
      </c>
      <c r="I17" s="67"/>
      <c r="J17" s="67"/>
      <c r="K17" s="16"/>
      <c r="L17" s="88"/>
      <c r="M17" s="89">
        <v>7137.97265625</v>
      </c>
      <c r="N17" s="89">
        <v>2465.868896484375</v>
      </c>
      <c r="O17" s="78"/>
      <c r="P17" s="90"/>
      <c r="Q17" s="90"/>
      <c r="R17" s="116"/>
      <c r="S17" s="116"/>
      <c r="T17" s="116"/>
      <c r="U17" s="116"/>
      <c r="V17" s="117"/>
      <c r="W17" s="117"/>
      <c r="X17" s="117"/>
      <c r="Y17" s="117"/>
      <c r="Z17" s="51"/>
      <c r="AA17" s="85">
        <v>17</v>
      </c>
      <c r="AB17" s="85"/>
      <c r="AC17">
        <v>16699</v>
      </c>
      <c r="AD17">
        <v>36394</v>
      </c>
      <c r="AE17">
        <v>5523</v>
      </c>
      <c r="AF17">
        <v>8300</v>
      </c>
    </row>
    <row r="18" spans="1:32" x14ac:dyDescent="0.3">
      <c r="A18" t="s">
        <v>506</v>
      </c>
      <c r="B18" s="53"/>
      <c r="C18" s="53"/>
      <c r="D18" s="87">
        <f>Vertices[[#This Row],[followersCount]]/100000</f>
        <v>0.13846</v>
      </c>
      <c r="E18" s="84"/>
      <c r="F18" s="15"/>
      <c r="G18" s="15"/>
      <c r="H18" s="67" t="str">
        <f>IF(Vertices[[#This Row],[Size]]&gt;50,Vertices[[#This Row],[Vertex]],"")</f>
        <v/>
      </c>
      <c r="I18" s="67"/>
      <c r="J18" s="67"/>
      <c r="K18" s="16"/>
      <c r="L18" s="88"/>
      <c r="M18" s="89">
        <v>184.60456848144531</v>
      </c>
      <c r="N18" s="89">
        <v>5069.11279296875</v>
      </c>
      <c r="O18" s="78"/>
      <c r="P18" s="90"/>
      <c r="Q18" s="90"/>
      <c r="R18" s="116"/>
      <c r="S18" s="116"/>
      <c r="T18" s="116"/>
      <c r="U18" s="116"/>
      <c r="V18" s="117"/>
      <c r="W18" s="117"/>
      <c r="X18" s="117"/>
      <c r="Y18" s="117"/>
      <c r="Z18" s="51"/>
      <c r="AA18" s="85">
        <v>18</v>
      </c>
      <c r="AB18" s="85"/>
      <c r="AC18">
        <v>8656</v>
      </c>
      <c r="AD18">
        <v>13846</v>
      </c>
      <c r="AE18">
        <v>1068</v>
      </c>
      <c r="AF18">
        <v>2523</v>
      </c>
    </row>
    <row r="19" spans="1:32" x14ac:dyDescent="0.3">
      <c r="A19" t="s">
        <v>507</v>
      </c>
      <c r="B19" s="53"/>
      <c r="C19" s="53"/>
      <c r="D19" s="87">
        <f>Vertices[[#This Row],[followersCount]]/100000</f>
        <v>1.9000000000000001E-4</v>
      </c>
      <c r="E19" s="84"/>
      <c r="F19" s="15"/>
      <c r="G19" s="15"/>
      <c r="H19" s="67" t="str">
        <f>IF(Vertices[[#This Row],[Size]]&gt;50,Vertices[[#This Row],[Vertex]],"")</f>
        <v/>
      </c>
      <c r="I19" s="67"/>
      <c r="J19" s="67"/>
      <c r="K19" s="16"/>
      <c r="L19" s="88"/>
      <c r="M19" s="89">
        <v>8588.1552734375</v>
      </c>
      <c r="N19" s="89">
        <v>4619.27587890625</v>
      </c>
      <c r="O19" s="78"/>
      <c r="P19" s="90"/>
      <c r="Q19" s="90"/>
      <c r="R19" s="116"/>
      <c r="S19" s="116"/>
      <c r="T19" s="116"/>
      <c r="U19" s="116"/>
      <c r="V19" s="117"/>
      <c r="W19" s="117"/>
      <c r="X19" s="117"/>
      <c r="Y19" s="117"/>
      <c r="Z19" s="51"/>
      <c r="AA19" s="85">
        <v>19</v>
      </c>
      <c r="AB19" s="85"/>
      <c r="AC19">
        <v>27</v>
      </c>
      <c r="AD19">
        <v>19</v>
      </c>
      <c r="AE19">
        <v>530</v>
      </c>
      <c r="AF19">
        <v>112</v>
      </c>
    </row>
    <row r="20" spans="1:32" x14ac:dyDescent="0.3">
      <c r="A20" t="s">
        <v>508</v>
      </c>
      <c r="B20" s="53"/>
      <c r="C20" s="53"/>
      <c r="D20" s="87">
        <f>Vertices[[#This Row],[followersCount]]/100000</f>
        <v>1.2789999999999999E-2</v>
      </c>
      <c r="E20" s="84"/>
      <c r="F20" s="15"/>
      <c r="G20" s="15"/>
      <c r="H20" s="67" t="str">
        <f>IF(Vertices[[#This Row],[Size]]&gt;50,Vertices[[#This Row],[Vertex]],"")</f>
        <v/>
      </c>
      <c r="I20" s="67"/>
      <c r="J20" s="67"/>
      <c r="K20" s="16"/>
      <c r="L20" s="88"/>
      <c r="M20" s="89">
        <v>7253.19091796875</v>
      </c>
      <c r="N20" s="89">
        <v>8647.072265625</v>
      </c>
      <c r="O20" s="78"/>
      <c r="P20" s="90"/>
      <c r="Q20" s="90"/>
      <c r="R20" s="116"/>
      <c r="S20" s="116"/>
      <c r="T20" s="116"/>
      <c r="U20" s="116"/>
      <c r="V20" s="117"/>
      <c r="W20" s="117"/>
      <c r="X20" s="117"/>
      <c r="Y20" s="117"/>
      <c r="Z20" s="51"/>
      <c r="AA20" s="85">
        <v>20</v>
      </c>
      <c r="AB20" s="85"/>
      <c r="AC20">
        <v>3870</v>
      </c>
      <c r="AD20">
        <v>1279</v>
      </c>
      <c r="AE20">
        <v>1402</v>
      </c>
      <c r="AF20">
        <v>367</v>
      </c>
    </row>
    <row r="21" spans="1:32" x14ac:dyDescent="0.3">
      <c r="A21" t="s">
        <v>509</v>
      </c>
      <c r="B21" s="53"/>
      <c r="C21" s="53"/>
      <c r="D21" s="87">
        <f>Vertices[[#This Row],[followersCount]]/100000</f>
        <v>1.4999999999999999E-4</v>
      </c>
      <c r="E21" s="84"/>
      <c r="F21" s="15"/>
      <c r="G21" s="15"/>
      <c r="H21" s="67" t="str">
        <f>IF(Vertices[[#This Row],[Size]]&gt;50,Vertices[[#This Row],[Vertex]],"")</f>
        <v/>
      </c>
      <c r="I21" s="67"/>
      <c r="J21" s="67"/>
      <c r="K21" s="16"/>
      <c r="L21" s="88"/>
      <c r="M21" s="89">
        <v>7555.1044921875</v>
      </c>
      <c r="N21" s="89">
        <v>7493.810546875</v>
      </c>
      <c r="O21" s="78"/>
      <c r="P21" s="90"/>
      <c r="Q21" s="90"/>
      <c r="R21" s="116"/>
      <c r="S21" s="116"/>
      <c r="T21" s="116"/>
      <c r="U21" s="116"/>
      <c r="V21" s="117"/>
      <c r="W21" s="117"/>
      <c r="X21" s="117"/>
      <c r="Y21" s="117"/>
      <c r="Z21" s="51"/>
      <c r="AA21" s="85">
        <v>21</v>
      </c>
      <c r="AB21" s="85"/>
      <c r="AC21">
        <v>3</v>
      </c>
      <c r="AD21">
        <v>15</v>
      </c>
      <c r="AE21">
        <v>0</v>
      </c>
      <c r="AF21">
        <v>20</v>
      </c>
    </row>
    <row r="22" spans="1:32" x14ac:dyDescent="0.3">
      <c r="A22" t="s">
        <v>432</v>
      </c>
      <c r="B22" s="53"/>
      <c r="C22" s="53"/>
      <c r="D22" s="87">
        <f>Vertices[[#This Row],[followersCount]]/100000</f>
        <v>3.4270000000000002E-2</v>
      </c>
      <c r="E22" s="84"/>
      <c r="F22" s="15"/>
      <c r="G22" s="15"/>
      <c r="H22" s="67" t="str">
        <f>IF(Vertices[[#This Row],[Size]]&gt;50,Vertices[[#This Row],[Vertex]],"")</f>
        <v/>
      </c>
      <c r="I22" s="67"/>
      <c r="J22" s="67"/>
      <c r="K22" s="16"/>
      <c r="L22" s="88"/>
      <c r="M22" s="89">
        <v>5771.1806640625</v>
      </c>
      <c r="N22" s="89">
        <v>4447.14697265625</v>
      </c>
      <c r="O22" s="78"/>
      <c r="P22" s="90"/>
      <c r="Q22" s="90"/>
      <c r="R22" s="116"/>
      <c r="S22" s="116"/>
      <c r="T22" s="116"/>
      <c r="U22" s="116"/>
      <c r="V22" s="117"/>
      <c r="W22" s="117"/>
      <c r="X22" s="117"/>
      <c r="Y22" s="117"/>
      <c r="Z22" s="51"/>
      <c r="AA22" s="85">
        <v>22</v>
      </c>
      <c r="AB22" s="85"/>
      <c r="AC22">
        <v>5344</v>
      </c>
      <c r="AD22">
        <v>3427</v>
      </c>
      <c r="AE22">
        <v>2720</v>
      </c>
      <c r="AF22">
        <v>444</v>
      </c>
    </row>
    <row r="23" spans="1:32" x14ac:dyDescent="0.3">
      <c r="A23" t="s">
        <v>510</v>
      </c>
      <c r="B23" s="53"/>
      <c r="C23" s="53"/>
      <c r="D23" s="87">
        <f>Vertices[[#This Row],[followersCount]]/100000</f>
        <v>1E-4</v>
      </c>
      <c r="E23" s="84"/>
      <c r="F23" s="15"/>
      <c r="G23" s="15"/>
      <c r="H23" s="67" t="str">
        <f>IF(Vertices[[#This Row],[Size]]&gt;50,Vertices[[#This Row],[Vertex]],"")</f>
        <v/>
      </c>
      <c r="I23" s="67"/>
      <c r="J23" s="67"/>
      <c r="K23" s="16"/>
      <c r="L23" s="88"/>
      <c r="M23" s="89">
        <v>5829.90966796875</v>
      </c>
      <c r="N23" s="89">
        <v>7850.7333984375</v>
      </c>
      <c r="O23" s="78"/>
      <c r="P23" s="90"/>
      <c r="Q23" s="90"/>
      <c r="R23" s="116"/>
      <c r="S23" s="116"/>
      <c r="T23" s="116"/>
      <c r="U23" s="116"/>
      <c r="V23" s="117"/>
      <c r="W23" s="117"/>
      <c r="X23" s="117"/>
      <c r="Y23" s="117"/>
      <c r="Z23" s="51"/>
      <c r="AA23" s="85">
        <v>23</v>
      </c>
      <c r="AB23" s="85"/>
      <c r="AC23">
        <v>66</v>
      </c>
      <c r="AD23">
        <v>10</v>
      </c>
      <c r="AE23">
        <v>92</v>
      </c>
      <c r="AF23">
        <v>125</v>
      </c>
    </row>
    <row r="24" spans="1:32" x14ac:dyDescent="0.3">
      <c r="A24" t="s">
        <v>511</v>
      </c>
      <c r="B24" s="53"/>
      <c r="C24" s="53"/>
      <c r="D24" s="87">
        <f>Vertices[[#This Row],[followersCount]]/100000</f>
        <v>9.3000000000000005E-4</v>
      </c>
      <c r="E24" s="84"/>
      <c r="F24" s="15"/>
      <c r="G24" s="15"/>
      <c r="H24" s="67" t="str">
        <f>IF(Vertices[[#This Row],[Size]]&gt;50,Vertices[[#This Row],[Vertex]],"")</f>
        <v/>
      </c>
      <c r="I24" s="67"/>
      <c r="J24" s="67"/>
      <c r="K24" s="16"/>
      <c r="L24" s="88"/>
      <c r="M24" s="89">
        <v>7044.2431640625</v>
      </c>
      <c r="N24" s="89">
        <v>4102.4072265625</v>
      </c>
      <c r="O24" s="78"/>
      <c r="P24" s="90"/>
      <c r="Q24" s="90"/>
      <c r="R24" s="116"/>
      <c r="S24" s="116"/>
      <c r="T24" s="116"/>
      <c r="U24" s="116"/>
      <c r="V24" s="117"/>
      <c r="W24" s="117"/>
      <c r="X24" s="117"/>
      <c r="Y24" s="117"/>
      <c r="Z24" s="51"/>
      <c r="AA24" s="85">
        <v>24</v>
      </c>
      <c r="AB24" s="85"/>
      <c r="AC24">
        <v>634</v>
      </c>
      <c r="AD24">
        <v>93</v>
      </c>
      <c r="AE24">
        <v>723</v>
      </c>
      <c r="AF24">
        <v>131</v>
      </c>
    </row>
    <row r="25" spans="1:32" x14ac:dyDescent="0.3">
      <c r="A25" t="s">
        <v>512</v>
      </c>
      <c r="B25" s="53"/>
      <c r="C25" s="53"/>
      <c r="D25" s="87">
        <f>Vertices[[#This Row],[followersCount]]/100000</f>
        <v>2.16E-3</v>
      </c>
      <c r="E25" s="84"/>
      <c r="F25" s="15"/>
      <c r="G25" s="15"/>
      <c r="H25" s="67" t="str">
        <f>IF(Vertices[[#This Row],[Size]]&gt;50,Vertices[[#This Row],[Vertex]],"")</f>
        <v/>
      </c>
      <c r="I25" s="67"/>
      <c r="J25" s="67"/>
      <c r="K25" s="16"/>
      <c r="L25" s="88"/>
      <c r="M25" s="89">
        <v>8987.9033203125</v>
      </c>
      <c r="N25" s="89">
        <v>7265.9755859375</v>
      </c>
      <c r="O25" s="78"/>
      <c r="P25" s="90"/>
      <c r="Q25" s="90"/>
      <c r="R25" s="116"/>
      <c r="S25" s="116"/>
      <c r="T25" s="116"/>
      <c r="U25" s="116"/>
      <c r="V25" s="117"/>
      <c r="W25" s="117"/>
      <c r="X25" s="117"/>
      <c r="Y25" s="117"/>
      <c r="Z25" s="51"/>
      <c r="AA25" s="85">
        <v>25</v>
      </c>
      <c r="AB25" s="85"/>
      <c r="AC25">
        <v>64</v>
      </c>
      <c r="AD25">
        <v>216</v>
      </c>
      <c r="AE25">
        <v>130</v>
      </c>
      <c r="AF25">
        <v>158</v>
      </c>
    </row>
    <row r="26" spans="1:32" x14ac:dyDescent="0.3">
      <c r="A26" t="s">
        <v>513</v>
      </c>
      <c r="B26" s="53"/>
      <c r="C26" s="53"/>
      <c r="D26" s="87">
        <f>Vertices[[#This Row],[followersCount]]/100000</f>
        <v>4.4999999999999999E-4</v>
      </c>
      <c r="E26" s="84"/>
      <c r="F26" s="15"/>
      <c r="G26" s="15"/>
      <c r="H26" s="67" t="str">
        <f>IF(Vertices[[#This Row],[Size]]&gt;50,Vertices[[#This Row],[Vertex]],"")</f>
        <v/>
      </c>
      <c r="I26" s="67"/>
      <c r="J26" s="67"/>
      <c r="K26" s="16"/>
      <c r="L26" s="88"/>
      <c r="M26" s="89">
        <v>8157.25537109375</v>
      </c>
      <c r="N26" s="89">
        <v>2441.043212890625</v>
      </c>
      <c r="O26" s="78"/>
      <c r="P26" s="90"/>
      <c r="Q26" s="90"/>
      <c r="R26" s="116"/>
      <c r="S26" s="116"/>
      <c r="T26" s="116"/>
      <c r="U26" s="116"/>
      <c r="V26" s="117"/>
      <c r="W26" s="117"/>
      <c r="X26" s="117"/>
      <c r="Y26" s="117"/>
      <c r="Z26" s="51"/>
      <c r="AA26" s="85">
        <v>26</v>
      </c>
      <c r="AB26" s="85"/>
      <c r="AC26">
        <v>17</v>
      </c>
      <c r="AD26">
        <v>45</v>
      </c>
      <c r="AE26">
        <v>1</v>
      </c>
      <c r="AF26">
        <v>72</v>
      </c>
    </row>
    <row r="27" spans="1:32" x14ac:dyDescent="0.3">
      <c r="A27" t="s">
        <v>514</v>
      </c>
      <c r="B27" s="53"/>
      <c r="C27" s="53"/>
      <c r="D27" s="87">
        <f>Vertices[[#This Row],[followersCount]]/100000</f>
        <v>4.6000000000000001E-4</v>
      </c>
      <c r="E27" s="84"/>
      <c r="F27" s="15"/>
      <c r="G27" s="15"/>
      <c r="H27" s="67" t="str">
        <f>IF(Vertices[[#This Row],[Size]]&gt;50,Vertices[[#This Row],[Vertex]],"")</f>
        <v/>
      </c>
      <c r="I27" s="67"/>
      <c r="J27" s="67"/>
      <c r="K27" s="16"/>
      <c r="L27" s="88"/>
      <c r="M27" s="89">
        <v>9094.9794921875</v>
      </c>
      <c r="N27" s="89">
        <v>6959.2265625</v>
      </c>
      <c r="O27" s="78"/>
      <c r="P27" s="90"/>
      <c r="Q27" s="90"/>
      <c r="R27" s="116"/>
      <c r="S27" s="116"/>
      <c r="T27" s="116"/>
      <c r="U27" s="116"/>
      <c r="V27" s="117"/>
      <c r="W27" s="117"/>
      <c r="X27" s="117"/>
      <c r="Y27" s="117"/>
      <c r="Z27" s="51"/>
      <c r="AA27" s="85">
        <v>27</v>
      </c>
      <c r="AB27" s="85"/>
      <c r="AC27">
        <v>151</v>
      </c>
      <c r="AD27">
        <v>46</v>
      </c>
      <c r="AE27">
        <v>63</v>
      </c>
      <c r="AF27">
        <v>419</v>
      </c>
    </row>
    <row r="28" spans="1:32" x14ac:dyDescent="0.3">
      <c r="A28" t="s">
        <v>515</v>
      </c>
      <c r="B28" s="53"/>
      <c r="C28" s="53"/>
      <c r="D28" s="87">
        <f>Vertices[[#This Row],[followersCount]]/100000</f>
        <v>1.762E-2</v>
      </c>
      <c r="E28" s="84"/>
      <c r="F28" s="15"/>
      <c r="G28" s="15"/>
      <c r="H28" s="67" t="str">
        <f>IF(Vertices[[#This Row],[Size]]&gt;50,Vertices[[#This Row],[Vertex]],"")</f>
        <v/>
      </c>
      <c r="I28" s="67"/>
      <c r="J28" s="67"/>
      <c r="K28" s="16"/>
      <c r="L28" s="88"/>
      <c r="M28" s="89">
        <v>2820.765380859375</v>
      </c>
      <c r="N28" s="89">
        <v>6612.66064453125</v>
      </c>
      <c r="O28" s="78"/>
      <c r="P28" s="90"/>
      <c r="Q28" s="90"/>
      <c r="R28" s="116"/>
      <c r="S28" s="116"/>
      <c r="T28" s="116"/>
      <c r="U28" s="116"/>
      <c r="V28" s="117"/>
      <c r="W28" s="117"/>
      <c r="X28" s="117"/>
      <c r="Y28" s="117"/>
      <c r="Z28" s="51"/>
      <c r="AA28" s="85">
        <v>28</v>
      </c>
      <c r="AB28" s="85"/>
      <c r="AC28">
        <v>10312</v>
      </c>
      <c r="AD28">
        <v>1762</v>
      </c>
      <c r="AE28">
        <v>5695</v>
      </c>
      <c r="AF28">
        <v>1294</v>
      </c>
    </row>
    <row r="29" spans="1:32" x14ac:dyDescent="0.3">
      <c r="A29" t="s">
        <v>516</v>
      </c>
      <c r="B29" s="53"/>
      <c r="C29" s="53"/>
      <c r="D29" s="87">
        <f>Vertices[[#This Row],[followersCount]]/100000</f>
        <v>1.3999999999999999E-4</v>
      </c>
      <c r="E29" s="84"/>
      <c r="F29" s="15"/>
      <c r="G29" s="15"/>
      <c r="H29" s="67" t="str">
        <f>IF(Vertices[[#This Row],[Size]]&gt;50,Vertices[[#This Row],[Vertex]],"")</f>
        <v/>
      </c>
      <c r="I29" s="67"/>
      <c r="J29" s="67"/>
      <c r="K29" s="16"/>
      <c r="L29" s="88"/>
      <c r="M29" s="89">
        <v>6008.689453125</v>
      </c>
      <c r="N29" s="89">
        <v>8902.923828125</v>
      </c>
      <c r="O29" s="78"/>
      <c r="P29" s="90"/>
      <c r="Q29" s="90"/>
      <c r="R29" s="116"/>
      <c r="S29" s="116"/>
      <c r="T29" s="116"/>
      <c r="U29" s="116"/>
      <c r="V29" s="117"/>
      <c r="W29" s="117"/>
      <c r="X29" s="117"/>
      <c r="Y29" s="117"/>
      <c r="Z29" s="51"/>
      <c r="AA29" s="85">
        <v>29</v>
      </c>
      <c r="AB29" s="85"/>
      <c r="AC29">
        <v>24</v>
      </c>
      <c r="AD29">
        <v>14</v>
      </c>
      <c r="AE29">
        <v>18</v>
      </c>
      <c r="AF29">
        <v>50</v>
      </c>
    </row>
    <row r="30" spans="1:32" x14ac:dyDescent="0.3">
      <c r="A30" t="s">
        <v>517</v>
      </c>
      <c r="B30" s="53"/>
      <c r="C30" s="53"/>
      <c r="D30" s="87">
        <f>Vertices[[#This Row],[followersCount]]/100000</f>
        <v>9.6000000000000002E-4</v>
      </c>
      <c r="E30" s="84"/>
      <c r="F30" s="15"/>
      <c r="G30" s="15"/>
      <c r="H30" s="67" t="str">
        <f>IF(Vertices[[#This Row],[Size]]&gt;50,Vertices[[#This Row],[Vertex]],"")</f>
        <v/>
      </c>
      <c r="I30" s="67"/>
      <c r="J30" s="67"/>
      <c r="K30" s="16"/>
      <c r="L30" s="88"/>
      <c r="M30" s="89">
        <v>811.0694580078125</v>
      </c>
      <c r="N30" s="89">
        <v>3870.672607421875</v>
      </c>
      <c r="O30" s="78"/>
      <c r="P30" s="90"/>
      <c r="Q30" s="90"/>
      <c r="R30" s="116"/>
      <c r="S30" s="116"/>
      <c r="T30" s="116"/>
      <c r="U30" s="116"/>
      <c r="V30" s="117"/>
      <c r="W30" s="117"/>
      <c r="X30" s="117"/>
      <c r="Y30" s="117"/>
      <c r="Z30" s="51"/>
      <c r="AA30" s="85">
        <v>30</v>
      </c>
      <c r="AB30" s="85"/>
      <c r="AC30">
        <v>295</v>
      </c>
      <c r="AD30">
        <v>96</v>
      </c>
      <c r="AE30">
        <v>294</v>
      </c>
      <c r="AF30">
        <v>189</v>
      </c>
    </row>
    <row r="31" spans="1:32" x14ac:dyDescent="0.3">
      <c r="A31" t="s">
        <v>518</v>
      </c>
      <c r="B31" s="53"/>
      <c r="C31" s="53"/>
      <c r="D31" s="87">
        <f>Vertices[[#This Row],[followersCount]]/100000</f>
        <v>1.023E-2</v>
      </c>
      <c r="E31" s="84"/>
      <c r="F31" s="15"/>
      <c r="G31" s="15"/>
      <c r="H31" s="67" t="str">
        <f>IF(Vertices[[#This Row],[Size]]&gt;50,Vertices[[#This Row],[Vertex]],"")</f>
        <v/>
      </c>
      <c r="I31" s="67"/>
      <c r="J31" s="67"/>
      <c r="K31" s="16"/>
      <c r="L31" s="88"/>
      <c r="M31" s="89">
        <v>8991.541015625</v>
      </c>
      <c r="N31" s="89">
        <v>2700.406494140625</v>
      </c>
      <c r="O31" s="78"/>
      <c r="P31" s="90"/>
      <c r="Q31" s="90"/>
      <c r="R31" s="116"/>
      <c r="S31" s="116"/>
      <c r="T31" s="116"/>
      <c r="U31" s="116"/>
      <c r="V31" s="117"/>
      <c r="W31" s="117"/>
      <c r="X31" s="117"/>
      <c r="Y31" s="117"/>
      <c r="Z31" s="51"/>
      <c r="AA31" s="85">
        <v>31</v>
      </c>
      <c r="AB31" s="85"/>
      <c r="AC31">
        <v>2783</v>
      </c>
      <c r="AD31">
        <v>1023</v>
      </c>
      <c r="AE31">
        <v>79</v>
      </c>
      <c r="AF31">
        <v>454</v>
      </c>
    </row>
    <row r="32" spans="1:32" x14ac:dyDescent="0.3">
      <c r="A32" t="s">
        <v>519</v>
      </c>
      <c r="B32" s="53"/>
      <c r="C32" s="53"/>
      <c r="D32" s="87">
        <f>Vertices[[#This Row],[followersCount]]/100000</f>
        <v>3.8400000000000001E-3</v>
      </c>
      <c r="E32" s="84"/>
      <c r="F32" s="15"/>
      <c r="G32" s="15"/>
      <c r="H32" s="67" t="str">
        <f>IF(Vertices[[#This Row],[Size]]&gt;50,Vertices[[#This Row],[Vertex]],"")</f>
        <v/>
      </c>
      <c r="I32" s="67"/>
      <c r="J32" s="67"/>
      <c r="K32" s="16"/>
      <c r="L32" s="88"/>
      <c r="M32" s="89">
        <v>1520.1998291015625</v>
      </c>
      <c r="N32" s="89">
        <v>6459.00732421875</v>
      </c>
      <c r="O32" s="78"/>
      <c r="P32" s="90"/>
      <c r="Q32" s="90"/>
      <c r="R32" s="116"/>
      <c r="S32" s="116"/>
      <c r="T32" s="116"/>
      <c r="U32" s="116"/>
      <c r="V32" s="117"/>
      <c r="W32" s="117"/>
      <c r="X32" s="117"/>
      <c r="Y32" s="117"/>
      <c r="Z32" s="51"/>
      <c r="AA32" s="85">
        <v>32</v>
      </c>
      <c r="AB32" s="85"/>
      <c r="AC32">
        <v>2493</v>
      </c>
      <c r="AD32">
        <v>384</v>
      </c>
      <c r="AE32">
        <v>9827</v>
      </c>
      <c r="AF32">
        <v>260</v>
      </c>
    </row>
    <row r="33" spans="1:32" x14ac:dyDescent="0.3">
      <c r="A33" t="s">
        <v>520</v>
      </c>
      <c r="B33" s="53"/>
      <c r="C33" s="53"/>
      <c r="D33" s="87">
        <f>Vertices[[#This Row],[followersCount]]/100000</f>
        <v>5.0099999999999997E-3</v>
      </c>
      <c r="E33" s="84"/>
      <c r="F33" s="15"/>
      <c r="G33" s="15"/>
      <c r="H33" s="67" t="str">
        <f>IF(Vertices[[#This Row],[Size]]&gt;50,Vertices[[#This Row],[Vertex]],"")</f>
        <v/>
      </c>
      <c r="I33" s="67"/>
      <c r="J33" s="67"/>
      <c r="K33" s="16"/>
      <c r="L33" s="88"/>
      <c r="M33" s="89">
        <v>949.43939208984375</v>
      </c>
      <c r="N33" s="89">
        <v>7900.6669921875</v>
      </c>
      <c r="O33" s="78"/>
      <c r="P33" s="90"/>
      <c r="Q33" s="90"/>
      <c r="R33" s="116"/>
      <c r="S33" s="116"/>
      <c r="T33" s="116"/>
      <c r="U33" s="116"/>
      <c r="V33" s="117"/>
      <c r="W33" s="117"/>
      <c r="X33" s="117"/>
      <c r="Y33" s="117"/>
      <c r="Z33" s="51"/>
      <c r="AA33" s="85">
        <v>33</v>
      </c>
      <c r="AB33" s="85"/>
      <c r="AC33">
        <v>515</v>
      </c>
      <c r="AD33">
        <v>501</v>
      </c>
      <c r="AE33">
        <v>334</v>
      </c>
      <c r="AF33">
        <v>345</v>
      </c>
    </row>
    <row r="34" spans="1:32" x14ac:dyDescent="0.3">
      <c r="A34" t="s">
        <v>521</v>
      </c>
      <c r="B34" s="53"/>
      <c r="C34" s="53"/>
      <c r="D34" s="87">
        <f>Vertices[[#This Row],[followersCount]]/100000</f>
        <v>3.2799999999999999E-3</v>
      </c>
      <c r="E34" s="84"/>
      <c r="F34" s="15"/>
      <c r="G34" s="15"/>
      <c r="H34" s="67" t="str">
        <f>IF(Vertices[[#This Row],[Size]]&gt;50,Vertices[[#This Row],[Vertex]],"")</f>
        <v/>
      </c>
      <c r="I34" s="67"/>
      <c r="J34" s="67"/>
      <c r="K34" s="16"/>
      <c r="L34" s="88"/>
      <c r="M34" s="89">
        <v>8137.68603515625</v>
      </c>
      <c r="N34" s="89">
        <v>3245.332275390625</v>
      </c>
      <c r="O34" s="78"/>
      <c r="P34" s="90"/>
      <c r="Q34" s="90"/>
      <c r="R34" s="116"/>
      <c r="S34" s="116"/>
      <c r="T34" s="116"/>
      <c r="U34" s="116"/>
      <c r="V34" s="117"/>
      <c r="W34" s="117"/>
      <c r="X34" s="117"/>
      <c r="Y34" s="117"/>
      <c r="Z34" s="51"/>
      <c r="AA34" s="85">
        <v>34</v>
      </c>
      <c r="AB34" s="85"/>
      <c r="AC34">
        <v>1193</v>
      </c>
      <c r="AD34">
        <v>328</v>
      </c>
      <c r="AE34">
        <v>1153</v>
      </c>
      <c r="AF34">
        <v>649</v>
      </c>
    </row>
    <row r="35" spans="1:32" x14ac:dyDescent="0.3">
      <c r="A35" t="s">
        <v>522</v>
      </c>
      <c r="B35" s="53"/>
      <c r="C35" s="53"/>
      <c r="D35" s="87">
        <f>Vertices[[#This Row],[followersCount]]/100000</f>
        <v>1.66E-3</v>
      </c>
      <c r="E35" s="84"/>
      <c r="F35" s="15"/>
      <c r="G35" s="15"/>
      <c r="H35" s="67" t="str">
        <f>IF(Vertices[[#This Row],[Size]]&gt;50,Vertices[[#This Row],[Vertex]],"")</f>
        <v/>
      </c>
      <c r="I35" s="67"/>
      <c r="J35" s="67"/>
      <c r="K35" s="16"/>
      <c r="L35" s="88"/>
      <c r="M35" s="89">
        <v>8991.486328125</v>
      </c>
      <c r="N35" s="89">
        <v>2832.601318359375</v>
      </c>
      <c r="O35" s="78"/>
      <c r="P35" s="90"/>
      <c r="Q35" s="90"/>
      <c r="R35" s="116"/>
      <c r="S35" s="116"/>
      <c r="T35" s="116"/>
      <c r="U35" s="116"/>
      <c r="V35" s="117"/>
      <c r="W35" s="117"/>
      <c r="X35" s="117"/>
      <c r="Y35" s="117"/>
      <c r="Z35" s="51"/>
      <c r="AA35" s="85">
        <v>35</v>
      </c>
      <c r="AB35" s="85"/>
      <c r="AC35">
        <v>127</v>
      </c>
      <c r="AD35">
        <v>166</v>
      </c>
      <c r="AE35">
        <v>292</v>
      </c>
      <c r="AF35">
        <v>201</v>
      </c>
    </row>
    <row r="36" spans="1:32" x14ac:dyDescent="0.3">
      <c r="A36" t="s">
        <v>523</v>
      </c>
      <c r="B36" s="53"/>
      <c r="C36" s="53"/>
      <c r="D36" s="87">
        <f>Vertices[[#This Row],[followersCount]]/100000</f>
        <v>2.2399999999999998E-3</v>
      </c>
      <c r="E36" s="84"/>
      <c r="F36" s="15"/>
      <c r="G36" s="15"/>
      <c r="H36" s="67" t="str">
        <f>IF(Vertices[[#This Row],[Size]]&gt;50,Vertices[[#This Row],[Vertex]],"")</f>
        <v/>
      </c>
      <c r="I36" s="67"/>
      <c r="J36" s="67"/>
      <c r="K36" s="16"/>
      <c r="L36" s="88"/>
      <c r="M36" s="89">
        <v>285.42160034179688</v>
      </c>
      <c r="N36" s="89">
        <v>4314.783203125</v>
      </c>
      <c r="O36" s="78"/>
      <c r="P36" s="90"/>
      <c r="Q36" s="90"/>
      <c r="R36" s="116"/>
      <c r="S36" s="116"/>
      <c r="T36" s="116"/>
      <c r="U36" s="116"/>
      <c r="V36" s="117"/>
      <c r="W36" s="117"/>
      <c r="X36" s="117"/>
      <c r="Y36" s="117"/>
      <c r="Z36" s="51"/>
      <c r="AA36" s="85">
        <v>36</v>
      </c>
      <c r="AB36" s="85"/>
      <c r="AC36">
        <v>150</v>
      </c>
      <c r="AD36">
        <v>224</v>
      </c>
      <c r="AE36">
        <v>678</v>
      </c>
      <c r="AF36">
        <v>212</v>
      </c>
    </row>
    <row r="37" spans="1:32" x14ac:dyDescent="0.3">
      <c r="A37" t="s">
        <v>524</v>
      </c>
      <c r="B37" s="53"/>
      <c r="C37" s="53"/>
      <c r="D37" s="87">
        <f>Vertices[[#This Row],[followersCount]]/100000</f>
        <v>6.4000000000000005E-4</v>
      </c>
      <c r="E37" s="84"/>
      <c r="F37" s="15"/>
      <c r="G37" s="15"/>
      <c r="H37" s="67" t="str">
        <f>IF(Vertices[[#This Row],[Size]]&gt;50,Vertices[[#This Row],[Vertex]],"")</f>
        <v/>
      </c>
      <c r="I37" s="67"/>
      <c r="J37" s="67"/>
      <c r="K37" s="16"/>
      <c r="L37" s="88"/>
      <c r="M37" s="89">
        <v>819.05072021484375</v>
      </c>
      <c r="N37" s="89">
        <v>5920.01904296875</v>
      </c>
      <c r="O37" s="78"/>
      <c r="P37" s="90"/>
      <c r="Q37" s="90"/>
      <c r="R37" s="116"/>
      <c r="S37" s="116"/>
      <c r="T37" s="116"/>
      <c r="U37" s="116"/>
      <c r="V37" s="117"/>
      <c r="W37" s="117"/>
      <c r="X37" s="117"/>
      <c r="Y37" s="117"/>
      <c r="Z37" s="51"/>
      <c r="AA37" s="85">
        <v>37</v>
      </c>
      <c r="AB37" s="85"/>
      <c r="AC37">
        <v>26</v>
      </c>
      <c r="AD37">
        <v>64</v>
      </c>
      <c r="AE37">
        <v>45</v>
      </c>
      <c r="AF37">
        <v>407</v>
      </c>
    </row>
    <row r="38" spans="1:32" x14ac:dyDescent="0.3">
      <c r="A38" t="s">
        <v>525</v>
      </c>
      <c r="B38" s="53"/>
      <c r="C38" s="53"/>
      <c r="D38" s="87">
        <f>Vertices[[#This Row],[followersCount]]/100000</f>
        <v>3.9399999999999999E-3</v>
      </c>
      <c r="E38" s="84"/>
      <c r="F38" s="15"/>
      <c r="G38" s="15"/>
      <c r="H38" s="67" t="str">
        <f>IF(Vertices[[#This Row],[Size]]&gt;50,Vertices[[#This Row],[Vertex]],"")</f>
        <v/>
      </c>
      <c r="I38" s="67"/>
      <c r="J38" s="67"/>
      <c r="K38" s="16"/>
      <c r="L38" s="88"/>
      <c r="M38" s="89">
        <v>8433.08984375</v>
      </c>
      <c r="N38" s="89">
        <v>2015.12158203125</v>
      </c>
      <c r="O38" s="78"/>
      <c r="P38" s="90"/>
      <c r="Q38" s="90"/>
      <c r="R38" s="116"/>
      <c r="S38" s="116"/>
      <c r="T38" s="116"/>
      <c r="U38" s="116"/>
      <c r="V38" s="117"/>
      <c r="W38" s="117"/>
      <c r="X38" s="117"/>
      <c r="Y38" s="117"/>
      <c r="Z38" s="51"/>
      <c r="AA38" s="85">
        <v>38</v>
      </c>
      <c r="AB38" s="85"/>
      <c r="AC38">
        <v>15285</v>
      </c>
      <c r="AD38">
        <v>394</v>
      </c>
      <c r="AE38">
        <v>11235</v>
      </c>
      <c r="AF38">
        <v>185</v>
      </c>
    </row>
    <row r="39" spans="1:32" x14ac:dyDescent="0.3">
      <c r="A39" t="s">
        <v>526</v>
      </c>
      <c r="B39" s="53"/>
      <c r="C39" s="53"/>
      <c r="D39" s="87">
        <f>Vertices[[#This Row],[followersCount]]/100000</f>
        <v>6.3789999999999999E-2</v>
      </c>
      <c r="E39" s="84"/>
      <c r="F39" s="15"/>
      <c r="G39" s="15"/>
      <c r="H39" s="67" t="str">
        <f>IF(Vertices[[#This Row],[Size]]&gt;50,Vertices[[#This Row],[Vertex]],"")</f>
        <v/>
      </c>
      <c r="I39" s="67"/>
      <c r="J39" s="67"/>
      <c r="K39" s="16"/>
      <c r="L39" s="88"/>
      <c r="M39" s="89">
        <v>8199.8154296875</v>
      </c>
      <c r="N39" s="89">
        <v>8522.853515625</v>
      </c>
      <c r="O39" s="78"/>
      <c r="P39" s="90"/>
      <c r="Q39" s="90"/>
      <c r="R39" s="116"/>
      <c r="S39" s="116"/>
      <c r="T39" s="116"/>
      <c r="U39" s="116"/>
      <c r="V39" s="117"/>
      <c r="W39" s="117"/>
      <c r="X39" s="117"/>
      <c r="Y39" s="117"/>
      <c r="Z39" s="51"/>
      <c r="AA39" s="85">
        <v>39</v>
      </c>
      <c r="AB39" s="85"/>
      <c r="AC39">
        <v>244</v>
      </c>
      <c r="AD39">
        <v>6379</v>
      </c>
      <c r="AE39">
        <v>43</v>
      </c>
      <c r="AF39">
        <v>193</v>
      </c>
    </row>
    <row r="40" spans="1:32" x14ac:dyDescent="0.3">
      <c r="A40" t="s">
        <v>527</v>
      </c>
      <c r="B40" s="53"/>
      <c r="C40" s="53"/>
      <c r="D40" s="87">
        <f>Vertices[[#This Row],[followersCount]]/100000</f>
        <v>2.97E-3</v>
      </c>
      <c r="E40" s="84"/>
      <c r="F40" s="15"/>
      <c r="G40" s="15"/>
      <c r="H40" s="67" t="str">
        <f>IF(Vertices[[#This Row],[Size]]&gt;50,Vertices[[#This Row],[Vertex]],"")</f>
        <v/>
      </c>
      <c r="I40" s="67"/>
      <c r="J40" s="67"/>
      <c r="K40" s="16"/>
      <c r="L40" s="88"/>
      <c r="M40" s="89">
        <v>9089.0341796875</v>
      </c>
      <c r="N40" s="89">
        <v>7662.12548828125</v>
      </c>
      <c r="O40" s="78"/>
      <c r="P40" s="90"/>
      <c r="Q40" s="90"/>
      <c r="R40" s="116"/>
      <c r="S40" s="116"/>
      <c r="T40" s="116"/>
      <c r="U40" s="116"/>
      <c r="V40" s="117"/>
      <c r="W40" s="117"/>
      <c r="X40" s="117"/>
      <c r="Y40" s="117"/>
      <c r="Z40" s="51"/>
      <c r="AA40" s="85">
        <v>40</v>
      </c>
      <c r="AB40" s="85"/>
      <c r="AC40">
        <v>1481</v>
      </c>
      <c r="AD40">
        <v>297</v>
      </c>
      <c r="AE40">
        <v>1749</v>
      </c>
      <c r="AF40">
        <v>93</v>
      </c>
    </row>
    <row r="41" spans="1:32" x14ac:dyDescent="0.3">
      <c r="A41" t="s">
        <v>528</v>
      </c>
      <c r="B41" s="53"/>
      <c r="C41" s="53"/>
      <c r="D41" s="87">
        <f>Vertices[[#This Row],[followersCount]]/100000</f>
        <v>2.5049999999999999E-2</v>
      </c>
      <c r="E41" s="84"/>
      <c r="F41" s="15"/>
      <c r="G41" s="15"/>
      <c r="H41" s="67" t="str">
        <f>IF(Vertices[[#This Row],[Size]]&gt;50,Vertices[[#This Row],[Vertex]],"")</f>
        <v/>
      </c>
      <c r="I41" s="67"/>
      <c r="J41" s="67"/>
      <c r="K41" s="16"/>
      <c r="L41" s="88"/>
      <c r="M41" s="89">
        <v>9593.265625</v>
      </c>
      <c r="N41" s="89">
        <v>4922.78857421875</v>
      </c>
      <c r="O41" s="78"/>
      <c r="P41" s="90"/>
      <c r="Q41" s="90"/>
      <c r="R41" s="116"/>
      <c r="S41" s="116"/>
      <c r="T41" s="116"/>
      <c r="U41" s="116"/>
      <c r="V41" s="117"/>
      <c r="W41" s="117"/>
      <c r="X41" s="117"/>
      <c r="Y41" s="117"/>
      <c r="Z41" s="51"/>
      <c r="AA41" s="85">
        <v>41</v>
      </c>
      <c r="AB41" s="85"/>
      <c r="AC41">
        <v>1381</v>
      </c>
      <c r="AD41">
        <v>2505</v>
      </c>
      <c r="AE41">
        <v>970</v>
      </c>
      <c r="AF41">
        <v>2411</v>
      </c>
    </row>
    <row r="42" spans="1:32" x14ac:dyDescent="0.3">
      <c r="A42" t="s">
        <v>529</v>
      </c>
      <c r="B42" s="53"/>
      <c r="C42" s="53"/>
      <c r="D42" s="87">
        <f>Vertices[[#This Row],[followersCount]]/100000</f>
        <v>5.2700000000000004E-3</v>
      </c>
      <c r="E42" s="84"/>
      <c r="F42" s="15"/>
      <c r="G42" s="15"/>
      <c r="H42" s="67" t="str">
        <f>IF(Vertices[[#This Row],[Size]]&gt;50,Vertices[[#This Row],[Vertex]],"")</f>
        <v/>
      </c>
      <c r="I42" s="67"/>
      <c r="J42" s="67"/>
      <c r="K42" s="16"/>
      <c r="L42" s="88"/>
      <c r="M42" s="89">
        <v>5402.8505859375</v>
      </c>
      <c r="N42" s="89">
        <v>8489.8046875</v>
      </c>
      <c r="O42" s="78"/>
      <c r="P42" s="90"/>
      <c r="Q42" s="90"/>
      <c r="R42" s="116"/>
      <c r="S42" s="116"/>
      <c r="T42" s="116"/>
      <c r="U42" s="116"/>
      <c r="V42" s="117"/>
      <c r="W42" s="117"/>
      <c r="X42" s="117"/>
      <c r="Y42" s="117"/>
      <c r="Z42" s="51"/>
      <c r="AA42" s="85">
        <v>42</v>
      </c>
      <c r="AB42" s="85"/>
      <c r="AC42">
        <v>392</v>
      </c>
      <c r="AD42">
        <v>527</v>
      </c>
      <c r="AE42">
        <v>409</v>
      </c>
      <c r="AF42">
        <v>1236</v>
      </c>
    </row>
    <row r="43" spans="1:32" x14ac:dyDescent="0.3">
      <c r="A43" t="s">
        <v>530</v>
      </c>
      <c r="B43" s="53"/>
      <c r="C43" s="53"/>
      <c r="D43" s="87">
        <f>Vertices[[#This Row],[followersCount]]/100000</f>
        <v>5.4799999999999996E-3</v>
      </c>
      <c r="E43" s="84"/>
      <c r="F43" s="15"/>
      <c r="G43" s="15"/>
      <c r="H43" s="67" t="str">
        <f>IF(Vertices[[#This Row],[Size]]&gt;50,Vertices[[#This Row],[Vertex]],"")</f>
        <v/>
      </c>
      <c r="I43" s="67"/>
      <c r="J43" s="67"/>
      <c r="K43" s="16"/>
      <c r="L43" s="88"/>
      <c r="M43" s="89">
        <v>8915.4013671875</v>
      </c>
      <c r="N43" s="89">
        <v>7007.390625</v>
      </c>
      <c r="O43" s="78"/>
      <c r="P43" s="90"/>
      <c r="Q43" s="90"/>
      <c r="R43" s="116"/>
      <c r="S43" s="116"/>
      <c r="T43" s="116"/>
      <c r="U43" s="116"/>
      <c r="V43" s="117"/>
      <c r="W43" s="117"/>
      <c r="X43" s="117"/>
      <c r="Y43" s="117"/>
      <c r="Z43" s="51"/>
      <c r="AA43" s="85">
        <v>43</v>
      </c>
      <c r="AB43" s="85"/>
      <c r="AC43">
        <v>4212</v>
      </c>
      <c r="AD43">
        <v>548</v>
      </c>
      <c r="AE43">
        <v>12843</v>
      </c>
      <c r="AF43">
        <v>192</v>
      </c>
    </row>
    <row r="44" spans="1:32" x14ac:dyDescent="0.3">
      <c r="A44" t="s">
        <v>531</v>
      </c>
      <c r="B44" s="53"/>
      <c r="C44" s="53"/>
      <c r="D44" s="87">
        <f>Vertices[[#This Row],[followersCount]]/100000</f>
        <v>5.6100000000000004E-3</v>
      </c>
      <c r="E44" s="84"/>
      <c r="F44" s="15"/>
      <c r="G44" s="15"/>
      <c r="H44" s="67" t="str">
        <f>IF(Vertices[[#This Row],[Size]]&gt;50,Vertices[[#This Row],[Vertex]],"")</f>
        <v/>
      </c>
      <c r="I44" s="67"/>
      <c r="J44" s="67"/>
      <c r="K44" s="16"/>
      <c r="L44" s="88"/>
      <c r="M44" s="89">
        <v>5020.31640625</v>
      </c>
      <c r="N44" s="89">
        <v>7817.46484375</v>
      </c>
      <c r="O44" s="78"/>
      <c r="P44" s="90"/>
      <c r="Q44" s="90"/>
      <c r="R44" s="116"/>
      <c r="S44" s="116"/>
      <c r="T44" s="116"/>
      <c r="U44" s="116"/>
      <c r="V44" s="117"/>
      <c r="W44" s="117"/>
      <c r="X44" s="117"/>
      <c r="Y44" s="117"/>
      <c r="Z44" s="51"/>
      <c r="AA44" s="85">
        <v>44</v>
      </c>
      <c r="AB44" s="85"/>
      <c r="AC44">
        <v>1093</v>
      </c>
      <c r="AD44">
        <v>561</v>
      </c>
      <c r="AE44">
        <v>331</v>
      </c>
      <c r="AF44">
        <v>1242</v>
      </c>
    </row>
    <row r="45" spans="1:32" x14ac:dyDescent="0.3">
      <c r="A45" t="s">
        <v>532</v>
      </c>
      <c r="B45" s="53"/>
      <c r="C45" s="53"/>
      <c r="D45" s="87">
        <f>Vertices[[#This Row],[followersCount]]/100000</f>
        <v>2.1000000000000001E-4</v>
      </c>
      <c r="E45" s="84"/>
      <c r="F45" s="15"/>
      <c r="G45" s="15"/>
      <c r="H45" s="67" t="str">
        <f>IF(Vertices[[#This Row],[Size]]&gt;50,Vertices[[#This Row],[Vertex]],"")</f>
        <v/>
      </c>
      <c r="I45" s="67"/>
      <c r="J45" s="67"/>
      <c r="K45" s="16"/>
      <c r="L45" s="88"/>
      <c r="M45" s="89">
        <v>9250.796875</v>
      </c>
      <c r="N45" s="89">
        <v>6809.39501953125</v>
      </c>
      <c r="O45" s="78"/>
      <c r="P45" s="90"/>
      <c r="Q45" s="90"/>
      <c r="R45" s="116"/>
      <c r="S45" s="116"/>
      <c r="T45" s="116"/>
      <c r="U45" s="116"/>
      <c r="V45" s="117"/>
      <c r="W45" s="117"/>
      <c r="X45" s="117"/>
      <c r="Y45" s="117"/>
      <c r="Z45" s="51"/>
      <c r="AA45" s="85">
        <v>45</v>
      </c>
      <c r="AB45" s="85"/>
      <c r="AC45">
        <v>70</v>
      </c>
      <c r="AD45">
        <v>21</v>
      </c>
      <c r="AE45">
        <v>83</v>
      </c>
      <c r="AF45">
        <v>113</v>
      </c>
    </row>
    <row r="46" spans="1:32" x14ac:dyDescent="0.3">
      <c r="A46" t="s">
        <v>533</v>
      </c>
      <c r="B46" s="53"/>
      <c r="C46" s="53"/>
      <c r="D46" s="87">
        <f>Vertices[[#This Row],[followersCount]]/100000</f>
        <v>1E-3</v>
      </c>
      <c r="E46" s="84"/>
      <c r="F46" s="15"/>
      <c r="G46" s="15"/>
      <c r="H46" s="67" t="str">
        <f>IF(Vertices[[#This Row],[Size]]&gt;50,Vertices[[#This Row],[Vertex]],"")</f>
        <v/>
      </c>
      <c r="I46" s="67"/>
      <c r="J46" s="67"/>
      <c r="K46" s="16"/>
      <c r="L46" s="88"/>
      <c r="M46" s="89">
        <v>1408.7738037109375</v>
      </c>
      <c r="N46" s="89">
        <v>1969.612548828125</v>
      </c>
      <c r="O46" s="78"/>
      <c r="P46" s="90"/>
      <c r="Q46" s="90"/>
      <c r="R46" s="116"/>
      <c r="S46" s="116"/>
      <c r="T46" s="116"/>
      <c r="U46" s="116"/>
      <c r="V46" s="117"/>
      <c r="W46" s="117"/>
      <c r="X46" s="117"/>
      <c r="Y46" s="117"/>
      <c r="Z46" s="51"/>
      <c r="AA46" s="85">
        <v>46</v>
      </c>
      <c r="AB46" s="85"/>
      <c r="AC46">
        <v>94</v>
      </c>
      <c r="AD46">
        <v>100</v>
      </c>
      <c r="AE46">
        <v>1198</v>
      </c>
      <c r="AF46">
        <v>59</v>
      </c>
    </row>
    <row r="47" spans="1:32" x14ac:dyDescent="0.3">
      <c r="A47" t="s">
        <v>534</v>
      </c>
      <c r="B47" s="53"/>
      <c r="C47" s="53"/>
      <c r="D47" s="87">
        <f>Vertices[[#This Row],[followersCount]]/100000</f>
        <v>8.0000000000000004E-4</v>
      </c>
      <c r="E47" s="84"/>
      <c r="F47" s="15"/>
      <c r="G47" s="15"/>
      <c r="H47" s="67" t="str">
        <f>IF(Vertices[[#This Row],[Size]]&gt;50,Vertices[[#This Row],[Vertex]],"")</f>
        <v/>
      </c>
      <c r="I47" s="67"/>
      <c r="J47" s="67"/>
      <c r="K47" s="16"/>
      <c r="L47" s="88"/>
      <c r="M47" s="89">
        <v>3915.390869140625</v>
      </c>
      <c r="N47" s="89">
        <v>9246.3916015625</v>
      </c>
      <c r="O47" s="78"/>
      <c r="P47" s="90"/>
      <c r="Q47" s="90"/>
      <c r="R47" s="116"/>
      <c r="S47" s="116"/>
      <c r="T47" s="116"/>
      <c r="U47" s="116"/>
      <c r="V47" s="117"/>
      <c r="W47" s="117"/>
      <c r="X47" s="117"/>
      <c r="Y47" s="117"/>
      <c r="Z47" s="51"/>
      <c r="AA47" s="85">
        <v>47</v>
      </c>
      <c r="AB47" s="85"/>
      <c r="AC47">
        <v>47</v>
      </c>
      <c r="AD47">
        <v>80</v>
      </c>
      <c r="AE47">
        <v>131</v>
      </c>
      <c r="AF47">
        <v>58</v>
      </c>
    </row>
    <row r="48" spans="1:32" x14ac:dyDescent="0.3">
      <c r="A48" t="s">
        <v>535</v>
      </c>
      <c r="B48" s="53"/>
      <c r="C48" s="53"/>
      <c r="D48" s="87">
        <f>Vertices[[#This Row],[followersCount]]/100000</f>
        <v>7.8499999999999993E-3</v>
      </c>
      <c r="E48" s="84"/>
      <c r="F48" s="15"/>
      <c r="G48" s="15"/>
      <c r="H48" s="67" t="str">
        <f>IF(Vertices[[#This Row],[Size]]&gt;50,Vertices[[#This Row],[Vertex]],"")</f>
        <v/>
      </c>
      <c r="I48" s="67"/>
      <c r="J48" s="67"/>
      <c r="K48" s="16"/>
      <c r="L48" s="88"/>
      <c r="M48" s="89">
        <v>7567.18359375</v>
      </c>
      <c r="N48" s="89">
        <v>8738.8115234375</v>
      </c>
      <c r="O48" s="78"/>
      <c r="P48" s="90"/>
      <c r="Q48" s="90"/>
      <c r="R48" s="116"/>
      <c r="S48" s="116"/>
      <c r="T48" s="116"/>
      <c r="U48" s="116"/>
      <c r="V48" s="117"/>
      <c r="W48" s="117"/>
      <c r="X48" s="117"/>
      <c r="Y48" s="117"/>
      <c r="Z48" s="51"/>
      <c r="AA48" s="85">
        <v>48</v>
      </c>
      <c r="AB48" s="85"/>
      <c r="AC48">
        <v>1347</v>
      </c>
      <c r="AD48">
        <v>785</v>
      </c>
      <c r="AE48">
        <v>8843</v>
      </c>
      <c r="AF48">
        <v>1088</v>
      </c>
    </row>
    <row r="49" spans="1:32" x14ac:dyDescent="0.3">
      <c r="A49" t="s">
        <v>536</v>
      </c>
      <c r="B49" s="53"/>
      <c r="C49" s="53"/>
      <c r="D49" s="87">
        <f>Vertices[[#This Row],[followersCount]]/100000</f>
        <v>3.6999999999999999E-4</v>
      </c>
      <c r="E49" s="84"/>
      <c r="F49" s="15"/>
      <c r="G49" s="15"/>
      <c r="H49" s="67" t="str">
        <f>IF(Vertices[[#This Row],[Size]]&gt;50,Vertices[[#This Row],[Vertex]],"")</f>
        <v/>
      </c>
      <c r="I49" s="67"/>
      <c r="J49" s="67"/>
      <c r="K49" s="16"/>
      <c r="L49" s="88"/>
      <c r="M49" s="89">
        <v>9404.23046875</v>
      </c>
      <c r="N49" s="89">
        <v>6685.90087890625</v>
      </c>
      <c r="O49" s="78"/>
      <c r="P49" s="90"/>
      <c r="Q49" s="90"/>
      <c r="R49" s="116"/>
      <c r="S49" s="116"/>
      <c r="T49" s="116"/>
      <c r="U49" s="116"/>
      <c r="V49" s="117"/>
      <c r="W49" s="117"/>
      <c r="X49" s="117"/>
      <c r="Y49" s="117"/>
      <c r="Z49" s="51"/>
      <c r="AA49" s="85">
        <v>49</v>
      </c>
      <c r="AB49" s="85"/>
      <c r="AC49">
        <v>100</v>
      </c>
      <c r="AD49">
        <v>37</v>
      </c>
      <c r="AE49">
        <v>1053</v>
      </c>
      <c r="AF49">
        <v>189</v>
      </c>
    </row>
    <row r="50" spans="1:32" x14ac:dyDescent="0.3">
      <c r="A50" t="s">
        <v>537</v>
      </c>
      <c r="B50" s="53"/>
      <c r="C50" s="53"/>
      <c r="D50" s="87">
        <f>Vertices[[#This Row],[followersCount]]/100000</f>
        <v>6.5700000000000003E-3</v>
      </c>
      <c r="E50" s="84"/>
      <c r="F50" s="15"/>
      <c r="G50" s="15"/>
      <c r="H50" s="67" t="str">
        <f>IF(Vertices[[#This Row],[Size]]&gt;50,Vertices[[#This Row],[Vertex]],"")</f>
        <v/>
      </c>
      <c r="I50" s="67"/>
      <c r="J50" s="67"/>
      <c r="K50" s="16"/>
      <c r="L50" s="88"/>
      <c r="M50" s="89">
        <v>1792.63525390625</v>
      </c>
      <c r="N50" s="89">
        <v>5539.8544921875</v>
      </c>
      <c r="O50" s="78"/>
      <c r="P50" s="90"/>
      <c r="Q50" s="90"/>
      <c r="R50" s="116"/>
      <c r="S50" s="116"/>
      <c r="T50" s="116"/>
      <c r="U50" s="116"/>
      <c r="V50" s="117"/>
      <c r="W50" s="117"/>
      <c r="X50" s="117"/>
      <c r="Y50" s="117"/>
      <c r="Z50" s="51"/>
      <c r="AA50" s="85">
        <v>50</v>
      </c>
      <c r="AB50" s="85"/>
      <c r="AC50">
        <v>6529</v>
      </c>
      <c r="AD50">
        <v>657</v>
      </c>
      <c r="AE50">
        <v>22295</v>
      </c>
      <c r="AF50">
        <v>64</v>
      </c>
    </row>
    <row r="51" spans="1:32" x14ac:dyDescent="0.3">
      <c r="A51" t="s">
        <v>538</v>
      </c>
      <c r="B51" s="53"/>
      <c r="C51" s="53"/>
      <c r="D51" s="87">
        <f>Vertices[[#This Row],[followersCount]]/100000</f>
        <v>1.47E-3</v>
      </c>
      <c r="E51" s="84"/>
      <c r="F51" s="15"/>
      <c r="G51" s="15"/>
      <c r="H51" s="67" t="str">
        <f>IF(Vertices[[#This Row],[Size]]&gt;50,Vertices[[#This Row],[Vertex]],"")</f>
        <v/>
      </c>
      <c r="I51" s="67"/>
      <c r="J51" s="67"/>
      <c r="K51" s="16"/>
      <c r="L51" s="88"/>
      <c r="M51" s="89">
        <v>4649.693359375</v>
      </c>
      <c r="N51" s="89">
        <v>9766.90625</v>
      </c>
      <c r="O51" s="78"/>
      <c r="P51" s="90"/>
      <c r="Q51" s="90"/>
      <c r="R51" s="116"/>
      <c r="S51" s="116"/>
      <c r="T51" s="116"/>
      <c r="U51" s="116"/>
      <c r="V51" s="117"/>
      <c r="W51" s="117"/>
      <c r="X51" s="117"/>
      <c r="Y51" s="117"/>
      <c r="Z51" s="51"/>
      <c r="AA51" s="85">
        <v>51</v>
      </c>
      <c r="AB51" s="85"/>
      <c r="AC51">
        <v>186</v>
      </c>
      <c r="AD51">
        <v>147</v>
      </c>
      <c r="AE51">
        <v>80</v>
      </c>
      <c r="AF51">
        <v>76</v>
      </c>
    </row>
    <row r="52" spans="1:32" x14ac:dyDescent="0.3">
      <c r="A52" t="s">
        <v>539</v>
      </c>
      <c r="B52" s="53"/>
      <c r="C52" s="53"/>
      <c r="D52" s="87">
        <f>Vertices[[#This Row],[followersCount]]/100000</f>
        <v>1.2099999999999999E-3</v>
      </c>
      <c r="E52" s="84"/>
      <c r="F52" s="15"/>
      <c r="G52" s="15"/>
      <c r="H52" s="67" t="str">
        <f>IF(Vertices[[#This Row],[Size]]&gt;50,Vertices[[#This Row],[Vertex]],"")</f>
        <v/>
      </c>
      <c r="I52" s="67"/>
      <c r="J52" s="67"/>
      <c r="K52" s="16"/>
      <c r="L52" s="88"/>
      <c r="M52" s="89">
        <v>6541.68701171875</v>
      </c>
      <c r="N52" s="89">
        <v>8570.68359375</v>
      </c>
      <c r="O52" s="78"/>
      <c r="P52" s="90"/>
      <c r="Q52" s="90"/>
      <c r="R52" s="116"/>
      <c r="S52" s="116"/>
      <c r="T52" s="116"/>
      <c r="U52" s="116"/>
      <c r="V52" s="117"/>
      <c r="W52" s="117"/>
      <c r="X52" s="117"/>
      <c r="Y52" s="117"/>
      <c r="Z52" s="51"/>
      <c r="AA52" s="85">
        <v>52</v>
      </c>
      <c r="AB52" s="85"/>
      <c r="AC52">
        <v>146</v>
      </c>
      <c r="AD52">
        <v>121</v>
      </c>
      <c r="AE52">
        <v>8</v>
      </c>
      <c r="AF52">
        <v>411</v>
      </c>
    </row>
    <row r="53" spans="1:32" x14ac:dyDescent="0.3">
      <c r="A53" t="s">
        <v>540</v>
      </c>
      <c r="B53" s="53"/>
      <c r="C53" s="53"/>
      <c r="D53" s="87">
        <f>Vertices[[#This Row],[followersCount]]/100000</f>
        <v>2.1000000000000001E-4</v>
      </c>
      <c r="E53" s="84"/>
      <c r="F53" s="15"/>
      <c r="G53" s="15"/>
      <c r="H53" s="67" t="str">
        <f>IF(Vertices[[#This Row],[Size]]&gt;50,Vertices[[#This Row],[Vertex]],"")</f>
        <v/>
      </c>
      <c r="I53" s="67"/>
      <c r="J53" s="67"/>
      <c r="K53" s="16"/>
      <c r="L53" s="88"/>
      <c r="M53" s="89">
        <v>3016.52294921875</v>
      </c>
      <c r="N53" s="89">
        <v>8201.705078125</v>
      </c>
      <c r="O53" s="78"/>
      <c r="P53" s="90"/>
      <c r="Q53" s="90"/>
      <c r="R53" s="116"/>
      <c r="S53" s="116"/>
      <c r="T53" s="116"/>
      <c r="U53" s="116"/>
      <c r="V53" s="117"/>
      <c r="W53" s="117"/>
      <c r="X53" s="117"/>
      <c r="Y53" s="117"/>
      <c r="Z53" s="51"/>
      <c r="AA53" s="85">
        <v>53</v>
      </c>
      <c r="AB53" s="85"/>
      <c r="AC53">
        <v>6</v>
      </c>
      <c r="AD53">
        <v>21</v>
      </c>
      <c r="AE53">
        <v>77</v>
      </c>
      <c r="AF53">
        <v>184</v>
      </c>
    </row>
    <row r="54" spans="1:32" x14ac:dyDescent="0.3">
      <c r="A54" t="s">
        <v>541</v>
      </c>
      <c r="B54" s="53"/>
      <c r="C54" s="53"/>
      <c r="D54" s="87">
        <f>Vertices[[#This Row],[followersCount]]/100000</f>
        <v>1.75E-3</v>
      </c>
      <c r="E54" s="84"/>
      <c r="F54" s="15"/>
      <c r="G54" s="15"/>
      <c r="H54" s="67" t="str">
        <f>IF(Vertices[[#This Row],[Size]]&gt;50,Vertices[[#This Row],[Vertex]],"")</f>
        <v/>
      </c>
      <c r="I54" s="67"/>
      <c r="J54" s="67"/>
      <c r="K54" s="16"/>
      <c r="L54" s="88"/>
      <c r="M54" s="89">
        <v>7975.525390625</v>
      </c>
      <c r="N54" s="89">
        <v>4702.4130859375</v>
      </c>
      <c r="O54" s="78"/>
      <c r="P54" s="90"/>
      <c r="Q54" s="90"/>
      <c r="R54" s="116"/>
      <c r="S54" s="116"/>
      <c r="T54" s="116"/>
      <c r="U54" s="116"/>
      <c r="V54" s="117"/>
      <c r="W54" s="117"/>
      <c r="X54" s="117"/>
      <c r="Y54" s="117"/>
      <c r="Z54" s="51"/>
      <c r="AA54" s="85">
        <v>54</v>
      </c>
      <c r="AB54" s="85"/>
      <c r="AC54">
        <v>2020</v>
      </c>
      <c r="AD54">
        <v>175</v>
      </c>
      <c r="AE54">
        <v>562</v>
      </c>
      <c r="AF54">
        <v>554</v>
      </c>
    </row>
    <row r="55" spans="1:32" x14ac:dyDescent="0.3">
      <c r="A55" t="s">
        <v>542</v>
      </c>
      <c r="B55" s="53"/>
      <c r="C55" s="53"/>
      <c r="D55" s="87">
        <f>Vertices[[#This Row],[followersCount]]/100000</f>
        <v>2.2200000000000002E-3</v>
      </c>
      <c r="E55" s="84"/>
      <c r="F55" s="15"/>
      <c r="G55" s="15"/>
      <c r="H55" s="67" t="str">
        <f>IF(Vertices[[#This Row],[Size]]&gt;50,Vertices[[#This Row],[Vertex]],"")</f>
        <v/>
      </c>
      <c r="I55" s="67"/>
      <c r="J55" s="67"/>
      <c r="K55" s="16"/>
      <c r="L55" s="88"/>
      <c r="M55" s="89">
        <v>2701.79736328125</v>
      </c>
      <c r="N55" s="89">
        <v>4862.96875</v>
      </c>
      <c r="O55" s="78"/>
      <c r="P55" s="90"/>
      <c r="Q55" s="90"/>
      <c r="R55" s="116"/>
      <c r="S55" s="116"/>
      <c r="T55" s="116"/>
      <c r="U55" s="116"/>
      <c r="V55" s="117"/>
      <c r="W55" s="117"/>
      <c r="X55" s="117"/>
      <c r="Y55" s="117"/>
      <c r="Z55" s="51"/>
      <c r="AA55" s="85">
        <v>55</v>
      </c>
      <c r="AB55" s="85"/>
      <c r="AC55">
        <v>703</v>
      </c>
      <c r="AD55">
        <v>222</v>
      </c>
      <c r="AE55">
        <v>25669</v>
      </c>
      <c r="AF55">
        <v>221</v>
      </c>
    </row>
    <row r="56" spans="1:32" x14ac:dyDescent="0.3">
      <c r="A56" t="s">
        <v>543</v>
      </c>
      <c r="B56" s="53"/>
      <c r="C56" s="53"/>
      <c r="D56" s="87">
        <f>Vertices[[#This Row],[followersCount]]/100000</f>
        <v>2.0000000000000001E-4</v>
      </c>
      <c r="E56" s="84"/>
      <c r="F56" s="15"/>
      <c r="G56" s="15"/>
      <c r="H56" s="67" t="str">
        <f>IF(Vertices[[#This Row],[Size]]&gt;50,Vertices[[#This Row],[Vertex]],"")</f>
        <v/>
      </c>
      <c r="I56" s="67"/>
      <c r="J56" s="67"/>
      <c r="K56" s="16"/>
      <c r="L56" s="88"/>
      <c r="M56" s="89">
        <v>3901.830810546875</v>
      </c>
      <c r="N56" s="89">
        <v>3403.25439453125</v>
      </c>
      <c r="O56" s="78"/>
      <c r="P56" s="90"/>
      <c r="Q56" s="90"/>
      <c r="R56" s="116"/>
      <c r="S56" s="116"/>
      <c r="T56" s="116"/>
      <c r="U56" s="116"/>
      <c r="V56" s="117"/>
      <c r="W56" s="117"/>
      <c r="X56" s="117"/>
      <c r="Y56" s="117"/>
      <c r="Z56" s="51"/>
      <c r="AA56" s="85">
        <v>56</v>
      </c>
      <c r="AB56" s="85"/>
      <c r="AC56">
        <v>6</v>
      </c>
      <c r="AD56">
        <v>20</v>
      </c>
      <c r="AE56">
        <v>0</v>
      </c>
      <c r="AF56">
        <v>52</v>
      </c>
    </row>
    <row r="57" spans="1:32" x14ac:dyDescent="0.3">
      <c r="A57" t="s">
        <v>544</v>
      </c>
      <c r="B57" s="53"/>
      <c r="C57" s="53"/>
      <c r="D57" s="87">
        <f>Vertices[[#This Row],[followersCount]]/100000</f>
        <v>9.0000000000000006E-5</v>
      </c>
      <c r="E57" s="84"/>
      <c r="F57" s="15"/>
      <c r="G57" s="15"/>
      <c r="H57" s="67" t="str">
        <f>IF(Vertices[[#This Row],[Size]]&gt;50,Vertices[[#This Row],[Vertex]],"")</f>
        <v/>
      </c>
      <c r="I57" s="67"/>
      <c r="J57" s="67"/>
      <c r="K57" s="16"/>
      <c r="L57" s="88"/>
      <c r="M57" s="89">
        <v>1850.462890625</v>
      </c>
      <c r="N57" s="89">
        <v>1566.2694091796875</v>
      </c>
      <c r="O57" s="78"/>
      <c r="P57" s="90"/>
      <c r="Q57" s="90"/>
      <c r="R57" s="116"/>
      <c r="S57" s="116"/>
      <c r="T57" s="116"/>
      <c r="U57" s="116"/>
      <c r="V57" s="117"/>
      <c r="W57" s="117"/>
      <c r="X57" s="117"/>
      <c r="Y57" s="117"/>
      <c r="Z57" s="51"/>
      <c r="AA57" s="85">
        <v>57</v>
      </c>
      <c r="AB57" s="85"/>
      <c r="AC57">
        <v>0</v>
      </c>
      <c r="AD57">
        <v>9</v>
      </c>
      <c r="AE57">
        <v>0</v>
      </c>
      <c r="AF57">
        <v>98</v>
      </c>
    </row>
    <row r="58" spans="1:32" x14ac:dyDescent="0.3">
      <c r="A58" t="s">
        <v>545</v>
      </c>
      <c r="B58" s="53"/>
      <c r="C58" s="53"/>
      <c r="D58" s="87">
        <f>Vertices[[#This Row],[followersCount]]/100000</f>
        <v>3.82E-3</v>
      </c>
      <c r="E58" s="84"/>
      <c r="F58" s="15"/>
      <c r="G58" s="15"/>
      <c r="H58" s="67" t="str">
        <f>IF(Vertices[[#This Row],[Size]]&gt;50,Vertices[[#This Row],[Vertex]],"")</f>
        <v/>
      </c>
      <c r="I58" s="67"/>
      <c r="J58" s="67"/>
      <c r="K58" s="16"/>
      <c r="L58" s="88"/>
      <c r="M58" s="89">
        <v>7065.24951171875</v>
      </c>
      <c r="N58" s="89">
        <v>8124.9560546875</v>
      </c>
      <c r="O58" s="78"/>
      <c r="P58" s="90"/>
      <c r="Q58" s="90"/>
      <c r="R58" s="116"/>
      <c r="S58" s="116"/>
      <c r="T58" s="116"/>
      <c r="U58" s="116"/>
      <c r="V58" s="117"/>
      <c r="W58" s="117"/>
      <c r="X58" s="117"/>
      <c r="Y58" s="117"/>
      <c r="Z58" s="51"/>
      <c r="AA58" s="85">
        <v>58</v>
      </c>
      <c r="AB58" s="85"/>
      <c r="AC58">
        <v>1275</v>
      </c>
      <c r="AD58">
        <v>382</v>
      </c>
      <c r="AE58">
        <v>705</v>
      </c>
      <c r="AF58">
        <v>791</v>
      </c>
    </row>
    <row r="59" spans="1:32" x14ac:dyDescent="0.3">
      <c r="A59" t="s">
        <v>546</v>
      </c>
      <c r="B59" s="53"/>
      <c r="C59" s="53"/>
      <c r="D59" s="87">
        <f>Vertices[[#This Row],[followersCount]]/100000</f>
        <v>4.8000000000000001E-4</v>
      </c>
      <c r="E59" s="84"/>
      <c r="F59" s="15"/>
      <c r="G59" s="15"/>
      <c r="H59" s="67" t="str">
        <f>IF(Vertices[[#This Row],[Size]]&gt;50,Vertices[[#This Row],[Vertex]],"")</f>
        <v/>
      </c>
      <c r="I59" s="67"/>
      <c r="J59" s="67"/>
      <c r="K59" s="16"/>
      <c r="L59" s="88"/>
      <c r="M59" s="89">
        <v>1914.3836669921875</v>
      </c>
      <c r="N59" s="89">
        <v>1220.769287109375</v>
      </c>
      <c r="O59" s="78"/>
      <c r="P59" s="90"/>
      <c r="Q59" s="90"/>
      <c r="R59" s="116"/>
      <c r="S59" s="116"/>
      <c r="T59" s="116"/>
      <c r="U59" s="116"/>
      <c r="V59" s="117"/>
      <c r="W59" s="117"/>
      <c r="X59" s="117"/>
      <c r="Y59" s="117"/>
      <c r="Z59" s="51"/>
      <c r="AA59" s="85">
        <v>59</v>
      </c>
      <c r="AB59" s="85"/>
      <c r="AC59">
        <v>22</v>
      </c>
      <c r="AD59">
        <v>48</v>
      </c>
      <c r="AE59">
        <v>16</v>
      </c>
      <c r="AF59">
        <v>315</v>
      </c>
    </row>
    <row r="60" spans="1:32" x14ac:dyDescent="0.3">
      <c r="A60" t="s">
        <v>547</v>
      </c>
      <c r="B60" s="53"/>
      <c r="C60" s="53"/>
      <c r="D60" s="87">
        <f>Vertices[[#This Row],[followersCount]]/100000</f>
        <v>1.0300000000000001E-3</v>
      </c>
      <c r="E60" s="84"/>
      <c r="F60" s="15"/>
      <c r="G60" s="15"/>
      <c r="H60" s="67" t="str">
        <f>IF(Vertices[[#This Row],[Size]]&gt;50,Vertices[[#This Row],[Vertex]],"")</f>
        <v/>
      </c>
      <c r="I60" s="67"/>
      <c r="J60" s="67"/>
      <c r="K60" s="16"/>
      <c r="L60" s="88"/>
      <c r="M60" s="89">
        <v>4785.32568359375</v>
      </c>
      <c r="N60" s="89">
        <v>1502.529296875</v>
      </c>
      <c r="O60" s="78"/>
      <c r="P60" s="90"/>
      <c r="Q60" s="90"/>
      <c r="R60" s="116"/>
      <c r="S60" s="116"/>
      <c r="T60" s="116"/>
      <c r="U60" s="116"/>
      <c r="V60" s="117"/>
      <c r="W60" s="117"/>
      <c r="X60" s="117"/>
      <c r="Y60" s="117"/>
      <c r="Z60" s="51"/>
      <c r="AA60" s="85">
        <v>60</v>
      </c>
      <c r="AB60" s="85"/>
      <c r="AC60">
        <v>164</v>
      </c>
      <c r="AD60">
        <v>103</v>
      </c>
      <c r="AE60">
        <v>419</v>
      </c>
      <c r="AF60">
        <v>131</v>
      </c>
    </row>
    <row r="61" spans="1:32" x14ac:dyDescent="0.3">
      <c r="A61" t="s">
        <v>548</v>
      </c>
      <c r="B61" s="53"/>
      <c r="C61" s="53"/>
      <c r="D61" s="87">
        <f>Vertices[[#This Row],[followersCount]]/100000</f>
        <v>3.5200000000000001E-3</v>
      </c>
      <c r="E61" s="84"/>
      <c r="F61" s="15"/>
      <c r="G61" s="15"/>
      <c r="H61" s="67" t="str">
        <f>IF(Vertices[[#This Row],[Size]]&gt;50,Vertices[[#This Row],[Vertex]],"")</f>
        <v/>
      </c>
      <c r="I61" s="67"/>
      <c r="J61" s="67"/>
      <c r="K61" s="16"/>
      <c r="L61" s="88"/>
      <c r="M61" s="89">
        <v>7199.45751953125</v>
      </c>
      <c r="N61" s="89">
        <v>4889.734375</v>
      </c>
      <c r="O61" s="78"/>
      <c r="P61" s="90"/>
      <c r="Q61" s="90"/>
      <c r="R61" s="116"/>
      <c r="S61" s="116"/>
      <c r="T61" s="116"/>
      <c r="U61" s="116"/>
      <c r="V61" s="117"/>
      <c r="W61" s="117"/>
      <c r="X61" s="117"/>
      <c r="Y61" s="117"/>
      <c r="Z61" s="51"/>
      <c r="AA61" s="85">
        <v>61</v>
      </c>
      <c r="AB61" s="85"/>
      <c r="AC61">
        <v>210</v>
      </c>
      <c r="AD61">
        <v>352</v>
      </c>
      <c r="AE61">
        <v>1113</v>
      </c>
      <c r="AF61">
        <v>717</v>
      </c>
    </row>
    <row r="62" spans="1:32" x14ac:dyDescent="0.3">
      <c r="A62" t="s">
        <v>549</v>
      </c>
      <c r="B62" s="53"/>
      <c r="C62" s="53"/>
      <c r="D62" s="87">
        <f>Vertices[[#This Row],[followersCount]]/100000</f>
        <v>9.4199999999999996E-3</v>
      </c>
      <c r="E62" s="84"/>
      <c r="F62" s="15"/>
      <c r="G62" s="15"/>
      <c r="H62" s="67" t="str">
        <f>IF(Vertices[[#This Row],[Size]]&gt;50,Vertices[[#This Row],[Vertex]],"")</f>
        <v/>
      </c>
      <c r="I62" s="67"/>
      <c r="J62" s="67"/>
      <c r="K62" s="16"/>
      <c r="L62" s="88"/>
      <c r="M62" s="89">
        <v>7797.7626953125</v>
      </c>
      <c r="N62" s="89">
        <v>4580.78369140625</v>
      </c>
      <c r="O62" s="78"/>
      <c r="P62" s="90"/>
      <c r="Q62" s="90"/>
      <c r="R62" s="116"/>
      <c r="S62" s="116"/>
      <c r="T62" s="116"/>
      <c r="U62" s="116"/>
      <c r="V62" s="117"/>
      <c r="W62" s="117"/>
      <c r="X62" s="117"/>
      <c r="Y62" s="117"/>
      <c r="Z62" s="51"/>
      <c r="AA62" s="85">
        <v>62</v>
      </c>
      <c r="AB62" s="85"/>
      <c r="AC62">
        <v>1662</v>
      </c>
      <c r="AD62">
        <v>942</v>
      </c>
      <c r="AE62">
        <v>296</v>
      </c>
      <c r="AF62">
        <v>2841</v>
      </c>
    </row>
    <row r="63" spans="1:32" x14ac:dyDescent="0.3">
      <c r="A63" t="s">
        <v>550</v>
      </c>
      <c r="B63" s="53"/>
      <c r="C63" s="53"/>
      <c r="D63" s="87">
        <f>Vertices[[#This Row],[followersCount]]/100000</f>
        <v>6.9699999999999996E-3</v>
      </c>
      <c r="E63" s="84"/>
      <c r="F63" s="15"/>
      <c r="G63" s="15"/>
      <c r="H63" s="67" t="str">
        <f>IF(Vertices[[#This Row],[Size]]&gt;50,Vertices[[#This Row],[Vertex]],"")</f>
        <v/>
      </c>
      <c r="I63" s="67"/>
      <c r="J63" s="67"/>
      <c r="K63" s="16"/>
      <c r="L63" s="88"/>
      <c r="M63" s="89">
        <v>6084.552734375</v>
      </c>
      <c r="N63" s="89">
        <v>9108.1376953125</v>
      </c>
      <c r="O63" s="78"/>
      <c r="P63" s="90"/>
      <c r="Q63" s="90"/>
      <c r="R63" s="116"/>
      <c r="S63" s="116"/>
      <c r="T63" s="116"/>
      <c r="U63" s="116"/>
      <c r="V63" s="117"/>
      <c r="W63" s="117"/>
      <c r="X63" s="117"/>
      <c r="Y63" s="117"/>
      <c r="Z63" s="51"/>
      <c r="AA63" s="85">
        <v>63</v>
      </c>
      <c r="AB63" s="85"/>
      <c r="AC63">
        <v>4202</v>
      </c>
      <c r="AD63">
        <v>697</v>
      </c>
      <c r="AE63">
        <v>30832</v>
      </c>
      <c r="AF63">
        <v>918</v>
      </c>
    </row>
    <row r="64" spans="1:32" x14ac:dyDescent="0.3">
      <c r="A64" t="s">
        <v>551</v>
      </c>
      <c r="B64" s="53"/>
      <c r="C64" s="53"/>
      <c r="D64" s="87">
        <f>Vertices[[#This Row],[followersCount]]/100000</f>
        <v>1.2999999999999999E-4</v>
      </c>
      <c r="E64" s="84"/>
      <c r="F64" s="15"/>
      <c r="G64" s="15"/>
      <c r="H64" s="67" t="str">
        <f>IF(Vertices[[#This Row],[Size]]&gt;50,Vertices[[#This Row],[Vertex]],"")</f>
        <v/>
      </c>
      <c r="I64" s="67"/>
      <c r="J64" s="67"/>
      <c r="K64" s="16"/>
      <c r="L64" s="88"/>
      <c r="M64" s="89">
        <v>2849.080810546875</v>
      </c>
      <c r="N64" s="89">
        <v>887.8223876953125</v>
      </c>
      <c r="O64" s="78"/>
      <c r="P64" s="90"/>
      <c r="Q64" s="90"/>
      <c r="R64" s="116"/>
      <c r="S64" s="116"/>
      <c r="T64" s="116"/>
      <c r="U64" s="116"/>
      <c r="V64" s="117"/>
      <c r="W64" s="117"/>
      <c r="X64" s="117"/>
      <c r="Y64" s="117"/>
      <c r="Z64" s="51"/>
      <c r="AA64" s="85">
        <v>64</v>
      </c>
      <c r="AB64" s="85"/>
      <c r="AC64">
        <v>31</v>
      </c>
      <c r="AD64">
        <v>13</v>
      </c>
      <c r="AE64">
        <v>92</v>
      </c>
      <c r="AF64">
        <v>185</v>
      </c>
    </row>
    <row r="65" spans="1:32" x14ac:dyDescent="0.3">
      <c r="A65" t="s">
        <v>552</v>
      </c>
      <c r="B65" s="53"/>
      <c r="C65" s="53"/>
      <c r="D65" s="87">
        <f>Vertices[[#This Row],[followersCount]]/100000</f>
        <v>3.2100000000000002E-3</v>
      </c>
      <c r="E65" s="84"/>
      <c r="F65" s="15"/>
      <c r="G65" s="15"/>
      <c r="H65" s="67" t="str">
        <f>IF(Vertices[[#This Row],[Size]]&gt;50,Vertices[[#This Row],[Vertex]],"")</f>
        <v/>
      </c>
      <c r="I65" s="67"/>
      <c r="J65" s="67"/>
      <c r="K65" s="16"/>
      <c r="L65" s="88"/>
      <c r="M65" s="89">
        <v>4872.8115234375</v>
      </c>
      <c r="N65" s="89">
        <v>1242.0347900390625</v>
      </c>
      <c r="O65" s="78"/>
      <c r="P65" s="90"/>
      <c r="Q65" s="90"/>
      <c r="R65" s="116"/>
      <c r="S65" s="116"/>
      <c r="T65" s="116"/>
      <c r="U65" s="116"/>
      <c r="V65" s="117"/>
      <c r="W65" s="117"/>
      <c r="X65" s="117"/>
      <c r="Y65" s="117"/>
      <c r="Z65" s="51"/>
      <c r="AA65" s="85">
        <v>65</v>
      </c>
      <c r="AB65" s="85"/>
      <c r="AC65">
        <v>299</v>
      </c>
      <c r="AD65">
        <v>321</v>
      </c>
      <c r="AE65">
        <v>3545</v>
      </c>
      <c r="AF65">
        <v>364</v>
      </c>
    </row>
    <row r="66" spans="1:32" x14ac:dyDescent="0.3">
      <c r="A66" t="s">
        <v>553</v>
      </c>
      <c r="B66" s="53"/>
      <c r="C66" s="53"/>
      <c r="D66" s="87">
        <f>Vertices[[#This Row],[followersCount]]/100000</f>
        <v>6.9999999999999994E-5</v>
      </c>
      <c r="E66" s="84"/>
      <c r="F66" s="15"/>
      <c r="G66" s="15"/>
      <c r="H66" s="67" t="str">
        <f>IF(Vertices[[#This Row],[Size]]&gt;50,Vertices[[#This Row],[Vertex]],"")</f>
        <v/>
      </c>
      <c r="I66" s="67"/>
      <c r="J66" s="67"/>
      <c r="K66" s="16"/>
      <c r="L66" s="88"/>
      <c r="M66" s="89">
        <v>9165.4697265625</v>
      </c>
      <c r="N66" s="89">
        <v>4330.18798828125</v>
      </c>
      <c r="O66" s="78"/>
      <c r="P66" s="90"/>
      <c r="Q66" s="90"/>
      <c r="R66" s="116"/>
      <c r="S66" s="116"/>
      <c r="T66" s="116"/>
      <c r="U66" s="116"/>
      <c r="V66" s="117"/>
      <c r="W66" s="117"/>
      <c r="X66" s="117"/>
      <c r="Y66" s="117"/>
      <c r="Z66" s="51"/>
      <c r="AA66" s="85">
        <v>66</v>
      </c>
      <c r="AB66" s="85"/>
      <c r="AC66">
        <v>4</v>
      </c>
      <c r="AD66">
        <v>7</v>
      </c>
      <c r="AE66">
        <v>0</v>
      </c>
      <c r="AF66">
        <v>10</v>
      </c>
    </row>
    <row r="67" spans="1:32" x14ac:dyDescent="0.3">
      <c r="A67" t="s">
        <v>554</v>
      </c>
      <c r="B67" s="53"/>
      <c r="C67" s="53"/>
      <c r="D67" s="87">
        <f>Vertices[[#This Row],[followersCount]]/100000</f>
        <v>5.64E-3</v>
      </c>
      <c r="E67" s="84"/>
      <c r="F67" s="15"/>
      <c r="G67" s="15"/>
      <c r="H67" s="67" t="str">
        <f>IF(Vertices[[#This Row],[Size]]&gt;50,Vertices[[#This Row],[Vertex]],"")</f>
        <v/>
      </c>
      <c r="I67" s="67"/>
      <c r="J67" s="67"/>
      <c r="K67" s="16"/>
      <c r="L67" s="88"/>
      <c r="M67" s="89">
        <v>8622.55078125</v>
      </c>
      <c r="N67" s="89">
        <v>4299.7265625</v>
      </c>
      <c r="O67" s="78"/>
      <c r="P67" s="90"/>
      <c r="Q67" s="90"/>
      <c r="R67" s="116"/>
      <c r="S67" s="116"/>
      <c r="T67" s="116"/>
      <c r="U67" s="116"/>
      <c r="V67" s="117"/>
      <c r="W67" s="117"/>
      <c r="X67" s="117"/>
      <c r="Y67" s="117"/>
      <c r="Z67" s="51"/>
      <c r="AA67" s="85">
        <v>67</v>
      </c>
      <c r="AB67" s="85"/>
      <c r="AC67">
        <v>3339</v>
      </c>
      <c r="AD67">
        <v>564</v>
      </c>
      <c r="AE67">
        <v>6113</v>
      </c>
      <c r="AF67">
        <v>486</v>
      </c>
    </row>
    <row r="68" spans="1:32" x14ac:dyDescent="0.3">
      <c r="A68" t="s">
        <v>555</v>
      </c>
      <c r="B68" s="53"/>
      <c r="C68" s="53"/>
      <c r="D68" s="87">
        <f>Vertices[[#This Row],[followersCount]]/100000</f>
        <v>8.0000000000000007E-5</v>
      </c>
      <c r="E68" s="84"/>
      <c r="F68" s="15"/>
      <c r="G68" s="15"/>
      <c r="H68" s="67" t="str">
        <f>IF(Vertices[[#This Row],[Size]]&gt;50,Vertices[[#This Row],[Vertex]],"")</f>
        <v/>
      </c>
      <c r="I68" s="67"/>
      <c r="J68" s="67"/>
      <c r="K68" s="16"/>
      <c r="L68" s="88"/>
      <c r="M68" s="89">
        <v>6138.99658203125</v>
      </c>
      <c r="N68" s="89">
        <v>948.31781005859375</v>
      </c>
      <c r="O68" s="78"/>
      <c r="P68" s="90"/>
      <c r="Q68" s="90"/>
      <c r="R68" s="116"/>
      <c r="S68" s="116"/>
      <c r="T68" s="116"/>
      <c r="U68" s="116"/>
      <c r="V68" s="117"/>
      <c r="W68" s="117"/>
      <c r="X68" s="117"/>
      <c r="Y68" s="117"/>
      <c r="Z68" s="51"/>
      <c r="AA68" s="85">
        <v>68</v>
      </c>
      <c r="AB68" s="85"/>
      <c r="AC68">
        <v>97</v>
      </c>
      <c r="AD68">
        <v>8</v>
      </c>
      <c r="AE68">
        <v>220</v>
      </c>
      <c r="AF68">
        <v>57</v>
      </c>
    </row>
    <row r="69" spans="1:32" x14ac:dyDescent="0.3">
      <c r="A69" t="s">
        <v>556</v>
      </c>
      <c r="B69" s="53"/>
      <c r="C69" s="53"/>
      <c r="D69" s="87">
        <f>Vertices[[#This Row],[followersCount]]/100000</f>
        <v>4.2000000000000002E-4</v>
      </c>
      <c r="E69" s="84"/>
      <c r="F69" s="15"/>
      <c r="G69" s="15"/>
      <c r="H69" s="67" t="str">
        <f>IF(Vertices[[#This Row],[Size]]&gt;50,Vertices[[#This Row],[Vertex]],"")</f>
        <v/>
      </c>
      <c r="I69" s="67"/>
      <c r="J69" s="67"/>
      <c r="K69" s="16"/>
      <c r="L69" s="88"/>
      <c r="M69" s="89">
        <v>8560.865234375</v>
      </c>
      <c r="N69" s="89">
        <v>5946.267578125</v>
      </c>
      <c r="O69" s="78"/>
      <c r="P69" s="90"/>
      <c r="Q69" s="90"/>
      <c r="R69" s="116"/>
      <c r="S69" s="116"/>
      <c r="T69" s="116"/>
      <c r="U69" s="116"/>
      <c r="V69" s="117"/>
      <c r="W69" s="117"/>
      <c r="X69" s="117"/>
      <c r="Y69" s="117"/>
      <c r="Z69" s="51"/>
      <c r="AA69" s="85">
        <v>69</v>
      </c>
      <c r="AB69" s="85"/>
      <c r="AC69">
        <v>235</v>
      </c>
      <c r="AD69">
        <v>42</v>
      </c>
      <c r="AE69">
        <v>239</v>
      </c>
      <c r="AF69">
        <v>311</v>
      </c>
    </row>
    <row r="70" spans="1:32" x14ac:dyDescent="0.3">
      <c r="A70" t="s">
        <v>557</v>
      </c>
      <c r="B70" s="53"/>
      <c r="C70" s="53"/>
      <c r="D70" s="87">
        <f>Vertices[[#This Row],[followersCount]]/100000</f>
        <v>3.6999999999999999E-4</v>
      </c>
      <c r="E70" s="84"/>
      <c r="F70" s="15"/>
      <c r="G70" s="15"/>
      <c r="H70" s="67" t="str">
        <f>IF(Vertices[[#This Row],[Size]]&gt;50,Vertices[[#This Row],[Vertex]],"")</f>
        <v/>
      </c>
      <c r="I70" s="67"/>
      <c r="J70" s="67"/>
      <c r="K70" s="16"/>
      <c r="L70" s="88"/>
      <c r="M70" s="89">
        <v>8754.3408203125</v>
      </c>
      <c r="N70" s="89">
        <v>3606.295166015625</v>
      </c>
      <c r="O70" s="78"/>
      <c r="P70" s="90"/>
      <c r="Q70" s="90"/>
      <c r="R70" s="116"/>
      <c r="S70" s="116"/>
      <c r="T70" s="116"/>
      <c r="U70" s="116"/>
      <c r="V70" s="117"/>
      <c r="W70" s="117"/>
      <c r="X70" s="117"/>
      <c r="Y70" s="117"/>
      <c r="Z70" s="51"/>
      <c r="AA70" s="85">
        <v>70</v>
      </c>
      <c r="AB70" s="85"/>
      <c r="AC70">
        <v>232</v>
      </c>
      <c r="AD70">
        <v>37</v>
      </c>
      <c r="AE70">
        <v>177</v>
      </c>
      <c r="AF70">
        <v>98</v>
      </c>
    </row>
    <row r="71" spans="1:32" x14ac:dyDescent="0.3">
      <c r="A71" t="s">
        <v>558</v>
      </c>
      <c r="B71" s="53"/>
      <c r="C71" s="53"/>
      <c r="D71" s="87">
        <f>Vertices[[#This Row],[followersCount]]/100000</f>
        <v>9.0000000000000006E-5</v>
      </c>
      <c r="E71" s="84"/>
      <c r="F71" s="15"/>
      <c r="G71" s="15"/>
      <c r="H71" s="67" t="str">
        <f>IF(Vertices[[#This Row],[Size]]&gt;50,Vertices[[#This Row],[Vertex]],"")</f>
        <v/>
      </c>
      <c r="I71" s="67"/>
      <c r="J71" s="67"/>
      <c r="K71" s="16"/>
      <c r="L71" s="88"/>
      <c r="M71" s="89">
        <v>4713.2587890625</v>
      </c>
      <c r="N71" s="89">
        <v>199.1080322265625</v>
      </c>
      <c r="O71" s="78"/>
      <c r="P71" s="90"/>
      <c r="Q71" s="90"/>
      <c r="R71" s="116"/>
      <c r="S71" s="116"/>
      <c r="T71" s="116"/>
      <c r="U71" s="116"/>
      <c r="V71" s="117"/>
      <c r="W71" s="117"/>
      <c r="X71" s="117"/>
      <c r="Y71" s="117"/>
      <c r="Z71" s="51"/>
      <c r="AA71" s="85">
        <v>71</v>
      </c>
      <c r="AB71" s="85"/>
      <c r="AC71">
        <v>0</v>
      </c>
      <c r="AD71">
        <v>9</v>
      </c>
      <c r="AE71">
        <v>3</v>
      </c>
      <c r="AF71">
        <v>18</v>
      </c>
    </row>
    <row r="72" spans="1:32" x14ac:dyDescent="0.3">
      <c r="A72" t="s">
        <v>559</v>
      </c>
      <c r="B72" s="53"/>
      <c r="C72" s="53"/>
      <c r="D72" s="87">
        <f>Vertices[[#This Row],[followersCount]]/100000</f>
        <v>1.0300000000000001E-3</v>
      </c>
      <c r="E72" s="84"/>
      <c r="F72" s="15"/>
      <c r="G72" s="15"/>
      <c r="H72" s="67" t="str">
        <f>IF(Vertices[[#This Row],[Size]]&gt;50,Vertices[[#This Row],[Vertex]],"")</f>
        <v/>
      </c>
      <c r="I72" s="67"/>
      <c r="J72" s="67"/>
      <c r="K72" s="16"/>
      <c r="L72" s="88"/>
      <c r="M72" s="89">
        <v>9808.9853515625</v>
      </c>
      <c r="N72" s="89">
        <v>5571.2412109375</v>
      </c>
      <c r="O72" s="78"/>
      <c r="P72" s="90"/>
      <c r="Q72" s="90"/>
      <c r="R72" s="116"/>
      <c r="S72" s="116"/>
      <c r="T72" s="116"/>
      <c r="U72" s="116"/>
      <c r="V72" s="117"/>
      <c r="W72" s="117"/>
      <c r="X72" s="117"/>
      <c r="Y72" s="117"/>
      <c r="Z72" s="51"/>
      <c r="AA72" s="85">
        <v>72</v>
      </c>
      <c r="AB72" s="85"/>
      <c r="AC72">
        <v>177</v>
      </c>
      <c r="AD72">
        <v>103</v>
      </c>
      <c r="AE72">
        <v>239</v>
      </c>
      <c r="AF72">
        <v>229</v>
      </c>
    </row>
    <row r="73" spans="1:32" x14ac:dyDescent="0.3">
      <c r="A73" t="s">
        <v>560</v>
      </c>
      <c r="B73" s="53"/>
      <c r="C73" s="53"/>
      <c r="D73" s="87">
        <f>Vertices[[#This Row],[followersCount]]/100000</f>
        <v>3.0000000000000001E-5</v>
      </c>
      <c r="E73" s="84"/>
      <c r="F73" s="15"/>
      <c r="G73" s="15"/>
      <c r="H73" s="67" t="str">
        <f>IF(Vertices[[#This Row],[Size]]&gt;50,Vertices[[#This Row],[Vertex]],"")</f>
        <v/>
      </c>
      <c r="I73" s="67"/>
      <c r="J73" s="67"/>
      <c r="K73" s="16"/>
      <c r="L73" s="88"/>
      <c r="M73" s="89">
        <v>9171.5205078125</v>
      </c>
      <c r="N73" s="89">
        <v>5481.88330078125</v>
      </c>
      <c r="O73" s="78"/>
      <c r="P73" s="90"/>
      <c r="Q73" s="90"/>
      <c r="R73" s="116"/>
      <c r="S73" s="116"/>
      <c r="T73" s="116"/>
      <c r="U73" s="116"/>
      <c r="V73" s="117"/>
      <c r="W73" s="117"/>
      <c r="X73" s="117"/>
      <c r="Y73" s="117"/>
      <c r="Z73" s="51"/>
      <c r="AA73" s="85">
        <v>73</v>
      </c>
      <c r="AB73" s="85"/>
      <c r="AC73">
        <v>0</v>
      </c>
      <c r="AD73">
        <v>3</v>
      </c>
      <c r="AE73">
        <v>0</v>
      </c>
      <c r="AF73">
        <v>76</v>
      </c>
    </row>
    <row r="74" spans="1:32" x14ac:dyDescent="0.3">
      <c r="A74" t="s">
        <v>561</v>
      </c>
      <c r="B74" s="53"/>
      <c r="C74" s="53"/>
      <c r="D74" s="87">
        <f>Vertices[[#This Row],[followersCount]]/100000</f>
        <v>1.3999999999999999E-4</v>
      </c>
      <c r="E74" s="84"/>
      <c r="F74" s="15"/>
      <c r="G74" s="15"/>
      <c r="H74" s="67" t="str">
        <f>IF(Vertices[[#This Row],[Size]]&gt;50,Vertices[[#This Row],[Vertex]],"")</f>
        <v/>
      </c>
      <c r="I74" s="67"/>
      <c r="J74" s="67"/>
      <c r="K74" s="16"/>
      <c r="L74" s="88"/>
      <c r="M74" s="89">
        <v>8664.615234375</v>
      </c>
      <c r="N74" s="89">
        <v>6131.8525390625</v>
      </c>
      <c r="O74" s="78"/>
      <c r="P74" s="90"/>
      <c r="Q74" s="90"/>
      <c r="R74" s="116"/>
      <c r="S74" s="116"/>
      <c r="T74" s="116"/>
      <c r="U74" s="116"/>
      <c r="V74" s="117"/>
      <c r="W74" s="117"/>
      <c r="X74" s="117"/>
      <c r="Y74" s="117"/>
      <c r="Z74" s="51"/>
      <c r="AA74" s="85">
        <v>74</v>
      </c>
      <c r="AB74" s="85"/>
      <c r="AC74">
        <v>20</v>
      </c>
      <c r="AD74">
        <v>14</v>
      </c>
      <c r="AE74">
        <v>2</v>
      </c>
      <c r="AF74">
        <v>31</v>
      </c>
    </row>
    <row r="75" spans="1:32" x14ac:dyDescent="0.3">
      <c r="A75" t="s">
        <v>562</v>
      </c>
      <c r="B75" s="53"/>
      <c r="C75" s="53"/>
      <c r="D75" s="87">
        <f>Vertices[[#This Row],[followersCount]]/100000</f>
        <v>3.0000000000000001E-5</v>
      </c>
      <c r="E75" s="84"/>
      <c r="F75" s="15"/>
      <c r="G75" s="15"/>
      <c r="H75" s="67" t="str">
        <f>IF(Vertices[[#This Row],[Size]]&gt;50,Vertices[[#This Row],[Vertex]],"")</f>
        <v/>
      </c>
      <c r="I75" s="67"/>
      <c r="J75" s="67"/>
      <c r="K75" s="16"/>
      <c r="L75" s="88"/>
      <c r="M75" s="89">
        <v>3930.103271484375</v>
      </c>
      <c r="N75" s="89">
        <v>2425.029052734375</v>
      </c>
      <c r="O75" s="78"/>
      <c r="P75" s="90"/>
      <c r="Q75" s="90"/>
      <c r="R75" s="116"/>
      <c r="S75" s="116"/>
      <c r="T75" s="116"/>
      <c r="U75" s="116"/>
      <c r="V75" s="117"/>
      <c r="W75" s="117"/>
      <c r="X75" s="117"/>
      <c r="Y75" s="117"/>
      <c r="Z75" s="51"/>
      <c r="AA75" s="85">
        <v>75</v>
      </c>
      <c r="AB75" s="85"/>
      <c r="AC75">
        <v>0</v>
      </c>
      <c r="AD75">
        <v>3</v>
      </c>
      <c r="AE75">
        <v>0</v>
      </c>
      <c r="AF75">
        <v>57</v>
      </c>
    </row>
    <row r="76" spans="1:32" x14ac:dyDescent="0.3">
      <c r="A76" t="s">
        <v>563</v>
      </c>
      <c r="B76" s="53"/>
      <c r="C76" s="53"/>
      <c r="D76" s="87">
        <f>Vertices[[#This Row],[followersCount]]/100000</f>
        <v>5.0899999999999999E-3</v>
      </c>
      <c r="E76" s="84"/>
      <c r="F76" s="15"/>
      <c r="G76" s="15"/>
      <c r="H76" s="67" t="str">
        <f>IF(Vertices[[#This Row],[Size]]&gt;50,Vertices[[#This Row],[Vertex]],"")</f>
        <v/>
      </c>
      <c r="I76" s="67"/>
      <c r="J76" s="67"/>
      <c r="K76" s="16"/>
      <c r="L76" s="88"/>
      <c r="M76" s="89">
        <v>7649.4560546875</v>
      </c>
      <c r="N76" s="89">
        <v>1626.0479736328125</v>
      </c>
      <c r="O76" s="78"/>
      <c r="P76" s="90"/>
      <c r="Q76" s="90"/>
      <c r="R76" s="116"/>
      <c r="S76" s="116"/>
      <c r="T76" s="116"/>
      <c r="U76" s="116"/>
      <c r="V76" s="117"/>
      <c r="W76" s="117"/>
      <c r="X76" s="117"/>
      <c r="Y76" s="117"/>
      <c r="Z76" s="51"/>
      <c r="AA76" s="85">
        <v>76</v>
      </c>
      <c r="AB76" s="85"/>
      <c r="AC76">
        <v>1714</v>
      </c>
      <c r="AD76">
        <v>509</v>
      </c>
      <c r="AE76">
        <v>4805</v>
      </c>
      <c r="AF76">
        <v>468</v>
      </c>
    </row>
    <row r="77" spans="1:32" x14ac:dyDescent="0.3">
      <c r="A77" t="s">
        <v>564</v>
      </c>
      <c r="B77" s="53"/>
      <c r="C77" s="53"/>
      <c r="D77" s="87">
        <f>Vertices[[#This Row],[followersCount]]/100000</f>
        <v>3.0000000000000001E-5</v>
      </c>
      <c r="E77" s="84"/>
      <c r="F77" s="15"/>
      <c r="G77" s="15"/>
      <c r="H77" s="67" t="str">
        <f>IF(Vertices[[#This Row],[Size]]&gt;50,Vertices[[#This Row],[Vertex]],"")</f>
        <v/>
      </c>
      <c r="I77" s="67"/>
      <c r="J77" s="67"/>
      <c r="K77" s="16"/>
      <c r="L77" s="88"/>
      <c r="M77" s="89">
        <v>8871.107421875</v>
      </c>
      <c r="N77" s="89">
        <v>5357.38232421875</v>
      </c>
      <c r="O77" s="78"/>
      <c r="P77" s="90"/>
      <c r="Q77" s="90"/>
      <c r="R77" s="116"/>
      <c r="S77" s="116"/>
      <c r="T77" s="116"/>
      <c r="U77" s="116"/>
      <c r="V77" s="117"/>
      <c r="W77" s="117"/>
      <c r="X77" s="117"/>
      <c r="Y77" s="117"/>
      <c r="Z77" s="51"/>
      <c r="AA77" s="85">
        <v>77</v>
      </c>
      <c r="AB77" s="85"/>
      <c r="AC77">
        <v>45</v>
      </c>
      <c r="AD77">
        <v>3</v>
      </c>
      <c r="AE77">
        <v>43</v>
      </c>
      <c r="AF77">
        <v>81</v>
      </c>
    </row>
    <row r="78" spans="1:32" x14ac:dyDescent="0.3">
      <c r="A78" t="s">
        <v>565</v>
      </c>
      <c r="B78" s="53"/>
      <c r="C78" s="53"/>
      <c r="D78" s="87">
        <f>Vertices[[#This Row],[followersCount]]/100000</f>
        <v>1.3270000000000001E-2</v>
      </c>
      <c r="E78" s="84"/>
      <c r="F78" s="15"/>
      <c r="G78" s="15"/>
      <c r="H78" s="67" t="str">
        <f>IF(Vertices[[#This Row],[Size]]&gt;50,Vertices[[#This Row],[Vertex]],"")</f>
        <v/>
      </c>
      <c r="I78" s="67"/>
      <c r="J78" s="67"/>
      <c r="K78" s="16"/>
      <c r="L78" s="88"/>
      <c r="M78" s="89">
        <v>7162.06787109375</v>
      </c>
      <c r="N78" s="89">
        <v>999.39007568359375</v>
      </c>
      <c r="O78" s="78"/>
      <c r="P78" s="90"/>
      <c r="Q78" s="90"/>
      <c r="R78" s="116"/>
      <c r="S78" s="116"/>
      <c r="T78" s="116"/>
      <c r="U78" s="116"/>
      <c r="V78" s="117"/>
      <c r="W78" s="117"/>
      <c r="X78" s="117"/>
      <c r="Y78" s="117"/>
      <c r="Z78" s="51"/>
      <c r="AA78" s="85">
        <v>78</v>
      </c>
      <c r="AB78" s="85"/>
      <c r="AC78">
        <v>3193</v>
      </c>
      <c r="AD78">
        <v>1327</v>
      </c>
      <c r="AE78">
        <v>406</v>
      </c>
      <c r="AF78">
        <v>322</v>
      </c>
    </row>
    <row r="79" spans="1:32" x14ac:dyDescent="0.3">
      <c r="A79" t="s">
        <v>566</v>
      </c>
      <c r="B79" s="53"/>
      <c r="C79" s="53"/>
      <c r="D79" s="87">
        <f>Vertices[[#This Row],[followersCount]]/100000</f>
        <v>2.077E-2</v>
      </c>
      <c r="E79" s="84"/>
      <c r="F79" s="15"/>
      <c r="G79" s="15"/>
      <c r="H79" s="67" t="str">
        <f>IF(Vertices[[#This Row],[Size]]&gt;50,Vertices[[#This Row],[Vertex]],"")</f>
        <v/>
      </c>
      <c r="I79" s="67"/>
      <c r="J79" s="67"/>
      <c r="K79" s="16"/>
      <c r="L79" s="88"/>
      <c r="M79" s="89">
        <v>3383.989013671875</v>
      </c>
      <c r="N79" s="89">
        <v>8265.4541015625</v>
      </c>
      <c r="O79" s="78"/>
      <c r="P79" s="90"/>
      <c r="Q79" s="90"/>
      <c r="R79" s="116"/>
      <c r="S79" s="116"/>
      <c r="T79" s="116"/>
      <c r="U79" s="116"/>
      <c r="V79" s="117"/>
      <c r="W79" s="117"/>
      <c r="X79" s="117"/>
      <c r="Y79" s="117"/>
      <c r="Z79" s="51"/>
      <c r="AA79" s="85">
        <v>79</v>
      </c>
      <c r="AB79" s="85"/>
      <c r="AC79">
        <v>14</v>
      </c>
      <c r="AD79">
        <v>2077</v>
      </c>
      <c r="AE79">
        <v>12</v>
      </c>
      <c r="AF79">
        <v>4864</v>
      </c>
    </row>
    <row r="80" spans="1:32" x14ac:dyDescent="0.3">
      <c r="A80" t="s">
        <v>567</v>
      </c>
      <c r="B80" s="53"/>
      <c r="C80" s="53"/>
      <c r="D80" s="87">
        <f>Vertices[[#This Row],[followersCount]]/100000</f>
        <v>9.1E-4</v>
      </c>
      <c r="E80" s="84"/>
      <c r="F80" s="15"/>
      <c r="G80" s="15"/>
      <c r="H80" s="67" t="str">
        <f>IF(Vertices[[#This Row],[Size]]&gt;50,Vertices[[#This Row],[Vertex]],"")</f>
        <v/>
      </c>
      <c r="I80" s="67"/>
      <c r="J80" s="67"/>
      <c r="K80" s="16"/>
      <c r="L80" s="88"/>
      <c r="M80" s="89">
        <v>4366.46142578125</v>
      </c>
      <c r="N80" s="89">
        <v>8876.853515625</v>
      </c>
      <c r="O80" s="78"/>
      <c r="P80" s="90"/>
      <c r="Q80" s="90"/>
      <c r="R80" s="116"/>
      <c r="S80" s="116"/>
      <c r="T80" s="116"/>
      <c r="U80" s="116"/>
      <c r="V80" s="117"/>
      <c r="W80" s="117"/>
      <c r="X80" s="117"/>
      <c r="Y80" s="117"/>
      <c r="Z80" s="51"/>
      <c r="AA80" s="85">
        <v>80</v>
      </c>
      <c r="AB80" s="85"/>
      <c r="AC80">
        <v>59</v>
      </c>
      <c r="AD80">
        <v>91</v>
      </c>
      <c r="AE80">
        <v>16</v>
      </c>
      <c r="AF80">
        <v>215</v>
      </c>
    </row>
    <row r="81" spans="1:32" x14ac:dyDescent="0.3">
      <c r="A81" t="s">
        <v>568</v>
      </c>
      <c r="B81" s="53"/>
      <c r="C81" s="53"/>
      <c r="D81" s="87">
        <f>Vertices[[#This Row],[followersCount]]/100000</f>
        <v>9.7300000000000008E-3</v>
      </c>
      <c r="E81" s="84"/>
      <c r="F81" s="15"/>
      <c r="G81" s="15"/>
      <c r="H81" s="67" t="str">
        <f>IF(Vertices[[#This Row],[Size]]&gt;50,Vertices[[#This Row],[Vertex]],"")</f>
        <v/>
      </c>
      <c r="I81" s="67"/>
      <c r="J81" s="67"/>
      <c r="K81" s="16"/>
      <c r="L81" s="88"/>
      <c r="M81" s="89">
        <v>8844.0302734375</v>
      </c>
      <c r="N81" s="89">
        <v>2826.9716796875</v>
      </c>
      <c r="O81" s="78"/>
      <c r="P81" s="90"/>
      <c r="Q81" s="90"/>
      <c r="R81" s="116"/>
      <c r="S81" s="116"/>
      <c r="T81" s="116"/>
      <c r="U81" s="116"/>
      <c r="V81" s="117"/>
      <c r="W81" s="117"/>
      <c r="X81" s="117"/>
      <c r="Y81" s="117"/>
      <c r="Z81" s="51"/>
      <c r="AA81" s="85">
        <v>81</v>
      </c>
      <c r="AB81" s="85"/>
      <c r="AC81">
        <v>3440</v>
      </c>
      <c r="AD81">
        <v>973</v>
      </c>
      <c r="AE81">
        <v>4044</v>
      </c>
      <c r="AF81">
        <v>942</v>
      </c>
    </row>
    <row r="82" spans="1:32" x14ac:dyDescent="0.3">
      <c r="A82" t="s">
        <v>569</v>
      </c>
      <c r="B82" s="53"/>
      <c r="C82" s="53"/>
      <c r="D82" s="87">
        <f>Vertices[[#This Row],[followersCount]]/100000</f>
        <v>1.7000000000000001E-4</v>
      </c>
      <c r="E82" s="84"/>
      <c r="F82" s="15"/>
      <c r="G82" s="15"/>
      <c r="H82" s="67" t="str">
        <f>IF(Vertices[[#This Row],[Size]]&gt;50,Vertices[[#This Row],[Vertex]],"")</f>
        <v/>
      </c>
      <c r="I82" s="67"/>
      <c r="J82" s="67"/>
      <c r="K82" s="16"/>
      <c r="L82" s="88"/>
      <c r="M82" s="89">
        <v>760.6153564453125</v>
      </c>
      <c r="N82" s="89">
        <v>5213.0537109375</v>
      </c>
      <c r="O82" s="78"/>
      <c r="P82" s="90"/>
      <c r="Q82" s="90"/>
      <c r="R82" s="116"/>
      <c r="S82" s="116"/>
      <c r="T82" s="116"/>
      <c r="U82" s="116"/>
      <c r="V82" s="117"/>
      <c r="W82" s="117"/>
      <c r="X82" s="117"/>
      <c r="Y82" s="117"/>
      <c r="Z82" s="51"/>
      <c r="AA82" s="85">
        <v>82</v>
      </c>
      <c r="AB82" s="85"/>
      <c r="AC82">
        <v>0</v>
      </c>
      <c r="AD82">
        <v>17</v>
      </c>
      <c r="AE82">
        <v>0</v>
      </c>
      <c r="AF82">
        <v>149</v>
      </c>
    </row>
    <row r="83" spans="1:32" x14ac:dyDescent="0.3">
      <c r="A83" t="s">
        <v>570</v>
      </c>
      <c r="B83" s="53"/>
      <c r="C83" s="53"/>
      <c r="D83" s="87">
        <f>Vertices[[#This Row],[followersCount]]/100000</f>
        <v>3.569E-2</v>
      </c>
      <c r="E83" s="84"/>
      <c r="F83" s="15"/>
      <c r="G83" s="15"/>
      <c r="H83" s="67" t="str">
        <f>IF(Vertices[[#This Row],[Size]]&gt;50,Vertices[[#This Row],[Vertex]],"")</f>
        <v/>
      </c>
      <c r="I83" s="67"/>
      <c r="J83" s="67"/>
      <c r="K83" s="16"/>
      <c r="L83" s="88"/>
      <c r="M83" s="89">
        <v>5872.11279296875</v>
      </c>
      <c r="N83" s="89">
        <v>1597.2855224609375</v>
      </c>
      <c r="O83" s="78"/>
      <c r="P83" s="90"/>
      <c r="Q83" s="90"/>
      <c r="R83" s="116"/>
      <c r="S83" s="116"/>
      <c r="T83" s="116"/>
      <c r="U83" s="116"/>
      <c r="V83" s="117"/>
      <c r="W83" s="117"/>
      <c r="X83" s="117"/>
      <c r="Y83" s="117"/>
      <c r="Z83" s="51"/>
      <c r="AA83" s="85">
        <v>83</v>
      </c>
      <c r="AB83" s="85"/>
      <c r="AC83">
        <v>13889</v>
      </c>
      <c r="AD83">
        <v>3569</v>
      </c>
      <c r="AE83">
        <v>10153</v>
      </c>
      <c r="AF83">
        <v>2322</v>
      </c>
    </row>
    <row r="84" spans="1:32" x14ac:dyDescent="0.3">
      <c r="A84" t="s">
        <v>571</v>
      </c>
      <c r="B84" s="53"/>
      <c r="C84" s="53"/>
      <c r="D84" s="87">
        <f>Vertices[[#This Row],[followersCount]]/100000</f>
        <v>9.0799999999999995E-3</v>
      </c>
      <c r="E84" s="84"/>
      <c r="F84" s="15"/>
      <c r="G84" s="15"/>
      <c r="H84" s="67" t="str">
        <f>IF(Vertices[[#This Row],[Size]]&gt;50,Vertices[[#This Row],[Vertex]],"")</f>
        <v/>
      </c>
      <c r="I84" s="67"/>
      <c r="J84" s="67"/>
      <c r="K84" s="16"/>
      <c r="L84" s="88"/>
      <c r="M84" s="89">
        <v>8954.708984375</v>
      </c>
      <c r="N84" s="89">
        <v>5064.27294921875</v>
      </c>
      <c r="O84" s="78"/>
      <c r="P84" s="90"/>
      <c r="Q84" s="90"/>
      <c r="R84" s="116"/>
      <c r="S84" s="116"/>
      <c r="T84" s="116"/>
      <c r="U84" s="116"/>
      <c r="V84" s="117"/>
      <c r="W84" s="117"/>
      <c r="X84" s="117"/>
      <c r="Y84" s="117"/>
      <c r="Z84" s="51"/>
      <c r="AA84" s="85">
        <v>84</v>
      </c>
      <c r="AB84" s="85"/>
      <c r="AC84">
        <v>462</v>
      </c>
      <c r="AD84">
        <v>908</v>
      </c>
      <c r="AE84">
        <v>659</v>
      </c>
      <c r="AF84">
        <v>575</v>
      </c>
    </row>
    <row r="85" spans="1:32" x14ac:dyDescent="0.3">
      <c r="A85" t="s">
        <v>572</v>
      </c>
      <c r="B85" s="53"/>
      <c r="C85" s="53"/>
      <c r="D85" s="87">
        <f>Vertices[[#This Row],[followersCount]]/100000</f>
        <v>0.22699</v>
      </c>
      <c r="E85" s="84"/>
      <c r="F85" s="15"/>
      <c r="G85" s="15"/>
      <c r="H85" s="67" t="str">
        <f>IF(Vertices[[#This Row],[Size]]&gt;50,Vertices[[#This Row],[Vertex]],"")</f>
        <v/>
      </c>
      <c r="I85" s="67"/>
      <c r="J85" s="67"/>
      <c r="K85" s="16"/>
      <c r="L85" s="88"/>
      <c r="M85" s="89">
        <v>2472.797607421875</v>
      </c>
      <c r="N85" s="89">
        <v>1702.9942626953125</v>
      </c>
      <c r="O85" s="78"/>
      <c r="P85" s="90"/>
      <c r="Q85" s="90"/>
      <c r="R85" s="116"/>
      <c r="S85" s="116"/>
      <c r="T85" s="116"/>
      <c r="U85" s="116"/>
      <c r="V85" s="117"/>
      <c r="W85" s="117"/>
      <c r="X85" s="117"/>
      <c r="Y85" s="117"/>
      <c r="Z85" s="51"/>
      <c r="AA85" s="85">
        <v>85</v>
      </c>
      <c r="AB85" s="85"/>
      <c r="AC85">
        <v>3991</v>
      </c>
      <c r="AD85">
        <v>22699</v>
      </c>
      <c r="AE85">
        <v>210</v>
      </c>
      <c r="AF85">
        <v>22564</v>
      </c>
    </row>
    <row r="86" spans="1:32" x14ac:dyDescent="0.3">
      <c r="A86" t="s">
        <v>573</v>
      </c>
      <c r="B86" s="53"/>
      <c r="C86" s="53"/>
      <c r="D86" s="87">
        <f>Vertices[[#This Row],[followersCount]]/100000</f>
        <v>3.98E-3</v>
      </c>
      <c r="E86" s="84"/>
      <c r="F86" s="15"/>
      <c r="G86" s="15"/>
      <c r="H86" s="67" t="str">
        <f>IF(Vertices[[#This Row],[Size]]&gt;50,Vertices[[#This Row],[Vertex]],"")</f>
        <v/>
      </c>
      <c r="I86" s="67"/>
      <c r="J86" s="67"/>
      <c r="K86" s="16"/>
      <c r="L86" s="88"/>
      <c r="M86" s="89">
        <v>3222.77392578125</v>
      </c>
      <c r="N86" s="89">
        <v>2798.809326171875</v>
      </c>
      <c r="O86" s="78"/>
      <c r="P86" s="90"/>
      <c r="Q86" s="90"/>
      <c r="R86" s="116"/>
      <c r="S86" s="116"/>
      <c r="T86" s="116"/>
      <c r="U86" s="116"/>
      <c r="V86" s="117"/>
      <c r="W86" s="117"/>
      <c r="X86" s="117"/>
      <c r="Y86" s="117"/>
      <c r="Z86" s="51"/>
      <c r="AA86" s="85">
        <v>86</v>
      </c>
      <c r="AB86" s="85"/>
      <c r="AC86">
        <v>1738</v>
      </c>
      <c r="AD86">
        <v>398</v>
      </c>
      <c r="AE86">
        <v>7272</v>
      </c>
      <c r="AF86">
        <v>434</v>
      </c>
    </row>
    <row r="87" spans="1:32" x14ac:dyDescent="0.3">
      <c r="A87" t="s">
        <v>574</v>
      </c>
      <c r="B87" s="53"/>
      <c r="C87" s="53"/>
      <c r="D87" s="87">
        <f>Vertices[[#This Row],[followersCount]]/100000</f>
        <v>2.7399999999999998E-3</v>
      </c>
      <c r="E87" s="84"/>
      <c r="F87" s="15"/>
      <c r="G87" s="15"/>
      <c r="H87" s="67" t="str">
        <f>IF(Vertices[[#This Row],[Size]]&gt;50,Vertices[[#This Row],[Vertex]],"")</f>
        <v/>
      </c>
      <c r="I87" s="67"/>
      <c r="J87" s="67"/>
      <c r="K87" s="16"/>
      <c r="L87" s="88"/>
      <c r="M87" s="89">
        <v>1510.4644775390625</v>
      </c>
      <c r="N87" s="89">
        <v>2997.005859375</v>
      </c>
      <c r="O87" s="78"/>
      <c r="P87" s="90"/>
      <c r="Q87" s="90"/>
      <c r="R87" s="116"/>
      <c r="S87" s="116"/>
      <c r="T87" s="116"/>
      <c r="U87" s="116"/>
      <c r="V87" s="117"/>
      <c r="W87" s="117"/>
      <c r="X87" s="117"/>
      <c r="Y87" s="117"/>
      <c r="Z87" s="51"/>
      <c r="AA87" s="85">
        <v>87</v>
      </c>
      <c r="AB87" s="85"/>
      <c r="AC87">
        <v>3730</v>
      </c>
      <c r="AD87">
        <v>274</v>
      </c>
      <c r="AE87">
        <v>1796</v>
      </c>
      <c r="AF87">
        <v>639</v>
      </c>
    </row>
    <row r="88" spans="1:32" x14ac:dyDescent="0.3">
      <c r="A88" t="s">
        <v>575</v>
      </c>
      <c r="B88" s="53"/>
      <c r="C88" s="53"/>
      <c r="D88" s="87">
        <f>Vertices[[#This Row],[followersCount]]/100000</f>
        <v>1.1800000000000001E-3</v>
      </c>
      <c r="E88" s="84"/>
      <c r="F88" s="15"/>
      <c r="G88" s="15"/>
      <c r="H88" s="67" t="str">
        <f>IF(Vertices[[#This Row],[Size]]&gt;50,Vertices[[#This Row],[Vertex]],"")</f>
        <v/>
      </c>
      <c r="I88" s="67"/>
      <c r="J88" s="67"/>
      <c r="K88" s="16"/>
      <c r="L88" s="88"/>
      <c r="M88" s="89">
        <v>2400.632080078125</v>
      </c>
      <c r="N88" s="89">
        <v>2961.9423828125</v>
      </c>
      <c r="O88" s="78"/>
      <c r="P88" s="90"/>
      <c r="Q88" s="90"/>
      <c r="R88" s="116"/>
      <c r="S88" s="116"/>
      <c r="T88" s="116"/>
      <c r="U88" s="116"/>
      <c r="V88" s="117"/>
      <c r="W88" s="117"/>
      <c r="X88" s="117"/>
      <c r="Y88" s="117"/>
      <c r="Z88" s="51"/>
      <c r="AA88" s="85">
        <v>88</v>
      </c>
      <c r="AB88" s="85"/>
      <c r="AC88">
        <v>380</v>
      </c>
      <c r="AD88">
        <v>118</v>
      </c>
      <c r="AE88">
        <v>735</v>
      </c>
      <c r="AF88">
        <v>253</v>
      </c>
    </row>
    <row r="89" spans="1:32" x14ac:dyDescent="0.3">
      <c r="A89" t="s">
        <v>576</v>
      </c>
      <c r="B89" s="53"/>
      <c r="C89" s="53"/>
      <c r="D89" s="87">
        <f>Vertices[[#This Row],[followersCount]]/100000</f>
        <v>1.6999999999999999E-3</v>
      </c>
      <c r="E89" s="84"/>
      <c r="F89" s="15"/>
      <c r="G89" s="15"/>
      <c r="H89" s="67" t="str">
        <f>IF(Vertices[[#This Row],[Size]]&gt;50,Vertices[[#This Row],[Vertex]],"")</f>
        <v/>
      </c>
      <c r="I89" s="67"/>
      <c r="J89" s="67"/>
      <c r="K89" s="16"/>
      <c r="L89" s="88"/>
      <c r="M89" s="89">
        <v>5708.134765625</v>
      </c>
      <c r="N89" s="89">
        <v>7882.84033203125</v>
      </c>
      <c r="O89" s="78"/>
      <c r="P89" s="90"/>
      <c r="Q89" s="90"/>
      <c r="R89" s="116"/>
      <c r="S89" s="116"/>
      <c r="T89" s="116"/>
      <c r="U89" s="116"/>
      <c r="V89" s="117"/>
      <c r="W89" s="117"/>
      <c r="X89" s="117"/>
      <c r="Y89" s="117"/>
      <c r="Z89" s="51"/>
      <c r="AA89" s="85">
        <v>89</v>
      </c>
      <c r="AB89" s="85"/>
      <c r="AC89">
        <v>1543</v>
      </c>
      <c r="AD89">
        <v>170</v>
      </c>
      <c r="AE89">
        <v>39</v>
      </c>
      <c r="AF89">
        <v>349</v>
      </c>
    </row>
    <row r="90" spans="1:32" x14ac:dyDescent="0.3">
      <c r="A90" t="s">
        <v>577</v>
      </c>
      <c r="B90" s="53"/>
      <c r="C90" s="53"/>
      <c r="D90" s="87">
        <f>Vertices[[#This Row],[followersCount]]/100000</f>
        <v>2.0000000000000001E-4</v>
      </c>
      <c r="E90" s="84"/>
      <c r="F90" s="15"/>
      <c r="G90" s="15"/>
      <c r="H90" s="67" t="str">
        <f>IF(Vertices[[#This Row],[Size]]&gt;50,Vertices[[#This Row],[Vertex]],"")</f>
        <v/>
      </c>
      <c r="I90" s="67"/>
      <c r="J90" s="67"/>
      <c r="K90" s="16"/>
      <c r="L90" s="88"/>
      <c r="M90" s="89">
        <v>6067.5556640625</v>
      </c>
      <c r="N90" s="89">
        <v>8090.599609375</v>
      </c>
      <c r="O90" s="78"/>
      <c r="P90" s="90"/>
      <c r="Q90" s="90"/>
      <c r="R90" s="116"/>
      <c r="S90" s="116"/>
      <c r="T90" s="116"/>
      <c r="U90" s="116"/>
      <c r="V90" s="117"/>
      <c r="W90" s="117"/>
      <c r="X90" s="117"/>
      <c r="Y90" s="117"/>
      <c r="Z90" s="51"/>
      <c r="AA90" s="85">
        <v>90</v>
      </c>
      <c r="AB90" s="85"/>
      <c r="AC90">
        <v>11</v>
      </c>
      <c r="AD90">
        <v>20</v>
      </c>
      <c r="AE90">
        <v>57</v>
      </c>
      <c r="AF90">
        <v>222</v>
      </c>
    </row>
    <row r="91" spans="1:32" x14ac:dyDescent="0.3">
      <c r="A91" t="s">
        <v>578</v>
      </c>
      <c r="B91" s="53"/>
      <c r="C91" s="53"/>
      <c r="D91" s="87">
        <f>Vertices[[#This Row],[followersCount]]/100000</f>
        <v>1.7319999999999999E-2</v>
      </c>
      <c r="E91" s="84"/>
      <c r="F91" s="15"/>
      <c r="G91" s="15"/>
      <c r="H91" s="67" t="str">
        <f>IF(Vertices[[#This Row],[Size]]&gt;50,Vertices[[#This Row],[Vertex]],"")</f>
        <v/>
      </c>
      <c r="I91" s="67"/>
      <c r="J91" s="67"/>
      <c r="K91" s="16"/>
      <c r="L91" s="88"/>
      <c r="M91" s="89">
        <v>3055.00390625</v>
      </c>
      <c r="N91" s="89">
        <v>1324.7913818359375</v>
      </c>
      <c r="O91" s="78"/>
      <c r="P91" s="90"/>
      <c r="Q91" s="90"/>
      <c r="R91" s="116"/>
      <c r="S91" s="116"/>
      <c r="T91" s="116"/>
      <c r="U91" s="116"/>
      <c r="V91" s="117"/>
      <c r="W91" s="117"/>
      <c r="X91" s="117"/>
      <c r="Y91" s="117"/>
      <c r="Z91" s="51"/>
      <c r="AA91" s="85">
        <v>91</v>
      </c>
      <c r="AB91" s="85"/>
      <c r="AC91">
        <v>2493</v>
      </c>
      <c r="AD91">
        <v>1732</v>
      </c>
      <c r="AE91">
        <v>12148</v>
      </c>
      <c r="AF91">
        <v>1413</v>
      </c>
    </row>
    <row r="92" spans="1:32" x14ac:dyDescent="0.3">
      <c r="A92" t="s">
        <v>579</v>
      </c>
      <c r="B92" s="53"/>
      <c r="C92" s="53"/>
      <c r="D92" s="87">
        <f>Vertices[[#This Row],[followersCount]]/100000</f>
        <v>6.2300000000000003E-3</v>
      </c>
      <c r="E92" s="84"/>
      <c r="F92" s="15"/>
      <c r="G92" s="15"/>
      <c r="H92" s="67" t="str">
        <f>IF(Vertices[[#This Row],[Size]]&gt;50,Vertices[[#This Row],[Vertex]],"")</f>
        <v/>
      </c>
      <c r="I92" s="67"/>
      <c r="J92" s="67"/>
      <c r="K92" s="16"/>
      <c r="L92" s="88"/>
      <c r="M92" s="89">
        <v>5678.40625</v>
      </c>
      <c r="N92" s="89">
        <v>836.71923828125</v>
      </c>
      <c r="O92" s="78"/>
      <c r="P92" s="90"/>
      <c r="Q92" s="90"/>
      <c r="R92" s="116"/>
      <c r="S92" s="116"/>
      <c r="T92" s="116"/>
      <c r="U92" s="116"/>
      <c r="V92" s="117"/>
      <c r="W92" s="117"/>
      <c r="X92" s="117"/>
      <c r="Y92" s="117"/>
      <c r="Z92" s="51"/>
      <c r="AA92" s="85">
        <v>92</v>
      </c>
      <c r="AB92" s="85"/>
      <c r="AC92">
        <v>23</v>
      </c>
      <c r="AD92">
        <v>623</v>
      </c>
      <c r="AE92">
        <v>1278</v>
      </c>
      <c r="AF92">
        <v>385</v>
      </c>
    </row>
    <row r="93" spans="1:32" x14ac:dyDescent="0.3">
      <c r="A93" t="s">
        <v>580</v>
      </c>
      <c r="B93" s="53"/>
      <c r="C93" s="53"/>
      <c r="D93" s="87">
        <f>Vertices[[#This Row],[followersCount]]/100000</f>
        <v>5.0000000000000002E-5</v>
      </c>
      <c r="E93" s="84"/>
      <c r="F93" s="15"/>
      <c r="G93" s="15"/>
      <c r="H93" s="67" t="str">
        <f>IF(Vertices[[#This Row],[Size]]&gt;50,Vertices[[#This Row],[Vertex]],"")</f>
        <v/>
      </c>
      <c r="I93" s="67"/>
      <c r="J93" s="67"/>
      <c r="K93" s="16"/>
      <c r="L93" s="88"/>
      <c r="M93" s="89">
        <v>7916.494140625</v>
      </c>
      <c r="N93" s="89">
        <v>2428.699951171875</v>
      </c>
      <c r="O93" s="78"/>
      <c r="P93" s="90"/>
      <c r="Q93" s="90"/>
      <c r="R93" s="116"/>
      <c r="S93" s="116"/>
      <c r="T93" s="116"/>
      <c r="U93" s="116"/>
      <c r="V93" s="117"/>
      <c r="W93" s="117"/>
      <c r="X93" s="117"/>
      <c r="Y93" s="117"/>
      <c r="Z93" s="51"/>
      <c r="AA93" s="85">
        <v>93</v>
      </c>
      <c r="AB93" s="85"/>
      <c r="AC93">
        <v>193</v>
      </c>
      <c r="AD93">
        <v>5</v>
      </c>
      <c r="AE93">
        <v>3</v>
      </c>
      <c r="AF93">
        <v>72</v>
      </c>
    </row>
    <row r="94" spans="1:32" x14ac:dyDescent="0.3">
      <c r="A94" t="s">
        <v>581</v>
      </c>
      <c r="B94" s="53"/>
      <c r="C94" s="53"/>
      <c r="D94" s="87">
        <f>Vertices[[#This Row],[followersCount]]/100000</f>
        <v>9.4599999999999997E-3</v>
      </c>
      <c r="E94" s="84"/>
      <c r="F94" s="15"/>
      <c r="G94" s="15"/>
      <c r="H94" s="67" t="str">
        <f>IF(Vertices[[#This Row],[Size]]&gt;50,Vertices[[#This Row],[Vertex]],"")</f>
        <v/>
      </c>
      <c r="I94" s="67"/>
      <c r="J94" s="67"/>
      <c r="K94" s="16"/>
      <c r="L94" s="88"/>
      <c r="M94" s="89">
        <v>7980.3642578125</v>
      </c>
      <c r="N94" s="89">
        <v>6905.13525390625</v>
      </c>
      <c r="O94" s="78"/>
      <c r="P94" s="90"/>
      <c r="Q94" s="90"/>
      <c r="R94" s="116"/>
      <c r="S94" s="116"/>
      <c r="T94" s="116"/>
      <c r="U94" s="116"/>
      <c r="V94" s="117"/>
      <c r="W94" s="117"/>
      <c r="X94" s="117"/>
      <c r="Y94" s="117"/>
      <c r="Z94" s="51"/>
      <c r="AA94" s="85">
        <v>94</v>
      </c>
      <c r="AB94" s="85"/>
      <c r="AC94">
        <v>2950</v>
      </c>
      <c r="AD94">
        <v>946</v>
      </c>
      <c r="AE94">
        <v>17831</v>
      </c>
      <c r="AF94">
        <v>631</v>
      </c>
    </row>
    <row r="95" spans="1:32" x14ac:dyDescent="0.3">
      <c r="A95" t="s">
        <v>582</v>
      </c>
      <c r="B95" s="53"/>
      <c r="C95" s="53"/>
      <c r="D95" s="87">
        <f>Vertices[[#This Row],[followersCount]]/100000</f>
        <v>1.7899999999999999E-3</v>
      </c>
      <c r="E95" s="84"/>
      <c r="F95" s="15"/>
      <c r="G95" s="15"/>
      <c r="H95" s="67" t="str">
        <f>IF(Vertices[[#This Row],[Size]]&gt;50,Vertices[[#This Row],[Vertex]],"")</f>
        <v/>
      </c>
      <c r="I95" s="67"/>
      <c r="J95" s="67"/>
      <c r="K95" s="16"/>
      <c r="L95" s="88"/>
      <c r="M95" s="89">
        <v>7635.529296875</v>
      </c>
      <c r="N95" s="89">
        <v>3557.740234375</v>
      </c>
      <c r="O95" s="78"/>
      <c r="P95" s="90"/>
      <c r="Q95" s="90"/>
      <c r="R95" s="116"/>
      <c r="S95" s="116"/>
      <c r="T95" s="116"/>
      <c r="U95" s="116"/>
      <c r="V95" s="117"/>
      <c r="W95" s="117"/>
      <c r="X95" s="117"/>
      <c r="Y95" s="117"/>
      <c r="Z95" s="51"/>
      <c r="AA95" s="85">
        <v>95</v>
      </c>
      <c r="AB95" s="85"/>
      <c r="AC95">
        <v>9425</v>
      </c>
      <c r="AD95">
        <v>179</v>
      </c>
      <c r="AE95">
        <v>13842</v>
      </c>
      <c r="AF95">
        <v>354</v>
      </c>
    </row>
    <row r="96" spans="1:32" x14ac:dyDescent="0.3">
      <c r="A96" t="s">
        <v>583</v>
      </c>
      <c r="B96" s="53"/>
      <c r="C96" s="53"/>
      <c r="D96" s="87">
        <f>Vertices[[#This Row],[followersCount]]/100000</f>
        <v>6.2E-4</v>
      </c>
      <c r="E96" s="84"/>
      <c r="F96" s="15"/>
      <c r="G96" s="15"/>
      <c r="H96" s="67" t="str">
        <f>IF(Vertices[[#This Row],[Size]]&gt;50,Vertices[[#This Row],[Vertex]],"")</f>
        <v/>
      </c>
      <c r="I96" s="67"/>
      <c r="J96" s="67"/>
      <c r="K96" s="16"/>
      <c r="L96" s="88"/>
      <c r="M96" s="89">
        <v>6466.65869140625</v>
      </c>
      <c r="N96" s="89">
        <v>2510.191650390625</v>
      </c>
      <c r="O96" s="78"/>
      <c r="P96" s="90"/>
      <c r="Q96" s="90"/>
      <c r="R96" s="116"/>
      <c r="S96" s="116"/>
      <c r="T96" s="116"/>
      <c r="U96" s="116"/>
      <c r="V96" s="117"/>
      <c r="W96" s="117"/>
      <c r="X96" s="117"/>
      <c r="Y96" s="117"/>
      <c r="Z96" s="51"/>
      <c r="AA96" s="85">
        <v>96</v>
      </c>
      <c r="AB96" s="85"/>
      <c r="AC96">
        <v>187</v>
      </c>
      <c r="AD96">
        <v>62</v>
      </c>
      <c r="AE96">
        <v>1931</v>
      </c>
      <c r="AF96">
        <v>152</v>
      </c>
    </row>
    <row r="97" spans="1:32" x14ac:dyDescent="0.3">
      <c r="A97" t="s">
        <v>584</v>
      </c>
      <c r="B97" s="53"/>
      <c r="C97" s="53"/>
      <c r="D97" s="87">
        <f>Vertices[[#This Row],[followersCount]]/100000</f>
        <v>1.2489999999999999E-2</v>
      </c>
      <c r="E97" s="84"/>
      <c r="F97" s="15"/>
      <c r="G97" s="15"/>
      <c r="H97" s="67" t="str">
        <f>IF(Vertices[[#This Row],[Size]]&gt;50,Vertices[[#This Row],[Vertex]],"")</f>
        <v/>
      </c>
      <c r="I97" s="67"/>
      <c r="J97" s="67"/>
      <c r="K97" s="16"/>
      <c r="L97" s="88"/>
      <c r="M97" s="89">
        <v>346.7020263671875</v>
      </c>
      <c r="N97" s="89">
        <v>3586.528564453125</v>
      </c>
      <c r="O97" s="78"/>
      <c r="P97" s="90"/>
      <c r="Q97" s="90"/>
      <c r="R97" s="116"/>
      <c r="S97" s="116"/>
      <c r="T97" s="116"/>
      <c r="U97" s="116"/>
      <c r="V97" s="117"/>
      <c r="W97" s="117"/>
      <c r="X97" s="117"/>
      <c r="Y97" s="117"/>
      <c r="Z97" s="51"/>
      <c r="AA97" s="85">
        <v>97</v>
      </c>
      <c r="AB97" s="85"/>
      <c r="AC97">
        <v>3115</v>
      </c>
      <c r="AD97">
        <v>1249</v>
      </c>
      <c r="AE97">
        <v>3080</v>
      </c>
      <c r="AF97">
        <v>4993</v>
      </c>
    </row>
    <row r="98" spans="1:32" x14ac:dyDescent="0.3">
      <c r="A98" t="s">
        <v>585</v>
      </c>
      <c r="B98" s="53"/>
      <c r="C98" s="53"/>
      <c r="D98" s="87">
        <f>Vertices[[#This Row],[followersCount]]/100000</f>
        <v>1.3600000000000001E-3</v>
      </c>
      <c r="E98" s="84"/>
      <c r="F98" s="15"/>
      <c r="G98" s="15"/>
      <c r="H98" s="67" t="str">
        <f>IF(Vertices[[#This Row],[Size]]&gt;50,Vertices[[#This Row],[Vertex]],"")</f>
        <v/>
      </c>
      <c r="I98" s="67"/>
      <c r="J98" s="67"/>
      <c r="K98" s="16"/>
      <c r="L98" s="88"/>
      <c r="M98" s="89">
        <v>8321.044921875</v>
      </c>
      <c r="N98" s="89">
        <v>3182.560546875</v>
      </c>
      <c r="O98" s="78"/>
      <c r="P98" s="90"/>
      <c r="Q98" s="90"/>
      <c r="R98" s="116"/>
      <c r="S98" s="116"/>
      <c r="T98" s="116"/>
      <c r="U98" s="116"/>
      <c r="V98" s="117"/>
      <c r="W98" s="117"/>
      <c r="X98" s="117"/>
      <c r="Y98" s="117"/>
      <c r="Z98" s="51"/>
      <c r="AA98" s="85">
        <v>98</v>
      </c>
      <c r="AB98" s="85"/>
      <c r="AC98">
        <v>235</v>
      </c>
      <c r="AD98">
        <v>136</v>
      </c>
      <c r="AE98">
        <v>135</v>
      </c>
      <c r="AF98">
        <v>281</v>
      </c>
    </row>
    <row r="99" spans="1:32" x14ac:dyDescent="0.3">
      <c r="A99" t="s">
        <v>586</v>
      </c>
      <c r="B99" s="53"/>
      <c r="C99" s="53"/>
      <c r="D99" s="87">
        <f>Vertices[[#This Row],[followersCount]]/100000</f>
        <v>4.3899999999999998E-3</v>
      </c>
      <c r="E99" s="84"/>
      <c r="F99" s="15"/>
      <c r="G99" s="15"/>
      <c r="H99" s="67" t="str">
        <f>IF(Vertices[[#This Row],[Size]]&gt;50,Vertices[[#This Row],[Vertex]],"")</f>
        <v/>
      </c>
      <c r="I99" s="67"/>
      <c r="J99" s="67"/>
      <c r="K99" s="16"/>
      <c r="L99" s="88"/>
      <c r="M99" s="89">
        <v>8954.7841796875</v>
      </c>
      <c r="N99" s="89">
        <v>5461.7783203125</v>
      </c>
      <c r="O99" s="78"/>
      <c r="P99" s="90"/>
      <c r="Q99" s="90"/>
      <c r="R99" s="116"/>
      <c r="S99" s="116"/>
      <c r="T99" s="116"/>
      <c r="U99" s="116"/>
      <c r="V99" s="117"/>
      <c r="W99" s="117"/>
      <c r="X99" s="117"/>
      <c r="Y99" s="117"/>
      <c r="Z99" s="51"/>
      <c r="AA99" s="85">
        <v>99</v>
      </c>
      <c r="AB99" s="85"/>
      <c r="AC99">
        <v>795</v>
      </c>
      <c r="AD99">
        <v>439</v>
      </c>
      <c r="AE99">
        <v>1362</v>
      </c>
      <c r="AF99">
        <v>451</v>
      </c>
    </row>
    <row r="100" spans="1:32" x14ac:dyDescent="0.3">
      <c r="A100" t="s">
        <v>587</v>
      </c>
      <c r="B100" s="53"/>
      <c r="C100" s="53"/>
      <c r="D100" s="87">
        <f>Vertices[[#This Row],[followersCount]]/100000</f>
        <v>3.1E-4</v>
      </c>
      <c r="E100" s="84"/>
      <c r="F100" s="15"/>
      <c r="G100" s="15"/>
      <c r="H100" s="67" t="str">
        <f>IF(Vertices[[#This Row],[Size]]&gt;50,Vertices[[#This Row],[Vertex]],"")</f>
        <v/>
      </c>
      <c r="I100" s="67"/>
      <c r="J100" s="67"/>
      <c r="K100" s="16"/>
      <c r="L100" s="88"/>
      <c r="M100" s="89">
        <v>7484.490234375</v>
      </c>
      <c r="N100" s="89">
        <v>8368.47265625</v>
      </c>
      <c r="O100" s="78"/>
      <c r="P100" s="90"/>
      <c r="Q100" s="90"/>
      <c r="R100" s="116"/>
      <c r="S100" s="116"/>
      <c r="T100" s="116"/>
      <c r="U100" s="116"/>
      <c r="V100" s="117"/>
      <c r="W100" s="117"/>
      <c r="X100" s="117"/>
      <c r="Y100" s="117"/>
      <c r="Z100" s="51"/>
      <c r="AA100" s="85">
        <v>100</v>
      </c>
      <c r="AB100" s="85"/>
      <c r="AC100">
        <v>2</v>
      </c>
      <c r="AD100">
        <v>31</v>
      </c>
      <c r="AE100">
        <v>1013</v>
      </c>
      <c r="AF100">
        <v>405</v>
      </c>
    </row>
    <row r="101" spans="1:32" x14ac:dyDescent="0.3">
      <c r="A101" t="s">
        <v>588</v>
      </c>
      <c r="B101" s="53"/>
      <c r="C101" s="53"/>
      <c r="D101" s="87">
        <f>Vertices[[#This Row],[followersCount]]/100000</f>
        <v>1.1299999999999999E-3</v>
      </c>
      <c r="E101" s="84"/>
      <c r="F101" s="15"/>
      <c r="G101" s="15"/>
      <c r="H101" s="67" t="str">
        <f>IF(Vertices[[#This Row],[Size]]&gt;50,Vertices[[#This Row],[Vertex]],"")</f>
        <v/>
      </c>
      <c r="I101" s="67"/>
      <c r="J101" s="67"/>
      <c r="K101" s="16"/>
      <c r="L101" s="88"/>
      <c r="M101" s="89">
        <v>7581.20751953125</v>
      </c>
      <c r="N101" s="89">
        <v>7857.009765625</v>
      </c>
      <c r="O101" s="78"/>
      <c r="P101" s="90"/>
      <c r="Q101" s="90"/>
      <c r="R101" s="116"/>
      <c r="S101" s="116"/>
      <c r="T101" s="116"/>
      <c r="U101" s="116"/>
      <c r="V101" s="117"/>
      <c r="W101" s="117"/>
      <c r="X101" s="117"/>
      <c r="Y101" s="117"/>
      <c r="Z101" s="51"/>
      <c r="AA101" s="85">
        <v>101</v>
      </c>
      <c r="AB101" s="85"/>
      <c r="AC101">
        <v>182</v>
      </c>
      <c r="AD101">
        <v>113</v>
      </c>
      <c r="AE101">
        <v>592</v>
      </c>
      <c r="AF101">
        <v>352</v>
      </c>
    </row>
    <row r="102" spans="1:32" x14ac:dyDescent="0.3">
      <c r="A102" t="s">
        <v>589</v>
      </c>
      <c r="B102" s="53"/>
      <c r="C102" s="53"/>
      <c r="D102" s="87">
        <f>Vertices[[#This Row],[followersCount]]/100000</f>
        <v>4.9500000000000004E-3</v>
      </c>
      <c r="E102" s="84"/>
      <c r="F102" s="15"/>
      <c r="G102" s="15"/>
      <c r="H102" s="67" t="str">
        <f>IF(Vertices[[#This Row],[Size]]&gt;50,Vertices[[#This Row],[Vertex]],"")</f>
        <v/>
      </c>
      <c r="I102" s="67"/>
      <c r="J102" s="67"/>
      <c r="K102" s="16"/>
      <c r="L102" s="88"/>
      <c r="M102" s="89">
        <v>1399.9581298828125</v>
      </c>
      <c r="N102" s="89">
        <v>4032.456298828125</v>
      </c>
      <c r="O102" s="78"/>
      <c r="P102" s="90"/>
      <c r="Q102" s="90"/>
      <c r="R102" s="116"/>
      <c r="S102" s="116"/>
      <c r="T102" s="116"/>
      <c r="U102" s="116"/>
      <c r="V102" s="117"/>
      <c r="W102" s="117"/>
      <c r="X102" s="117"/>
      <c r="Y102" s="117"/>
      <c r="Z102" s="51"/>
      <c r="AA102" s="85">
        <v>102</v>
      </c>
      <c r="AB102" s="85"/>
      <c r="AC102">
        <v>813</v>
      </c>
      <c r="AD102">
        <v>495</v>
      </c>
      <c r="AE102">
        <v>2045</v>
      </c>
      <c r="AF102">
        <v>296</v>
      </c>
    </row>
    <row r="103" spans="1:32" x14ac:dyDescent="0.3">
      <c r="A103" t="s">
        <v>241</v>
      </c>
      <c r="B103" s="53"/>
      <c r="C103" s="53"/>
      <c r="D103" s="87">
        <f>Vertices[[#This Row],[followersCount]]/100000</f>
        <v>8.4000000000000003E-4</v>
      </c>
      <c r="E103" s="84"/>
      <c r="F103" s="15"/>
      <c r="G103" s="15"/>
      <c r="H103" s="67" t="str">
        <f>IF(Vertices[[#This Row],[Size]]&gt;50,Vertices[[#This Row],[Vertex]],"")</f>
        <v/>
      </c>
      <c r="I103" s="67"/>
      <c r="J103" s="67"/>
      <c r="K103" s="16"/>
      <c r="L103" s="88"/>
      <c r="M103" s="89">
        <v>4214.82763671875</v>
      </c>
      <c r="N103" s="89">
        <v>5120.1943359375</v>
      </c>
      <c r="O103" s="78"/>
      <c r="P103" s="90"/>
      <c r="Q103" s="90"/>
      <c r="R103" s="116"/>
      <c r="S103" s="116"/>
      <c r="T103" s="116"/>
      <c r="U103" s="116"/>
      <c r="V103" s="117"/>
      <c r="W103" s="117"/>
      <c r="X103" s="117"/>
      <c r="Y103" s="117"/>
      <c r="Z103" s="51"/>
      <c r="AA103" s="85">
        <v>103</v>
      </c>
      <c r="AB103" s="85"/>
      <c r="AC103">
        <v>479</v>
      </c>
      <c r="AD103">
        <v>84</v>
      </c>
      <c r="AE103">
        <v>2</v>
      </c>
      <c r="AF103">
        <v>25</v>
      </c>
    </row>
    <row r="104" spans="1:32" x14ac:dyDescent="0.3">
      <c r="A104" t="s">
        <v>590</v>
      </c>
      <c r="B104" s="53"/>
      <c r="C104" s="53"/>
      <c r="D104" s="87">
        <f>Vertices[[#This Row],[followersCount]]/100000</f>
        <v>2.8979999999999999E-2</v>
      </c>
      <c r="E104" s="84"/>
      <c r="F104" s="15"/>
      <c r="G104" s="15"/>
      <c r="H104" s="67" t="str">
        <f>IF(Vertices[[#This Row],[Size]]&gt;50,Vertices[[#This Row],[Vertex]],"")</f>
        <v/>
      </c>
      <c r="I104" s="67"/>
      <c r="J104" s="67"/>
      <c r="K104" s="16"/>
      <c r="L104" s="88"/>
      <c r="M104" s="89">
        <v>3185.549560546875</v>
      </c>
      <c r="N104" s="89">
        <v>7553.6923828125</v>
      </c>
      <c r="O104" s="78"/>
      <c r="P104" s="90"/>
      <c r="Q104" s="90"/>
      <c r="R104" s="116"/>
      <c r="S104" s="116"/>
      <c r="T104" s="116"/>
      <c r="U104" s="116"/>
      <c r="V104" s="117"/>
      <c r="W104" s="117"/>
      <c r="X104" s="117"/>
      <c r="Y104" s="117"/>
      <c r="Z104" s="51"/>
      <c r="AA104" s="85">
        <v>104</v>
      </c>
      <c r="AB104" s="85"/>
      <c r="AC104">
        <v>3139</v>
      </c>
      <c r="AD104">
        <v>2898</v>
      </c>
      <c r="AE104">
        <v>664</v>
      </c>
      <c r="AF104">
        <v>4945</v>
      </c>
    </row>
    <row r="105" spans="1:32" x14ac:dyDescent="0.3">
      <c r="A105" t="s">
        <v>591</v>
      </c>
      <c r="B105" s="53"/>
      <c r="C105" s="53"/>
      <c r="D105" s="87">
        <f>Vertices[[#This Row],[followersCount]]/100000</f>
        <v>1.4800000000000001E-2</v>
      </c>
      <c r="E105" s="84"/>
      <c r="F105" s="15"/>
      <c r="G105" s="15"/>
      <c r="H105" s="67" t="str">
        <f>IF(Vertices[[#This Row],[Size]]&gt;50,Vertices[[#This Row],[Vertex]],"")</f>
        <v/>
      </c>
      <c r="I105" s="67"/>
      <c r="J105" s="67"/>
      <c r="K105" s="16"/>
      <c r="L105" s="88"/>
      <c r="M105" s="89">
        <v>7400.28369140625</v>
      </c>
      <c r="N105" s="89">
        <v>8741.9306640625</v>
      </c>
      <c r="O105" s="78"/>
      <c r="P105" s="90"/>
      <c r="Q105" s="90"/>
      <c r="R105" s="116"/>
      <c r="S105" s="116"/>
      <c r="T105" s="116"/>
      <c r="U105" s="116"/>
      <c r="V105" s="117"/>
      <c r="W105" s="117"/>
      <c r="X105" s="117"/>
      <c r="Y105" s="117"/>
      <c r="Z105" s="51"/>
      <c r="AA105" s="85">
        <v>105</v>
      </c>
      <c r="AB105" s="85"/>
      <c r="AC105">
        <v>4555</v>
      </c>
      <c r="AD105">
        <v>1480</v>
      </c>
      <c r="AE105">
        <v>1025</v>
      </c>
      <c r="AF105">
        <v>1373</v>
      </c>
    </row>
    <row r="106" spans="1:32" x14ac:dyDescent="0.3">
      <c r="A106" t="s">
        <v>592</v>
      </c>
      <c r="B106" s="53"/>
      <c r="C106" s="53"/>
      <c r="D106" s="87">
        <f>Vertices[[#This Row],[followersCount]]/100000</f>
        <v>2.0600000000000002E-3</v>
      </c>
      <c r="E106" s="84"/>
      <c r="F106" s="15"/>
      <c r="G106" s="15"/>
      <c r="H106" s="67" t="str">
        <f>IF(Vertices[[#This Row],[Size]]&gt;50,Vertices[[#This Row],[Vertex]],"")</f>
        <v/>
      </c>
      <c r="I106" s="67"/>
      <c r="J106" s="67"/>
      <c r="K106" s="16"/>
      <c r="L106" s="88"/>
      <c r="M106" s="89">
        <v>3168.164794921875</v>
      </c>
      <c r="N106" s="89">
        <v>9058.28515625</v>
      </c>
      <c r="O106" s="78"/>
      <c r="P106" s="90"/>
      <c r="Q106" s="90"/>
      <c r="R106" s="116"/>
      <c r="S106" s="116"/>
      <c r="T106" s="116"/>
      <c r="U106" s="116"/>
      <c r="V106" s="117"/>
      <c r="W106" s="117"/>
      <c r="X106" s="117"/>
      <c r="Y106" s="117"/>
      <c r="Z106" s="51"/>
      <c r="AA106" s="85">
        <v>106</v>
      </c>
      <c r="AB106" s="85"/>
      <c r="AC106">
        <v>5654</v>
      </c>
      <c r="AD106">
        <v>206</v>
      </c>
      <c r="AE106">
        <v>3498</v>
      </c>
      <c r="AF106">
        <v>1361</v>
      </c>
    </row>
    <row r="107" spans="1:32" x14ac:dyDescent="0.3">
      <c r="A107" t="s">
        <v>593</v>
      </c>
      <c r="B107" s="53"/>
      <c r="C107" s="53"/>
      <c r="D107" s="87">
        <f>Vertices[[#This Row],[followersCount]]/100000</f>
        <v>8.6E-3</v>
      </c>
      <c r="E107" s="84"/>
      <c r="F107" s="15"/>
      <c r="G107" s="15"/>
      <c r="H107" s="67" t="str">
        <f>IF(Vertices[[#This Row],[Size]]&gt;50,Vertices[[#This Row],[Vertex]],"")</f>
        <v/>
      </c>
      <c r="I107" s="67"/>
      <c r="J107" s="67"/>
      <c r="K107" s="16"/>
      <c r="L107" s="88"/>
      <c r="M107" s="89">
        <v>4510.41015625</v>
      </c>
      <c r="N107" s="89">
        <v>9812.1806640625</v>
      </c>
      <c r="O107" s="78"/>
      <c r="P107" s="90"/>
      <c r="Q107" s="90"/>
      <c r="R107" s="116"/>
      <c r="S107" s="116"/>
      <c r="T107" s="116"/>
      <c r="U107" s="116"/>
      <c r="V107" s="117"/>
      <c r="W107" s="117"/>
      <c r="X107" s="117"/>
      <c r="Y107" s="117"/>
      <c r="Z107" s="51"/>
      <c r="AA107" s="85">
        <v>107</v>
      </c>
      <c r="AB107" s="85"/>
      <c r="AC107">
        <v>48175</v>
      </c>
      <c r="AD107">
        <v>860</v>
      </c>
      <c r="AE107">
        <v>44072</v>
      </c>
      <c r="AF107">
        <v>843</v>
      </c>
    </row>
    <row r="108" spans="1:32" x14ac:dyDescent="0.3">
      <c r="A108" t="s">
        <v>594</v>
      </c>
      <c r="B108" s="53"/>
      <c r="C108" s="53"/>
      <c r="D108" s="87">
        <f>Vertices[[#This Row],[followersCount]]/100000</f>
        <v>4.1399999999999996E-3</v>
      </c>
      <c r="E108" s="84"/>
      <c r="F108" s="15"/>
      <c r="G108" s="15"/>
      <c r="H108" s="67" t="str">
        <f>IF(Vertices[[#This Row],[Size]]&gt;50,Vertices[[#This Row],[Vertex]],"")</f>
        <v/>
      </c>
      <c r="I108" s="67"/>
      <c r="J108" s="67"/>
      <c r="K108" s="16"/>
      <c r="L108" s="88"/>
      <c r="M108" s="89">
        <v>5069.35400390625</v>
      </c>
      <c r="N108" s="89">
        <v>8279.1162109375</v>
      </c>
      <c r="O108" s="78"/>
      <c r="P108" s="90"/>
      <c r="Q108" s="90"/>
      <c r="R108" s="116"/>
      <c r="S108" s="116"/>
      <c r="T108" s="116"/>
      <c r="U108" s="116"/>
      <c r="V108" s="117"/>
      <c r="W108" s="117"/>
      <c r="X108" s="117"/>
      <c r="Y108" s="117"/>
      <c r="Z108" s="51"/>
      <c r="AA108" s="85">
        <v>108</v>
      </c>
      <c r="AB108" s="85"/>
      <c r="AC108">
        <v>1316</v>
      </c>
      <c r="AD108">
        <v>414</v>
      </c>
      <c r="AE108">
        <v>3747</v>
      </c>
      <c r="AF108">
        <v>1558</v>
      </c>
    </row>
    <row r="109" spans="1:32" x14ac:dyDescent="0.3">
      <c r="A109" t="s">
        <v>595</v>
      </c>
      <c r="B109" s="53"/>
      <c r="C109" s="53"/>
      <c r="D109" s="87">
        <f>Vertices[[#This Row],[followersCount]]/100000</f>
        <v>3.6600000000000001E-3</v>
      </c>
      <c r="E109" s="84"/>
      <c r="F109" s="15"/>
      <c r="G109" s="15"/>
      <c r="H109" s="67" t="str">
        <f>IF(Vertices[[#This Row],[Size]]&gt;50,Vertices[[#This Row],[Vertex]],"")</f>
        <v/>
      </c>
      <c r="I109" s="67"/>
      <c r="J109" s="67"/>
      <c r="K109" s="16"/>
      <c r="L109" s="88"/>
      <c r="M109" s="89">
        <v>8041.5234375</v>
      </c>
      <c r="N109" s="89">
        <v>8165.1494140625</v>
      </c>
      <c r="O109" s="78"/>
      <c r="P109" s="90"/>
      <c r="Q109" s="90"/>
      <c r="R109" s="116"/>
      <c r="S109" s="116"/>
      <c r="T109" s="116"/>
      <c r="U109" s="116"/>
      <c r="V109" s="117"/>
      <c r="W109" s="117"/>
      <c r="X109" s="117"/>
      <c r="Y109" s="117"/>
      <c r="Z109" s="51"/>
      <c r="AA109" s="85">
        <v>109</v>
      </c>
      <c r="AB109" s="85"/>
      <c r="AC109">
        <v>1778</v>
      </c>
      <c r="AD109">
        <v>366</v>
      </c>
      <c r="AE109">
        <v>2692</v>
      </c>
      <c r="AF109">
        <v>1248</v>
      </c>
    </row>
    <row r="110" spans="1:32" x14ac:dyDescent="0.3">
      <c r="A110" t="s">
        <v>596</v>
      </c>
      <c r="B110" s="53"/>
      <c r="C110" s="53"/>
      <c r="D110" s="87">
        <f>Vertices[[#This Row],[followersCount]]/100000</f>
        <v>2.8900000000000002E-3</v>
      </c>
      <c r="E110" s="84"/>
      <c r="F110" s="15"/>
      <c r="G110" s="15"/>
      <c r="H110" s="67" t="str">
        <f>IF(Vertices[[#This Row],[Size]]&gt;50,Vertices[[#This Row],[Vertex]],"")</f>
        <v/>
      </c>
      <c r="I110" s="67"/>
      <c r="J110" s="67"/>
      <c r="K110" s="16"/>
      <c r="L110" s="88"/>
      <c r="M110" s="89">
        <v>2322.331787109375</v>
      </c>
      <c r="N110" s="89">
        <v>7530.76904296875</v>
      </c>
      <c r="O110" s="78"/>
      <c r="P110" s="90"/>
      <c r="Q110" s="90"/>
      <c r="R110" s="116"/>
      <c r="S110" s="116"/>
      <c r="T110" s="116"/>
      <c r="U110" s="116"/>
      <c r="V110" s="117"/>
      <c r="W110" s="117"/>
      <c r="X110" s="117"/>
      <c r="Y110" s="117"/>
      <c r="Z110" s="51"/>
      <c r="AA110" s="85">
        <v>110</v>
      </c>
      <c r="AB110" s="85"/>
      <c r="AC110">
        <v>757</v>
      </c>
      <c r="AD110">
        <v>289</v>
      </c>
      <c r="AE110">
        <v>933</v>
      </c>
      <c r="AF110">
        <v>270</v>
      </c>
    </row>
    <row r="111" spans="1:32" x14ac:dyDescent="0.3">
      <c r="A111" t="s">
        <v>597</v>
      </c>
      <c r="B111" s="53"/>
      <c r="C111" s="53"/>
      <c r="D111" s="87">
        <f>Vertices[[#This Row],[followersCount]]/100000</f>
        <v>5.9700000000000003E-2</v>
      </c>
      <c r="E111" s="84"/>
      <c r="F111" s="15"/>
      <c r="G111" s="15"/>
      <c r="H111" s="67" t="str">
        <f>IF(Vertices[[#This Row],[Size]]&gt;50,Vertices[[#This Row],[Vertex]],"")</f>
        <v/>
      </c>
      <c r="I111" s="67"/>
      <c r="J111" s="67"/>
      <c r="K111" s="16"/>
      <c r="L111" s="88"/>
      <c r="M111" s="89">
        <v>6234.9560546875</v>
      </c>
      <c r="N111" s="89">
        <v>2473.360107421875</v>
      </c>
      <c r="O111" s="78"/>
      <c r="P111" s="90"/>
      <c r="Q111" s="90"/>
      <c r="R111" s="116"/>
      <c r="S111" s="116"/>
      <c r="T111" s="116"/>
      <c r="U111" s="116"/>
      <c r="V111" s="117"/>
      <c r="W111" s="117"/>
      <c r="X111" s="117"/>
      <c r="Y111" s="117"/>
      <c r="Z111" s="51"/>
      <c r="AA111" s="85">
        <v>111</v>
      </c>
      <c r="AB111" s="85"/>
      <c r="AC111">
        <v>2390</v>
      </c>
      <c r="AD111">
        <v>5970</v>
      </c>
      <c r="AE111">
        <v>1617</v>
      </c>
      <c r="AF111">
        <v>549</v>
      </c>
    </row>
    <row r="112" spans="1:32" x14ac:dyDescent="0.3">
      <c r="A112" t="s">
        <v>598</v>
      </c>
      <c r="B112" s="53"/>
      <c r="C112" s="53"/>
      <c r="D112" s="87">
        <f>Vertices[[#This Row],[followersCount]]/100000</f>
        <v>3.4099999999999998E-3</v>
      </c>
      <c r="E112" s="84"/>
      <c r="F112" s="15"/>
      <c r="G112" s="15"/>
      <c r="H112" s="67" t="str">
        <f>IF(Vertices[[#This Row],[Size]]&gt;50,Vertices[[#This Row],[Vertex]],"")</f>
        <v/>
      </c>
      <c r="I112" s="67"/>
      <c r="J112" s="67"/>
      <c r="K112" s="16"/>
      <c r="L112" s="88"/>
      <c r="M112" s="89">
        <v>209.552001953125</v>
      </c>
      <c r="N112" s="89">
        <v>5475.7216796875</v>
      </c>
      <c r="O112" s="78"/>
      <c r="P112" s="90"/>
      <c r="Q112" s="90"/>
      <c r="R112" s="116"/>
      <c r="S112" s="116"/>
      <c r="T112" s="116"/>
      <c r="U112" s="116"/>
      <c r="V112" s="117"/>
      <c r="W112" s="117"/>
      <c r="X112" s="117"/>
      <c r="Y112" s="117"/>
      <c r="Z112" s="51"/>
      <c r="AA112" s="85">
        <v>112</v>
      </c>
      <c r="AB112" s="85"/>
      <c r="AC112">
        <v>606</v>
      </c>
      <c r="AD112">
        <v>341</v>
      </c>
      <c r="AE112">
        <v>238</v>
      </c>
      <c r="AF112">
        <v>2307</v>
      </c>
    </row>
    <row r="113" spans="1:32" x14ac:dyDescent="0.3">
      <c r="A113" t="s">
        <v>599</v>
      </c>
      <c r="B113" s="53"/>
      <c r="C113" s="53"/>
      <c r="D113" s="87">
        <f>Vertices[[#This Row],[followersCount]]/100000</f>
        <v>1.07E-3</v>
      </c>
      <c r="E113" s="84"/>
      <c r="F113" s="15"/>
      <c r="G113" s="15"/>
      <c r="H113" s="67" t="str">
        <f>IF(Vertices[[#This Row],[Size]]&gt;50,Vertices[[#This Row],[Vertex]],"")</f>
        <v/>
      </c>
      <c r="I113" s="67"/>
      <c r="J113" s="67"/>
      <c r="K113" s="16"/>
      <c r="L113" s="88"/>
      <c r="M113" s="89">
        <v>9140.388671875</v>
      </c>
      <c r="N113" s="89">
        <v>5101.4111328125</v>
      </c>
      <c r="O113" s="78"/>
      <c r="P113" s="90"/>
      <c r="Q113" s="90"/>
      <c r="R113" s="116"/>
      <c r="S113" s="116"/>
      <c r="T113" s="116"/>
      <c r="U113" s="116"/>
      <c r="V113" s="117"/>
      <c r="W113" s="117"/>
      <c r="X113" s="117"/>
      <c r="Y113" s="117"/>
      <c r="Z113" s="51"/>
      <c r="AA113" s="85">
        <v>113</v>
      </c>
      <c r="AB113" s="85"/>
      <c r="AC113">
        <v>440</v>
      </c>
      <c r="AD113">
        <v>107</v>
      </c>
      <c r="AE113">
        <v>618</v>
      </c>
      <c r="AF113">
        <v>307</v>
      </c>
    </row>
    <row r="114" spans="1:32" x14ac:dyDescent="0.3">
      <c r="A114" t="s">
        <v>600</v>
      </c>
      <c r="B114" s="53"/>
      <c r="C114" s="53"/>
      <c r="D114" s="87">
        <f>Vertices[[#This Row],[followersCount]]/100000</f>
        <v>1.4999999999999999E-4</v>
      </c>
      <c r="E114" s="84"/>
      <c r="F114" s="15"/>
      <c r="G114" s="15"/>
      <c r="H114" s="67" t="str">
        <f>IF(Vertices[[#This Row],[Size]]&gt;50,Vertices[[#This Row],[Vertex]],"")</f>
        <v/>
      </c>
      <c r="I114" s="67"/>
      <c r="J114" s="67"/>
      <c r="K114" s="16"/>
      <c r="L114" s="88"/>
      <c r="M114" s="89">
        <v>2011.783447265625</v>
      </c>
      <c r="N114" s="89">
        <v>2739.5693359375</v>
      </c>
      <c r="O114" s="78"/>
      <c r="P114" s="90"/>
      <c r="Q114" s="90"/>
      <c r="R114" s="116"/>
      <c r="S114" s="116"/>
      <c r="T114" s="116"/>
      <c r="U114" s="116"/>
      <c r="V114" s="117"/>
      <c r="W114" s="117"/>
      <c r="X114" s="117"/>
      <c r="Y114" s="117"/>
      <c r="Z114" s="51"/>
      <c r="AA114" s="85">
        <v>114</v>
      </c>
      <c r="AB114" s="85"/>
      <c r="AC114">
        <v>7</v>
      </c>
      <c r="AD114">
        <v>15</v>
      </c>
      <c r="AE114">
        <v>34</v>
      </c>
      <c r="AF114">
        <v>294</v>
      </c>
    </row>
    <row r="115" spans="1:32" x14ac:dyDescent="0.3">
      <c r="A115" t="s">
        <v>601</v>
      </c>
      <c r="B115" s="53"/>
      <c r="C115" s="53"/>
      <c r="D115" s="87">
        <f>Vertices[[#This Row],[followersCount]]/100000</f>
        <v>1.01E-3</v>
      </c>
      <c r="E115" s="84"/>
      <c r="F115" s="15"/>
      <c r="G115" s="15"/>
      <c r="H115" s="67" t="str">
        <f>IF(Vertices[[#This Row],[Size]]&gt;50,Vertices[[#This Row],[Vertex]],"")</f>
        <v/>
      </c>
      <c r="I115" s="67"/>
      <c r="J115" s="67"/>
      <c r="K115" s="16"/>
      <c r="L115" s="88"/>
      <c r="M115" s="89">
        <v>6836.10693359375</v>
      </c>
      <c r="N115" s="89">
        <v>6541.36572265625</v>
      </c>
      <c r="O115" s="78"/>
      <c r="P115" s="90"/>
      <c r="Q115" s="90"/>
      <c r="R115" s="116"/>
      <c r="S115" s="116"/>
      <c r="T115" s="116"/>
      <c r="U115" s="116"/>
      <c r="V115" s="117"/>
      <c r="W115" s="117"/>
      <c r="X115" s="117"/>
      <c r="Y115" s="117"/>
      <c r="Z115" s="51"/>
      <c r="AA115" s="85">
        <v>115</v>
      </c>
      <c r="AB115" s="85"/>
      <c r="AC115">
        <v>294</v>
      </c>
      <c r="AD115">
        <v>101</v>
      </c>
      <c r="AE115">
        <v>9588</v>
      </c>
      <c r="AF115">
        <v>301</v>
      </c>
    </row>
    <row r="116" spans="1:32" x14ac:dyDescent="0.3">
      <c r="A116" t="s">
        <v>602</v>
      </c>
      <c r="B116" s="53"/>
      <c r="C116" s="53"/>
      <c r="D116" s="87">
        <f>Vertices[[#This Row],[followersCount]]/100000</f>
        <v>9.3900000000000008E-3</v>
      </c>
      <c r="E116" s="84"/>
      <c r="F116" s="15"/>
      <c r="G116" s="15"/>
      <c r="H116" s="67" t="str">
        <f>IF(Vertices[[#This Row],[Size]]&gt;50,Vertices[[#This Row],[Vertex]],"")</f>
        <v/>
      </c>
      <c r="I116" s="67"/>
      <c r="J116" s="67"/>
      <c r="K116" s="16"/>
      <c r="L116" s="88"/>
      <c r="M116" s="89">
        <v>9720.5888671875</v>
      </c>
      <c r="N116" s="89">
        <v>5451.85498046875</v>
      </c>
      <c r="O116" s="78"/>
      <c r="P116" s="90"/>
      <c r="Q116" s="90"/>
      <c r="R116" s="116"/>
      <c r="S116" s="116"/>
      <c r="T116" s="116"/>
      <c r="U116" s="116"/>
      <c r="V116" s="117"/>
      <c r="W116" s="117"/>
      <c r="X116" s="117"/>
      <c r="Y116" s="117"/>
      <c r="Z116" s="51"/>
      <c r="AA116" s="85">
        <v>116</v>
      </c>
      <c r="AB116" s="85"/>
      <c r="AC116">
        <v>2461</v>
      </c>
      <c r="AD116">
        <v>939</v>
      </c>
      <c r="AE116">
        <v>1131</v>
      </c>
      <c r="AF116">
        <v>1001</v>
      </c>
    </row>
    <row r="117" spans="1:32" x14ac:dyDescent="0.3">
      <c r="A117" t="s">
        <v>603</v>
      </c>
      <c r="B117" s="53"/>
      <c r="C117" s="53"/>
      <c r="D117" s="87">
        <f>Vertices[[#This Row],[followersCount]]/100000</f>
        <v>3.49E-3</v>
      </c>
      <c r="E117" s="84"/>
      <c r="F117" s="15"/>
      <c r="G117" s="15"/>
      <c r="H117" s="67" t="str">
        <f>IF(Vertices[[#This Row],[Size]]&gt;50,Vertices[[#This Row],[Vertex]],"")</f>
        <v/>
      </c>
      <c r="I117" s="67"/>
      <c r="J117" s="67"/>
      <c r="K117" s="16"/>
      <c r="L117" s="88"/>
      <c r="M117" s="89">
        <v>6919.6826171875</v>
      </c>
      <c r="N117" s="89">
        <v>9292.322265625</v>
      </c>
      <c r="O117" s="78"/>
      <c r="P117" s="90"/>
      <c r="Q117" s="90"/>
      <c r="R117" s="116"/>
      <c r="S117" s="116"/>
      <c r="T117" s="116"/>
      <c r="U117" s="116"/>
      <c r="V117" s="117"/>
      <c r="W117" s="117"/>
      <c r="X117" s="117"/>
      <c r="Y117" s="117"/>
      <c r="Z117" s="51"/>
      <c r="AA117" s="85">
        <v>117</v>
      </c>
      <c r="AB117" s="85"/>
      <c r="AC117">
        <v>7092</v>
      </c>
      <c r="AD117">
        <v>349</v>
      </c>
      <c r="AE117">
        <v>3227</v>
      </c>
      <c r="AF117">
        <v>1439</v>
      </c>
    </row>
    <row r="118" spans="1:32" x14ac:dyDescent="0.3">
      <c r="A118" t="s">
        <v>604</v>
      </c>
      <c r="B118" s="53"/>
      <c r="C118" s="53"/>
      <c r="D118" s="87">
        <f>Vertices[[#This Row],[followersCount]]/100000</f>
        <v>2.0000000000000002E-5</v>
      </c>
      <c r="E118" s="84"/>
      <c r="F118" s="15"/>
      <c r="G118" s="15"/>
      <c r="H118" s="67" t="str">
        <f>IF(Vertices[[#This Row],[Size]]&gt;50,Vertices[[#This Row],[Vertex]],"")</f>
        <v/>
      </c>
      <c r="I118" s="67"/>
      <c r="J118" s="67"/>
      <c r="K118" s="16"/>
      <c r="L118" s="88"/>
      <c r="M118" s="89">
        <v>2863.326416015625</v>
      </c>
      <c r="N118" s="89">
        <v>4247.85888671875</v>
      </c>
      <c r="O118" s="78"/>
      <c r="P118" s="90"/>
      <c r="Q118" s="90"/>
      <c r="R118" s="116"/>
      <c r="S118" s="116"/>
      <c r="T118" s="116"/>
      <c r="U118" s="116"/>
      <c r="V118" s="117"/>
      <c r="W118" s="117"/>
      <c r="X118" s="117"/>
      <c r="Y118" s="117"/>
      <c r="Z118" s="51"/>
      <c r="AA118" s="85">
        <v>118</v>
      </c>
      <c r="AB118" s="85"/>
      <c r="AC118">
        <v>0</v>
      </c>
      <c r="AD118">
        <v>2</v>
      </c>
      <c r="AE118">
        <v>19</v>
      </c>
      <c r="AF118">
        <v>11</v>
      </c>
    </row>
    <row r="119" spans="1:32" x14ac:dyDescent="0.3">
      <c r="A119" t="s">
        <v>605</v>
      </c>
      <c r="B119" s="53"/>
      <c r="C119" s="53"/>
      <c r="D119" s="87">
        <f>Vertices[[#This Row],[followersCount]]/100000</f>
        <v>7.6099999999999996E-3</v>
      </c>
      <c r="E119" s="84"/>
      <c r="F119" s="15"/>
      <c r="G119" s="15"/>
      <c r="H119" s="67" t="str">
        <f>IF(Vertices[[#This Row],[Size]]&gt;50,Vertices[[#This Row],[Vertex]],"")</f>
        <v/>
      </c>
      <c r="I119" s="67"/>
      <c r="J119" s="67"/>
      <c r="K119" s="16"/>
      <c r="L119" s="88"/>
      <c r="M119" s="89">
        <v>5118.6728515625</v>
      </c>
      <c r="N119" s="89">
        <v>9830.67578125</v>
      </c>
      <c r="O119" s="78"/>
      <c r="P119" s="90"/>
      <c r="Q119" s="90"/>
      <c r="R119" s="116"/>
      <c r="S119" s="116"/>
      <c r="T119" s="116"/>
      <c r="U119" s="116"/>
      <c r="V119" s="117"/>
      <c r="W119" s="117"/>
      <c r="X119" s="117"/>
      <c r="Y119" s="117"/>
      <c r="Z119" s="51"/>
      <c r="AA119" s="85">
        <v>119</v>
      </c>
      <c r="AB119" s="85"/>
      <c r="AC119">
        <v>905</v>
      </c>
      <c r="AD119">
        <v>761</v>
      </c>
      <c r="AE119">
        <v>170</v>
      </c>
      <c r="AF119">
        <v>3272</v>
      </c>
    </row>
    <row r="120" spans="1:32" x14ac:dyDescent="0.3">
      <c r="A120" t="s">
        <v>606</v>
      </c>
      <c r="B120" s="53"/>
      <c r="C120" s="53"/>
      <c r="D120" s="87">
        <f>Vertices[[#This Row],[followersCount]]/100000</f>
        <v>1.1100000000000001E-3</v>
      </c>
      <c r="E120" s="84"/>
      <c r="F120" s="15"/>
      <c r="G120" s="15"/>
      <c r="H120" s="67" t="str">
        <f>IF(Vertices[[#This Row],[Size]]&gt;50,Vertices[[#This Row],[Vertex]],"")</f>
        <v/>
      </c>
      <c r="I120" s="67"/>
      <c r="J120" s="67"/>
      <c r="K120" s="16"/>
      <c r="L120" s="88"/>
      <c r="M120" s="89">
        <v>5754.65234375</v>
      </c>
      <c r="N120" s="89">
        <v>9720.5263671875</v>
      </c>
      <c r="O120" s="78"/>
      <c r="P120" s="90"/>
      <c r="Q120" s="90"/>
      <c r="R120" s="116"/>
      <c r="S120" s="116"/>
      <c r="T120" s="116"/>
      <c r="U120" s="116"/>
      <c r="V120" s="117"/>
      <c r="W120" s="117"/>
      <c r="X120" s="117"/>
      <c r="Y120" s="117"/>
      <c r="Z120" s="51"/>
      <c r="AA120" s="85">
        <v>120</v>
      </c>
      <c r="AB120" s="85"/>
      <c r="AC120">
        <v>43</v>
      </c>
      <c r="AD120">
        <v>111</v>
      </c>
      <c r="AE120">
        <v>245</v>
      </c>
      <c r="AF120">
        <v>769</v>
      </c>
    </row>
    <row r="121" spans="1:32" x14ac:dyDescent="0.3">
      <c r="A121" t="s">
        <v>607</v>
      </c>
      <c r="B121" s="53"/>
      <c r="C121" s="53"/>
      <c r="D121" s="87">
        <f>Vertices[[#This Row],[followersCount]]/100000</f>
        <v>1.2E-4</v>
      </c>
      <c r="E121" s="84"/>
      <c r="F121" s="15"/>
      <c r="G121" s="15"/>
      <c r="H121" s="67" t="str">
        <f>IF(Vertices[[#This Row],[Size]]&gt;50,Vertices[[#This Row],[Vertex]],"")</f>
        <v/>
      </c>
      <c r="I121" s="67"/>
      <c r="J121" s="67"/>
      <c r="K121" s="16"/>
      <c r="L121" s="88"/>
      <c r="M121" s="89">
        <v>3416.454833984375</v>
      </c>
      <c r="N121" s="89">
        <v>4707.07080078125</v>
      </c>
      <c r="O121" s="78"/>
      <c r="P121" s="90"/>
      <c r="Q121" s="90"/>
      <c r="R121" s="116"/>
      <c r="S121" s="116"/>
      <c r="T121" s="116"/>
      <c r="U121" s="116"/>
      <c r="V121" s="117"/>
      <c r="W121" s="117"/>
      <c r="X121" s="117"/>
      <c r="Y121" s="117"/>
      <c r="Z121" s="51"/>
      <c r="AA121" s="85">
        <v>121</v>
      </c>
      <c r="AB121" s="85"/>
      <c r="AC121">
        <v>126</v>
      </c>
      <c r="AD121">
        <v>12</v>
      </c>
      <c r="AE121">
        <v>226</v>
      </c>
      <c r="AF121">
        <v>95</v>
      </c>
    </row>
    <row r="122" spans="1:32" x14ac:dyDescent="0.3">
      <c r="A122" t="s">
        <v>608</v>
      </c>
      <c r="B122" s="53"/>
      <c r="C122" s="53"/>
      <c r="D122" s="87">
        <f>Vertices[[#This Row],[followersCount]]/100000</f>
        <v>9.0000000000000006E-5</v>
      </c>
      <c r="E122" s="84"/>
      <c r="F122" s="15"/>
      <c r="G122" s="15"/>
      <c r="H122" s="67" t="str">
        <f>IF(Vertices[[#This Row],[Size]]&gt;50,Vertices[[#This Row],[Vertex]],"")</f>
        <v/>
      </c>
      <c r="I122" s="67"/>
      <c r="J122" s="67"/>
      <c r="K122" s="16"/>
      <c r="L122" s="88"/>
      <c r="M122" s="89">
        <v>201.24655151367188</v>
      </c>
      <c r="N122" s="89">
        <v>3983.936767578125</v>
      </c>
      <c r="O122" s="78"/>
      <c r="P122" s="90"/>
      <c r="Q122" s="90"/>
      <c r="R122" s="116"/>
      <c r="S122" s="116"/>
      <c r="T122" s="116"/>
      <c r="U122" s="116"/>
      <c r="V122" s="117"/>
      <c r="W122" s="117"/>
      <c r="X122" s="117"/>
      <c r="Y122" s="117"/>
      <c r="Z122" s="51"/>
      <c r="AA122" s="85">
        <v>122</v>
      </c>
      <c r="AB122" s="85"/>
      <c r="AC122">
        <v>0</v>
      </c>
      <c r="AD122">
        <v>9</v>
      </c>
      <c r="AE122">
        <v>2</v>
      </c>
      <c r="AF122">
        <v>105</v>
      </c>
    </row>
    <row r="123" spans="1:32" x14ac:dyDescent="0.3">
      <c r="A123" t="s">
        <v>609</v>
      </c>
      <c r="B123" s="53"/>
      <c r="C123" s="53"/>
      <c r="D123" s="87">
        <f>Vertices[[#This Row],[followersCount]]/100000</f>
        <v>6.0000000000000002E-5</v>
      </c>
      <c r="E123" s="84"/>
      <c r="F123" s="15"/>
      <c r="G123" s="15"/>
      <c r="H123" s="67" t="str">
        <f>IF(Vertices[[#This Row],[Size]]&gt;50,Vertices[[#This Row],[Vertex]],"")</f>
        <v/>
      </c>
      <c r="I123" s="67"/>
      <c r="J123" s="67"/>
      <c r="K123" s="16"/>
      <c r="L123" s="88"/>
      <c r="M123" s="89">
        <v>595.45220947265625</v>
      </c>
      <c r="N123" s="89">
        <v>4253.4443359375</v>
      </c>
      <c r="O123" s="78"/>
      <c r="P123" s="90"/>
      <c r="Q123" s="90"/>
      <c r="R123" s="116"/>
      <c r="S123" s="116"/>
      <c r="T123" s="116"/>
      <c r="U123" s="116"/>
      <c r="V123" s="117"/>
      <c r="W123" s="117"/>
      <c r="X123" s="117"/>
      <c r="Y123" s="117"/>
      <c r="Z123" s="51"/>
      <c r="AA123" s="85">
        <v>123</v>
      </c>
      <c r="AB123" s="85"/>
      <c r="AC123">
        <v>24</v>
      </c>
      <c r="AD123">
        <v>6</v>
      </c>
      <c r="AE123">
        <v>18</v>
      </c>
      <c r="AF123">
        <v>87</v>
      </c>
    </row>
    <row r="124" spans="1:32" x14ac:dyDescent="0.3">
      <c r="A124" t="s">
        <v>610</v>
      </c>
      <c r="B124" s="53"/>
      <c r="C124" s="53"/>
      <c r="D124" s="87">
        <f>Vertices[[#This Row],[followersCount]]/100000</f>
        <v>1.3999999999999999E-4</v>
      </c>
      <c r="E124" s="84"/>
      <c r="F124" s="15"/>
      <c r="G124" s="15"/>
      <c r="H124" s="67" t="str">
        <f>IF(Vertices[[#This Row],[Size]]&gt;50,Vertices[[#This Row],[Vertex]],"")</f>
        <v/>
      </c>
      <c r="I124" s="67"/>
      <c r="J124" s="67"/>
      <c r="K124" s="16"/>
      <c r="L124" s="88"/>
      <c r="M124" s="89">
        <v>2655.78564453125</v>
      </c>
      <c r="N124" s="89">
        <v>3705.09228515625</v>
      </c>
      <c r="O124" s="78"/>
      <c r="P124" s="90"/>
      <c r="Q124" s="90"/>
      <c r="R124" s="116"/>
      <c r="S124" s="116"/>
      <c r="T124" s="116"/>
      <c r="U124" s="116"/>
      <c r="V124" s="117"/>
      <c r="W124" s="117"/>
      <c r="X124" s="117"/>
      <c r="Y124" s="117"/>
      <c r="Z124" s="51"/>
      <c r="AA124" s="85">
        <v>124</v>
      </c>
      <c r="AB124" s="85"/>
      <c r="AC124">
        <v>16</v>
      </c>
      <c r="AD124">
        <v>14</v>
      </c>
      <c r="AE124">
        <v>70</v>
      </c>
      <c r="AF124">
        <v>44</v>
      </c>
    </row>
    <row r="125" spans="1:32" x14ac:dyDescent="0.3">
      <c r="A125" t="s">
        <v>611</v>
      </c>
      <c r="B125" s="53"/>
      <c r="C125" s="53"/>
      <c r="D125" s="87">
        <f>Vertices[[#This Row],[followersCount]]/100000</f>
        <v>1.33E-3</v>
      </c>
      <c r="E125" s="84"/>
      <c r="F125" s="15"/>
      <c r="G125" s="15"/>
      <c r="H125" s="67" t="str">
        <f>IF(Vertices[[#This Row],[Size]]&gt;50,Vertices[[#This Row],[Vertex]],"")</f>
        <v/>
      </c>
      <c r="I125" s="67"/>
      <c r="J125" s="67"/>
      <c r="K125" s="16"/>
      <c r="L125" s="88"/>
      <c r="M125" s="89">
        <v>1680.972900390625</v>
      </c>
      <c r="N125" s="89">
        <v>2550.876953125</v>
      </c>
      <c r="O125" s="78"/>
      <c r="P125" s="90"/>
      <c r="Q125" s="90"/>
      <c r="R125" s="116"/>
      <c r="S125" s="116"/>
      <c r="T125" s="116"/>
      <c r="U125" s="116"/>
      <c r="V125" s="117"/>
      <c r="W125" s="117"/>
      <c r="X125" s="117"/>
      <c r="Y125" s="117"/>
      <c r="Z125" s="51"/>
      <c r="AA125" s="85">
        <v>125</v>
      </c>
      <c r="AB125" s="85"/>
      <c r="AC125">
        <v>890</v>
      </c>
      <c r="AD125">
        <v>133</v>
      </c>
      <c r="AE125">
        <v>845</v>
      </c>
      <c r="AF125">
        <v>191</v>
      </c>
    </row>
    <row r="126" spans="1:32" x14ac:dyDescent="0.3">
      <c r="A126" t="s">
        <v>612</v>
      </c>
      <c r="B126" s="53"/>
      <c r="C126" s="53"/>
      <c r="D126" s="87">
        <f>Vertices[[#This Row],[followersCount]]/100000</f>
        <v>1.2E-4</v>
      </c>
      <c r="E126" s="84"/>
      <c r="F126" s="15"/>
      <c r="G126" s="15"/>
      <c r="H126" s="67" t="str">
        <f>IF(Vertices[[#This Row],[Size]]&gt;50,Vertices[[#This Row],[Vertex]],"")</f>
        <v/>
      </c>
      <c r="I126" s="67"/>
      <c r="J126" s="67"/>
      <c r="K126" s="16"/>
      <c r="L126" s="88"/>
      <c r="M126" s="89">
        <v>8614.470703125</v>
      </c>
      <c r="N126" s="89">
        <v>4064.6455078125</v>
      </c>
      <c r="O126" s="78"/>
      <c r="P126" s="90"/>
      <c r="Q126" s="90"/>
      <c r="R126" s="116"/>
      <c r="S126" s="116"/>
      <c r="T126" s="116"/>
      <c r="U126" s="116"/>
      <c r="V126" s="117"/>
      <c r="W126" s="117"/>
      <c r="X126" s="117"/>
      <c r="Y126" s="117"/>
      <c r="Z126" s="51"/>
      <c r="AA126" s="85">
        <v>126</v>
      </c>
      <c r="AB126" s="85"/>
      <c r="AC126">
        <v>24</v>
      </c>
      <c r="AD126">
        <v>12</v>
      </c>
      <c r="AE126">
        <v>22</v>
      </c>
      <c r="AF126">
        <v>133</v>
      </c>
    </row>
    <row r="127" spans="1:32" x14ac:dyDescent="0.3">
      <c r="A127" t="s">
        <v>613</v>
      </c>
      <c r="B127" s="53"/>
      <c r="C127" s="53"/>
      <c r="D127" s="87">
        <f>Vertices[[#This Row],[followersCount]]/100000</f>
        <v>2.2599999999999999E-3</v>
      </c>
      <c r="E127" s="84"/>
      <c r="F127" s="15"/>
      <c r="G127" s="15"/>
      <c r="H127" s="67" t="str">
        <f>IF(Vertices[[#This Row],[Size]]&gt;50,Vertices[[#This Row],[Vertex]],"")</f>
        <v/>
      </c>
      <c r="I127" s="67"/>
      <c r="J127" s="67"/>
      <c r="K127" s="16"/>
      <c r="L127" s="88"/>
      <c r="M127" s="89">
        <v>5147.77392578125</v>
      </c>
      <c r="N127" s="89">
        <v>2817.1787109375</v>
      </c>
      <c r="O127" s="78"/>
      <c r="P127" s="90"/>
      <c r="Q127" s="90"/>
      <c r="R127" s="116"/>
      <c r="S127" s="116"/>
      <c r="T127" s="116"/>
      <c r="U127" s="116"/>
      <c r="V127" s="117"/>
      <c r="W127" s="117"/>
      <c r="X127" s="117"/>
      <c r="Y127" s="117"/>
      <c r="Z127" s="51"/>
      <c r="AA127" s="85">
        <v>127</v>
      </c>
      <c r="AB127" s="85"/>
      <c r="AC127">
        <v>1859</v>
      </c>
      <c r="AD127">
        <v>226</v>
      </c>
      <c r="AE127">
        <v>3601</v>
      </c>
      <c r="AF127">
        <v>162</v>
      </c>
    </row>
    <row r="128" spans="1:32" x14ac:dyDescent="0.3">
      <c r="A128" t="s">
        <v>614</v>
      </c>
      <c r="B128" s="53"/>
      <c r="C128" s="53"/>
      <c r="D128" s="87">
        <f>Vertices[[#This Row],[followersCount]]/100000</f>
        <v>8.0599999999999995E-3</v>
      </c>
      <c r="E128" s="84"/>
      <c r="F128" s="15"/>
      <c r="G128" s="15"/>
      <c r="H128" s="67" t="str">
        <f>IF(Vertices[[#This Row],[Size]]&gt;50,Vertices[[#This Row],[Vertex]],"")</f>
        <v/>
      </c>
      <c r="I128" s="67"/>
      <c r="J128" s="67"/>
      <c r="K128" s="16"/>
      <c r="L128" s="88"/>
      <c r="M128" s="89">
        <v>8414.546875</v>
      </c>
      <c r="N128" s="89">
        <v>7904.42578125</v>
      </c>
      <c r="O128" s="78"/>
      <c r="P128" s="90"/>
      <c r="Q128" s="90"/>
      <c r="R128" s="116"/>
      <c r="S128" s="116"/>
      <c r="T128" s="116"/>
      <c r="U128" s="116"/>
      <c r="V128" s="117"/>
      <c r="W128" s="117"/>
      <c r="X128" s="117"/>
      <c r="Y128" s="117"/>
      <c r="Z128" s="51"/>
      <c r="AA128" s="85">
        <v>128</v>
      </c>
      <c r="AB128" s="85"/>
      <c r="AC128">
        <v>3939</v>
      </c>
      <c r="AD128">
        <v>806</v>
      </c>
      <c r="AE128">
        <v>18072</v>
      </c>
      <c r="AF128">
        <v>592</v>
      </c>
    </row>
    <row r="129" spans="1:32" x14ac:dyDescent="0.3">
      <c r="A129" t="s">
        <v>615</v>
      </c>
      <c r="B129" s="53"/>
      <c r="C129" s="53"/>
      <c r="D129" s="87">
        <f>Vertices[[#This Row],[followersCount]]/100000</f>
        <v>2.5000000000000001E-4</v>
      </c>
      <c r="E129" s="84"/>
      <c r="F129" s="15"/>
      <c r="G129" s="15"/>
      <c r="H129" s="67" t="str">
        <f>IF(Vertices[[#This Row],[Size]]&gt;50,Vertices[[#This Row],[Vertex]],"")</f>
        <v/>
      </c>
      <c r="I129" s="67"/>
      <c r="J129" s="67"/>
      <c r="K129" s="16"/>
      <c r="L129" s="88"/>
      <c r="M129" s="89">
        <v>1191.2664794921875</v>
      </c>
      <c r="N129" s="89">
        <v>7153.9296875</v>
      </c>
      <c r="O129" s="78"/>
      <c r="P129" s="90"/>
      <c r="Q129" s="90"/>
      <c r="R129" s="116"/>
      <c r="S129" s="116"/>
      <c r="T129" s="116"/>
      <c r="U129" s="116"/>
      <c r="V129" s="117"/>
      <c r="W129" s="117"/>
      <c r="X129" s="117"/>
      <c r="Y129" s="117"/>
      <c r="Z129" s="51"/>
      <c r="AA129" s="85">
        <v>129</v>
      </c>
      <c r="AB129" s="85"/>
      <c r="AC129">
        <v>972</v>
      </c>
      <c r="AD129">
        <v>25</v>
      </c>
      <c r="AE129">
        <v>46</v>
      </c>
      <c r="AF129">
        <v>85</v>
      </c>
    </row>
    <row r="130" spans="1:32" x14ac:dyDescent="0.3">
      <c r="A130" t="s">
        <v>616</v>
      </c>
      <c r="B130" s="53"/>
      <c r="C130" s="53"/>
      <c r="D130" s="87">
        <f>Vertices[[#This Row],[followersCount]]/100000</f>
        <v>4.0099999999999997E-3</v>
      </c>
      <c r="E130" s="84"/>
      <c r="F130" s="15"/>
      <c r="G130" s="15"/>
      <c r="H130" s="67" t="str">
        <f>IF(Vertices[[#This Row],[Size]]&gt;50,Vertices[[#This Row],[Vertex]],"")</f>
        <v/>
      </c>
      <c r="I130" s="67"/>
      <c r="J130" s="67"/>
      <c r="K130" s="16"/>
      <c r="L130" s="88"/>
      <c r="M130" s="89">
        <v>3816.952392578125</v>
      </c>
      <c r="N130" s="89">
        <v>3659.8173828125</v>
      </c>
      <c r="O130" s="78"/>
      <c r="P130" s="90"/>
      <c r="Q130" s="90"/>
      <c r="R130" s="116"/>
      <c r="S130" s="116"/>
      <c r="T130" s="116"/>
      <c r="U130" s="116"/>
      <c r="V130" s="117"/>
      <c r="W130" s="117"/>
      <c r="X130" s="117"/>
      <c r="Y130" s="117"/>
      <c r="Z130" s="51"/>
      <c r="AA130" s="85">
        <v>130</v>
      </c>
      <c r="AB130" s="85"/>
      <c r="AC130">
        <v>1011</v>
      </c>
      <c r="AD130">
        <v>401</v>
      </c>
      <c r="AE130">
        <v>35841</v>
      </c>
      <c r="AF130">
        <v>474</v>
      </c>
    </row>
    <row r="131" spans="1:32" x14ac:dyDescent="0.3">
      <c r="A131" t="s">
        <v>617</v>
      </c>
      <c r="B131" s="53"/>
      <c r="C131" s="53"/>
      <c r="D131" s="87">
        <f>Vertices[[#This Row],[followersCount]]/100000</f>
        <v>3.2000000000000002E-3</v>
      </c>
      <c r="E131" s="84"/>
      <c r="F131" s="15"/>
      <c r="G131" s="15"/>
      <c r="H131" s="67" t="str">
        <f>IF(Vertices[[#This Row],[Size]]&gt;50,Vertices[[#This Row],[Vertex]],"")</f>
        <v/>
      </c>
      <c r="I131" s="67"/>
      <c r="J131" s="67"/>
      <c r="K131" s="16"/>
      <c r="L131" s="88"/>
      <c r="M131" s="89">
        <v>3035.951904296875</v>
      </c>
      <c r="N131" s="89">
        <v>2961.667236328125</v>
      </c>
      <c r="O131" s="78"/>
      <c r="P131" s="90"/>
      <c r="Q131" s="90"/>
      <c r="R131" s="116"/>
      <c r="S131" s="116"/>
      <c r="T131" s="116"/>
      <c r="U131" s="116"/>
      <c r="V131" s="117"/>
      <c r="W131" s="117"/>
      <c r="X131" s="117"/>
      <c r="Y131" s="117"/>
      <c r="Z131" s="51"/>
      <c r="AA131" s="85">
        <v>131</v>
      </c>
      <c r="AB131" s="85"/>
      <c r="AC131">
        <v>1483</v>
      </c>
      <c r="AD131">
        <v>320</v>
      </c>
      <c r="AE131">
        <v>580</v>
      </c>
      <c r="AF131">
        <v>547</v>
      </c>
    </row>
    <row r="132" spans="1:32" x14ac:dyDescent="0.3">
      <c r="A132" t="s">
        <v>618</v>
      </c>
      <c r="B132" s="53"/>
      <c r="C132" s="53"/>
      <c r="D132" s="87">
        <f>Vertices[[#This Row],[followersCount]]/100000</f>
        <v>1.7600000000000001E-3</v>
      </c>
      <c r="E132" s="84"/>
      <c r="F132" s="15"/>
      <c r="G132" s="15"/>
      <c r="H132" s="67" t="str">
        <f>IF(Vertices[[#This Row],[Size]]&gt;50,Vertices[[#This Row],[Vertex]],"")</f>
        <v/>
      </c>
      <c r="I132" s="67"/>
      <c r="J132" s="67"/>
      <c r="K132" s="16"/>
      <c r="L132" s="88"/>
      <c r="M132" s="89">
        <v>7328.90087890625</v>
      </c>
      <c r="N132" s="89">
        <v>4396.48779296875</v>
      </c>
      <c r="O132" s="78"/>
      <c r="P132" s="90"/>
      <c r="Q132" s="90"/>
      <c r="R132" s="116"/>
      <c r="S132" s="116"/>
      <c r="T132" s="116"/>
      <c r="U132" s="116"/>
      <c r="V132" s="117"/>
      <c r="W132" s="117"/>
      <c r="X132" s="117"/>
      <c r="Y132" s="117"/>
      <c r="Z132" s="51"/>
      <c r="AA132" s="85">
        <v>132</v>
      </c>
      <c r="AB132" s="85"/>
      <c r="AC132">
        <v>331</v>
      </c>
      <c r="AD132">
        <v>176</v>
      </c>
      <c r="AE132">
        <v>1317</v>
      </c>
      <c r="AF132">
        <v>124</v>
      </c>
    </row>
    <row r="133" spans="1:32" x14ac:dyDescent="0.3">
      <c r="A133" t="s">
        <v>619</v>
      </c>
      <c r="B133" s="53"/>
      <c r="C133" s="53"/>
      <c r="D133" s="87">
        <f>Vertices[[#This Row],[followersCount]]/100000</f>
        <v>2.5400000000000002E-3</v>
      </c>
      <c r="E133" s="84"/>
      <c r="F133" s="15"/>
      <c r="G133" s="15"/>
      <c r="H133" s="67" t="str">
        <f>IF(Vertices[[#This Row],[Size]]&gt;50,Vertices[[#This Row],[Vertex]],"")</f>
        <v/>
      </c>
      <c r="I133" s="67"/>
      <c r="J133" s="67"/>
      <c r="K133" s="16"/>
      <c r="L133" s="88"/>
      <c r="M133" s="89">
        <v>1790.200927734375</v>
      </c>
      <c r="N133" s="89">
        <v>2933.3779296875</v>
      </c>
      <c r="O133" s="78"/>
      <c r="P133" s="90"/>
      <c r="Q133" s="90"/>
      <c r="R133" s="116"/>
      <c r="S133" s="116"/>
      <c r="T133" s="116"/>
      <c r="U133" s="116"/>
      <c r="V133" s="117"/>
      <c r="W133" s="117"/>
      <c r="X133" s="117"/>
      <c r="Y133" s="117"/>
      <c r="Z133" s="51"/>
      <c r="AA133" s="85">
        <v>133</v>
      </c>
      <c r="AB133" s="85"/>
      <c r="AC133">
        <v>349</v>
      </c>
      <c r="AD133">
        <v>254</v>
      </c>
      <c r="AE133">
        <v>912</v>
      </c>
      <c r="AF133">
        <v>214</v>
      </c>
    </row>
    <row r="134" spans="1:32" x14ac:dyDescent="0.3">
      <c r="A134" t="s">
        <v>620</v>
      </c>
      <c r="B134" s="53"/>
      <c r="C134" s="53"/>
      <c r="D134" s="87">
        <f>Vertices[[#This Row],[followersCount]]/100000</f>
        <v>9.4299999999999991E-3</v>
      </c>
      <c r="E134" s="84"/>
      <c r="F134" s="15"/>
      <c r="G134" s="15"/>
      <c r="H134" s="67" t="str">
        <f>IF(Vertices[[#This Row],[Size]]&gt;50,Vertices[[#This Row],[Vertex]],"")</f>
        <v/>
      </c>
      <c r="I134" s="67"/>
      <c r="J134" s="67"/>
      <c r="K134" s="16"/>
      <c r="L134" s="88"/>
      <c r="M134" s="89">
        <v>2579.37939453125</v>
      </c>
      <c r="N134" s="89">
        <v>6756.55908203125</v>
      </c>
      <c r="O134" s="78"/>
      <c r="P134" s="90"/>
      <c r="Q134" s="90"/>
      <c r="R134" s="116"/>
      <c r="S134" s="116"/>
      <c r="T134" s="116"/>
      <c r="U134" s="116"/>
      <c r="V134" s="117"/>
      <c r="W134" s="117"/>
      <c r="X134" s="117"/>
      <c r="Y134" s="117"/>
      <c r="Z134" s="51"/>
      <c r="AA134" s="85">
        <v>134</v>
      </c>
      <c r="AB134" s="85"/>
      <c r="AC134">
        <v>9397</v>
      </c>
      <c r="AD134">
        <v>943</v>
      </c>
      <c r="AE134">
        <v>926</v>
      </c>
      <c r="AF134">
        <v>1107</v>
      </c>
    </row>
    <row r="135" spans="1:32" x14ac:dyDescent="0.3">
      <c r="A135" t="s">
        <v>621</v>
      </c>
      <c r="B135" s="53"/>
      <c r="C135" s="53"/>
      <c r="D135" s="87">
        <f>Vertices[[#This Row],[followersCount]]/100000</f>
        <v>0</v>
      </c>
      <c r="E135" s="84"/>
      <c r="F135" s="15"/>
      <c r="G135" s="15"/>
      <c r="H135" s="67" t="str">
        <f>IF(Vertices[[#This Row],[Size]]&gt;50,Vertices[[#This Row],[Vertex]],"")</f>
        <v/>
      </c>
      <c r="I135" s="67"/>
      <c r="J135" s="67"/>
      <c r="K135" s="16"/>
      <c r="L135" s="88"/>
      <c r="M135" s="89">
        <v>5525.4130859375</v>
      </c>
      <c r="N135" s="89">
        <v>649.62884521484375</v>
      </c>
      <c r="O135" s="78"/>
      <c r="P135" s="90"/>
      <c r="Q135" s="90"/>
      <c r="R135" s="116"/>
      <c r="S135" s="116"/>
      <c r="T135" s="116"/>
      <c r="U135" s="116"/>
      <c r="V135" s="117"/>
      <c r="W135" s="117"/>
      <c r="X135" s="117"/>
      <c r="Y135" s="117"/>
      <c r="Z135" s="51"/>
      <c r="AA135" s="85">
        <v>135</v>
      </c>
      <c r="AB135" s="85"/>
      <c r="AC135">
        <v>0</v>
      </c>
      <c r="AD135">
        <v>0</v>
      </c>
      <c r="AE135">
        <v>0</v>
      </c>
      <c r="AF135">
        <v>17</v>
      </c>
    </row>
    <row r="136" spans="1:32" x14ac:dyDescent="0.3">
      <c r="A136" t="s">
        <v>622</v>
      </c>
      <c r="B136" s="53"/>
      <c r="C136" s="53"/>
      <c r="D136" s="87">
        <f>Vertices[[#This Row],[followersCount]]/100000</f>
        <v>1.48E-3</v>
      </c>
      <c r="E136" s="84"/>
      <c r="F136" s="15"/>
      <c r="G136" s="15"/>
      <c r="H136" s="67" t="str">
        <f>IF(Vertices[[#This Row],[Size]]&gt;50,Vertices[[#This Row],[Vertex]],"")</f>
        <v/>
      </c>
      <c r="I136" s="67"/>
      <c r="J136" s="67"/>
      <c r="K136" s="16"/>
      <c r="L136" s="88"/>
      <c r="M136" s="89">
        <v>7290.724609375</v>
      </c>
      <c r="N136" s="89">
        <v>876.3941650390625</v>
      </c>
      <c r="O136" s="78"/>
      <c r="P136" s="90"/>
      <c r="Q136" s="90"/>
      <c r="R136" s="116"/>
      <c r="S136" s="116"/>
      <c r="T136" s="116"/>
      <c r="U136" s="116"/>
      <c r="V136" s="117"/>
      <c r="W136" s="117"/>
      <c r="X136" s="117"/>
      <c r="Y136" s="117"/>
      <c r="Z136" s="51"/>
      <c r="AA136" s="85">
        <v>136</v>
      </c>
      <c r="AB136" s="85"/>
      <c r="AC136">
        <v>91</v>
      </c>
      <c r="AD136">
        <v>148</v>
      </c>
      <c r="AE136">
        <v>51</v>
      </c>
      <c r="AF136">
        <v>1247</v>
      </c>
    </row>
    <row r="137" spans="1:32" x14ac:dyDescent="0.3">
      <c r="A137" t="s">
        <v>623</v>
      </c>
      <c r="B137" s="53"/>
      <c r="C137" s="53"/>
      <c r="D137" s="87">
        <f>Vertices[[#This Row],[followersCount]]/100000</f>
        <v>4.9500000000000004E-3</v>
      </c>
      <c r="E137" s="84"/>
      <c r="F137" s="15"/>
      <c r="G137" s="15"/>
      <c r="H137" s="67" t="str">
        <f>IF(Vertices[[#This Row],[Size]]&gt;50,Vertices[[#This Row],[Vertex]],"")</f>
        <v/>
      </c>
      <c r="I137" s="67"/>
      <c r="J137" s="67"/>
      <c r="K137" s="16"/>
      <c r="L137" s="88"/>
      <c r="M137" s="89">
        <v>4397.05224609375</v>
      </c>
      <c r="N137" s="89">
        <v>8557.8759765625</v>
      </c>
      <c r="O137" s="78"/>
      <c r="P137" s="90"/>
      <c r="Q137" s="90"/>
      <c r="R137" s="116"/>
      <c r="S137" s="116"/>
      <c r="T137" s="116"/>
      <c r="U137" s="116"/>
      <c r="V137" s="117"/>
      <c r="W137" s="117"/>
      <c r="X137" s="117"/>
      <c r="Y137" s="117"/>
      <c r="Z137" s="51"/>
      <c r="AA137" s="85">
        <v>137</v>
      </c>
      <c r="AB137" s="85"/>
      <c r="AC137">
        <v>1463</v>
      </c>
      <c r="AD137">
        <v>495</v>
      </c>
      <c r="AE137">
        <v>15</v>
      </c>
      <c r="AF137">
        <v>480</v>
      </c>
    </row>
    <row r="138" spans="1:32" x14ac:dyDescent="0.3">
      <c r="A138" t="s">
        <v>624</v>
      </c>
      <c r="B138" s="53"/>
      <c r="C138" s="53"/>
      <c r="D138" s="87">
        <f>Vertices[[#This Row],[followersCount]]/100000</f>
        <v>2.8700000000000002E-3</v>
      </c>
      <c r="E138" s="84"/>
      <c r="F138" s="15"/>
      <c r="G138" s="15"/>
      <c r="H138" s="67" t="str">
        <f>IF(Vertices[[#This Row],[Size]]&gt;50,Vertices[[#This Row],[Vertex]],"")</f>
        <v/>
      </c>
      <c r="I138" s="67"/>
      <c r="J138" s="67"/>
      <c r="K138" s="16"/>
      <c r="L138" s="88"/>
      <c r="M138" s="89">
        <v>6656.1640625</v>
      </c>
      <c r="N138" s="89">
        <v>8911.833984375</v>
      </c>
      <c r="O138" s="78"/>
      <c r="P138" s="90"/>
      <c r="Q138" s="90"/>
      <c r="R138" s="116"/>
      <c r="S138" s="116"/>
      <c r="T138" s="116"/>
      <c r="U138" s="116"/>
      <c r="V138" s="117"/>
      <c r="W138" s="117"/>
      <c r="X138" s="117"/>
      <c r="Y138" s="117"/>
      <c r="Z138" s="51"/>
      <c r="AA138" s="85">
        <v>138</v>
      </c>
      <c r="AB138" s="85"/>
      <c r="AC138">
        <v>0</v>
      </c>
      <c r="AD138">
        <v>287</v>
      </c>
      <c r="AE138">
        <v>0</v>
      </c>
      <c r="AF138">
        <v>2069</v>
      </c>
    </row>
    <row r="139" spans="1:32" x14ac:dyDescent="0.3">
      <c r="A139" t="s">
        <v>625</v>
      </c>
      <c r="B139" s="53"/>
      <c r="C139" s="53"/>
      <c r="D139" s="87">
        <f>Vertices[[#This Row],[followersCount]]/100000</f>
        <v>2.0500000000000002E-3</v>
      </c>
      <c r="E139" s="84"/>
      <c r="F139" s="15"/>
      <c r="G139" s="15"/>
      <c r="H139" s="67" t="str">
        <f>IF(Vertices[[#This Row],[Size]]&gt;50,Vertices[[#This Row],[Vertex]],"")</f>
        <v/>
      </c>
      <c r="I139" s="67"/>
      <c r="J139" s="67"/>
      <c r="K139" s="16"/>
      <c r="L139" s="88"/>
      <c r="M139" s="89">
        <v>6631.2060546875</v>
      </c>
      <c r="N139" s="89">
        <v>7408.4814453125</v>
      </c>
      <c r="O139" s="78"/>
      <c r="P139" s="90"/>
      <c r="Q139" s="90"/>
      <c r="R139" s="116"/>
      <c r="S139" s="116"/>
      <c r="T139" s="116"/>
      <c r="U139" s="116"/>
      <c r="V139" s="117"/>
      <c r="W139" s="117"/>
      <c r="X139" s="117"/>
      <c r="Y139" s="117"/>
      <c r="Z139" s="51"/>
      <c r="AA139" s="85">
        <v>139</v>
      </c>
      <c r="AB139" s="85"/>
      <c r="AC139">
        <v>188</v>
      </c>
      <c r="AD139">
        <v>205</v>
      </c>
      <c r="AE139">
        <v>98</v>
      </c>
      <c r="AF139">
        <v>322</v>
      </c>
    </row>
    <row r="140" spans="1:32" x14ac:dyDescent="0.3">
      <c r="A140" t="s">
        <v>626</v>
      </c>
      <c r="B140" s="53"/>
      <c r="C140" s="53"/>
      <c r="D140" s="87">
        <f>Vertices[[#This Row],[followersCount]]/100000</f>
        <v>1.81E-3</v>
      </c>
      <c r="E140" s="84"/>
      <c r="F140" s="15"/>
      <c r="G140" s="15"/>
      <c r="H140" s="67" t="str">
        <f>IF(Vertices[[#This Row],[Size]]&gt;50,Vertices[[#This Row],[Vertex]],"")</f>
        <v/>
      </c>
      <c r="I140" s="67"/>
      <c r="J140" s="67"/>
      <c r="K140" s="16"/>
      <c r="L140" s="88"/>
      <c r="M140" s="89">
        <v>4403.19677734375</v>
      </c>
      <c r="N140" s="89">
        <v>8317.0693359375</v>
      </c>
      <c r="O140" s="78"/>
      <c r="P140" s="90"/>
      <c r="Q140" s="90"/>
      <c r="R140" s="116"/>
      <c r="S140" s="116"/>
      <c r="T140" s="116"/>
      <c r="U140" s="116"/>
      <c r="V140" s="117"/>
      <c r="W140" s="117"/>
      <c r="X140" s="117"/>
      <c r="Y140" s="117"/>
      <c r="Z140" s="51"/>
      <c r="AA140" s="85">
        <v>140</v>
      </c>
      <c r="AB140" s="85"/>
      <c r="AC140">
        <v>1700</v>
      </c>
      <c r="AD140">
        <v>181</v>
      </c>
      <c r="AE140">
        <v>111</v>
      </c>
      <c r="AF140">
        <v>435</v>
      </c>
    </row>
    <row r="141" spans="1:32" x14ac:dyDescent="0.3">
      <c r="A141" t="s">
        <v>627</v>
      </c>
      <c r="B141" s="53"/>
      <c r="C141" s="53"/>
      <c r="D141" s="87">
        <f>Vertices[[#This Row],[followersCount]]/100000</f>
        <v>3.0000000000000001E-5</v>
      </c>
      <c r="E141" s="84"/>
      <c r="F141" s="15"/>
      <c r="G141" s="15"/>
      <c r="H141" s="67" t="str">
        <f>IF(Vertices[[#This Row],[Size]]&gt;50,Vertices[[#This Row],[Vertex]],"")</f>
        <v/>
      </c>
      <c r="I141" s="67"/>
      <c r="J141" s="67"/>
      <c r="K141" s="16"/>
      <c r="L141" s="88"/>
      <c r="M141" s="89">
        <v>2427.096435546875</v>
      </c>
      <c r="N141" s="89">
        <v>3811.740966796875</v>
      </c>
      <c r="O141" s="78"/>
      <c r="P141" s="90"/>
      <c r="Q141" s="90"/>
      <c r="R141" s="116"/>
      <c r="S141" s="116"/>
      <c r="T141" s="116"/>
      <c r="U141" s="116"/>
      <c r="V141" s="117"/>
      <c r="W141" s="117"/>
      <c r="X141" s="117"/>
      <c r="Y141" s="117"/>
      <c r="Z141" s="51"/>
      <c r="AA141" s="85">
        <v>141</v>
      </c>
      <c r="AB141" s="85"/>
      <c r="AC141">
        <v>0</v>
      </c>
      <c r="AD141">
        <v>3</v>
      </c>
      <c r="AE141">
        <v>4</v>
      </c>
      <c r="AF141">
        <v>19</v>
      </c>
    </row>
    <row r="142" spans="1:32" x14ac:dyDescent="0.3">
      <c r="A142" t="s">
        <v>628</v>
      </c>
      <c r="B142" s="53"/>
      <c r="C142" s="53"/>
      <c r="D142" s="87">
        <f>Vertices[[#This Row],[followersCount]]/100000</f>
        <v>1.3999999999999999E-4</v>
      </c>
      <c r="E142" s="84"/>
      <c r="F142" s="15"/>
      <c r="G142" s="15"/>
      <c r="H142" s="67" t="str">
        <f>IF(Vertices[[#This Row],[Size]]&gt;50,Vertices[[#This Row],[Vertex]],"")</f>
        <v/>
      </c>
      <c r="I142" s="67"/>
      <c r="J142" s="67"/>
      <c r="K142" s="16"/>
      <c r="L142" s="88"/>
      <c r="M142" s="89">
        <v>5056.302734375</v>
      </c>
      <c r="N142" s="89">
        <v>1245.9315185546875</v>
      </c>
      <c r="O142" s="78"/>
      <c r="P142" s="90"/>
      <c r="Q142" s="90"/>
      <c r="R142" s="116"/>
      <c r="S142" s="116"/>
      <c r="T142" s="116"/>
      <c r="U142" s="116"/>
      <c r="V142" s="117"/>
      <c r="W142" s="117"/>
      <c r="X142" s="117"/>
      <c r="Y142" s="117"/>
      <c r="Z142" s="51"/>
      <c r="AA142" s="85">
        <v>142</v>
      </c>
      <c r="AB142" s="85"/>
      <c r="AC142">
        <v>1</v>
      </c>
      <c r="AD142">
        <v>14</v>
      </c>
      <c r="AE142">
        <v>369</v>
      </c>
      <c r="AF142">
        <v>300</v>
      </c>
    </row>
    <row r="143" spans="1:32" x14ac:dyDescent="0.3">
      <c r="A143" t="s">
        <v>629</v>
      </c>
      <c r="B143" s="53"/>
      <c r="C143" s="53"/>
      <c r="D143" s="87">
        <f>Vertices[[#This Row],[followersCount]]/100000</f>
        <v>6.5500000000000003E-3</v>
      </c>
      <c r="E143" s="84"/>
      <c r="F143" s="15"/>
      <c r="G143" s="15"/>
      <c r="H143" s="67" t="str">
        <f>IF(Vertices[[#This Row],[Size]]&gt;50,Vertices[[#This Row],[Vertex]],"")</f>
        <v/>
      </c>
      <c r="I143" s="67"/>
      <c r="J143" s="67"/>
      <c r="K143" s="16"/>
      <c r="L143" s="88"/>
      <c r="M143" s="89">
        <v>5513.27880859375</v>
      </c>
      <c r="N143" s="89">
        <v>7803.30322265625</v>
      </c>
      <c r="O143" s="78"/>
      <c r="P143" s="90"/>
      <c r="Q143" s="90"/>
      <c r="R143" s="116"/>
      <c r="S143" s="116"/>
      <c r="T143" s="116"/>
      <c r="U143" s="116"/>
      <c r="V143" s="117"/>
      <c r="W143" s="117"/>
      <c r="X143" s="117"/>
      <c r="Y143" s="117"/>
      <c r="Z143" s="51"/>
      <c r="AA143" s="85">
        <v>143</v>
      </c>
      <c r="AB143" s="85"/>
      <c r="AC143">
        <v>7545</v>
      </c>
      <c r="AD143">
        <v>655</v>
      </c>
      <c r="AE143">
        <v>28450</v>
      </c>
      <c r="AF143">
        <v>595</v>
      </c>
    </row>
    <row r="144" spans="1:32" x14ac:dyDescent="0.3">
      <c r="A144" t="s">
        <v>630</v>
      </c>
      <c r="B144" s="53"/>
      <c r="C144" s="53"/>
      <c r="D144" s="87">
        <f>Vertices[[#This Row],[followersCount]]/100000</f>
        <v>2.5000000000000001E-3</v>
      </c>
      <c r="E144" s="84"/>
      <c r="F144" s="15"/>
      <c r="G144" s="15"/>
      <c r="H144" s="67" t="str">
        <f>IF(Vertices[[#This Row],[Size]]&gt;50,Vertices[[#This Row],[Vertex]],"")</f>
        <v/>
      </c>
      <c r="I144" s="67"/>
      <c r="J144" s="67"/>
      <c r="K144" s="16"/>
      <c r="L144" s="88"/>
      <c r="M144" s="89">
        <v>9086.2236328125</v>
      </c>
      <c r="N144" s="89">
        <v>7357.08740234375</v>
      </c>
      <c r="O144" s="78"/>
      <c r="P144" s="90"/>
      <c r="Q144" s="90"/>
      <c r="R144" s="116"/>
      <c r="S144" s="116"/>
      <c r="T144" s="116"/>
      <c r="U144" s="116"/>
      <c r="V144" s="117"/>
      <c r="W144" s="117"/>
      <c r="X144" s="117"/>
      <c r="Y144" s="117"/>
      <c r="Z144" s="51"/>
      <c r="AA144" s="85">
        <v>144</v>
      </c>
      <c r="AB144" s="85"/>
      <c r="AC144">
        <v>698</v>
      </c>
      <c r="AD144">
        <v>250</v>
      </c>
      <c r="AE144">
        <v>3799</v>
      </c>
      <c r="AF144">
        <v>320</v>
      </c>
    </row>
    <row r="145" spans="1:32" x14ac:dyDescent="0.3">
      <c r="A145" t="s">
        <v>631</v>
      </c>
      <c r="B145" s="53"/>
      <c r="C145" s="53"/>
      <c r="D145" s="87">
        <f>Vertices[[#This Row],[followersCount]]/100000</f>
        <v>8.1999999999999998E-4</v>
      </c>
      <c r="E145" s="84"/>
      <c r="F145" s="15"/>
      <c r="G145" s="15"/>
      <c r="H145" s="67" t="str">
        <f>IF(Vertices[[#This Row],[Size]]&gt;50,Vertices[[#This Row],[Vertex]],"")</f>
        <v/>
      </c>
      <c r="I145" s="67"/>
      <c r="J145" s="67"/>
      <c r="K145" s="16"/>
      <c r="L145" s="88"/>
      <c r="M145" s="89">
        <v>2521.58154296875</v>
      </c>
      <c r="N145" s="89">
        <v>7949.28466796875</v>
      </c>
      <c r="O145" s="78"/>
      <c r="P145" s="90"/>
      <c r="Q145" s="90"/>
      <c r="R145" s="116"/>
      <c r="S145" s="116"/>
      <c r="T145" s="116"/>
      <c r="U145" s="116"/>
      <c r="V145" s="117"/>
      <c r="W145" s="117"/>
      <c r="X145" s="117"/>
      <c r="Y145" s="117"/>
      <c r="Z145" s="51"/>
      <c r="AA145" s="85">
        <v>145</v>
      </c>
      <c r="AB145" s="85"/>
      <c r="AC145">
        <v>13</v>
      </c>
      <c r="AD145">
        <v>82</v>
      </c>
      <c r="AE145">
        <v>33</v>
      </c>
      <c r="AF145">
        <v>442</v>
      </c>
    </row>
    <row r="146" spans="1:32" x14ac:dyDescent="0.3">
      <c r="A146" t="s">
        <v>632</v>
      </c>
      <c r="B146" s="53"/>
      <c r="C146" s="53"/>
      <c r="D146" s="87">
        <f>Vertices[[#This Row],[followersCount]]/100000</f>
        <v>1.6900000000000001E-3</v>
      </c>
      <c r="E146" s="84"/>
      <c r="F146" s="15"/>
      <c r="G146" s="15"/>
      <c r="H146" s="67" t="str">
        <f>IF(Vertices[[#This Row],[Size]]&gt;50,Vertices[[#This Row],[Vertex]],"")</f>
        <v/>
      </c>
      <c r="I146" s="67"/>
      <c r="J146" s="67"/>
      <c r="K146" s="16"/>
      <c r="L146" s="88"/>
      <c r="M146" s="89">
        <v>4362.59765625</v>
      </c>
      <c r="N146" s="89">
        <v>7813.875</v>
      </c>
      <c r="O146" s="78"/>
      <c r="P146" s="90"/>
      <c r="Q146" s="90"/>
      <c r="R146" s="116"/>
      <c r="S146" s="116"/>
      <c r="T146" s="116"/>
      <c r="U146" s="116"/>
      <c r="V146" s="117"/>
      <c r="W146" s="117"/>
      <c r="X146" s="117"/>
      <c r="Y146" s="117"/>
      <c r="Z146" s="51"/>
      <c r="AA146" s="85">
        <v>146</v>
      </c>
      <c r="AB146" s="85"/>
      <c r="AC146">
        <v>30</v>
      </c>
      <c r="AD146">
        <v>169</v>
      </c>
      <c r="AE146">
        <v>347</v>
      </c>
      <c r="AF146">
        <v>228</v>
      </c>
    </row>
    <row r="147" spans="1:32" x14ac:dyDescent="0.3">
      <c r="A147" t="s">
        <v>633</v>
      </c>
      <c r="B147" s="53"/>
      <c r="C147" s="53"/>
      <c r="D147" s="87">
        <f>Vertices[[#This Row],[followersCount]]/100000</f>
        <v>1.9380000000000001E-2</v>
      </c>
      <c r="E147" s="84"/>
      <c r="F147" s="15"/>
      <c r="G147" s="15"/>
      <c r="H147" s="67" t="str">
        <f>IF(Vertices[[#This Row],[Size]]&gt;50,Vertices[[#This Row],[Vertex]],"")</f>
        <v/>
      </c>
      <c r="I147" s="67"/>
      <c r="J147" s="67"/>
      <c r="K147" s="16"/>
      <c r="L147" s="88"/>
      <c r="M147" s="89">
        <v>5267.57470703125</v>
      </c>
      <c r="N147" s="89">
        <v>9542.6826171875</v>
      </c>
      <c r="O147" s="78"/>
      <c r="P147" s="90"/>
      <c r="Q147" s="90"/>
      <c r="R147" s="116"/>
      <c r="S147" s="116"/>
      <c r="T147" s="116"/>
      <c r="U147" s="116"/>
      <c r="V147" s="117"/>
      <c r="W147" s="117"/>
      <c r="X147" s="117"/>
      <c r="Y147" s="117"/>
      <c r="Z147" s="51"/>
      <c r="AA147" s="85">
        <v>147</v>
      </c>
      <c r="AB147" s="85"/>
      <c r="AC147">
        <v>57629</v>
      </c>
      <c r="AD147">
        <v>1938</v>
      </c>
      <c r="AE147">
        <v>2241</v>
      </c>
      <c r="AF147">
        <v>1068</v>
      </c>
    </row>
    <row r="148" spans="1:32" x14ac:dyDescent="0.3">
      <c r="A148" t="s">
        <v>634</v>
      </c>
      <c r="B148" s="53"/>
      <c r="C148" s="53"/>
      <c r="D148" s="87">
        <f>Vertices[[#This Row],[followersCount]]/100000</f>
        <v>3.0000000000000001E-5</v>
      </c>
      <c r="E148" s="84"/>
      <c r="F148" s="15"/>
      <c r="G148" s="15"/>
      <c r="H148" s="67" t="str">
        <f>IF(Vertices[[#This Row],[Size]]&gt;50,Vertices[[#This Row],[Vertex]],"")</f>
        <v/>
      </c>
      <c r="I148" s="67"/>
      <c r="J148" s="67"/>
      <c r="K148" s="16"/>
      <c r="L148" s="88"/>
      <c r="M148" s="89">
        <v>6105.05859375</v>
      </c>
      <c r="N148" s="89">
        <v>1121.6153564453125</v>
      </c>
      <c r="O148" s="78"/>
      <c r="P148" s="90"/>
      <c r="Q148" s="90"/>
      <c r="R148" s="116"/>
      <c r="S148" s="116"/>
      <c r="T148" s="116"/>
      <c r="U148" s="116"/>
      <c r="V148" s="117"/>
      <c r="W148" s="117"/>
      <c r="X148" s="117"/>
      <c r="Y148" s="117"/>
      <c r="Z148" s="51"/>
      <c r="AA148" s="85">
        <v>148</v>
      </c>
      <c r="AB148" s="85"/>
      <c r="AC148">
        <v>1</v>
      </c>
      <c r="AD148">
        <v>3</v>
      </c>
      <c r="AE148">
        <v>0</v>
      </c>
      <c r="AF148">
        <v>26</v>
      </c>
    </row>
    <row r="149" spans="1:32" x14ac:dyDescent="0.3">
      <c r="A149" t="s">
        <v>635</v>
      </c>
      <c r="B149" s="53"/>
      <c r="C149" s="53"/>
      <c r="D149" s="87">
        <f>Vertices[[#This Row],[followersCount]]/100000</f>
        <v>6.2E-4</v>
      </c>
      <c r="E149" s="84"/>
      <c r="F149" s="15"/>
      <c r="G149" s="15"/>
      <c r="H149" s="67" t="str">
        <f>IF(Vertices[[#This Row],[Size]]&gt;50,Vertices[[#This Row],[Vertex]],"")</f>
        <v/>
      </c>
      <c r="I149" s="67"/>
      <c r="J149" s="67"/>
      <c r="K149" s="16"/>
      <c r="L149" s="88"/>
      <c r="M149" s="89">
        <v>9003.384765625</v>
      </c>
      <c r="N149" s="89">
        <v>4774.3017578125</v>
      </c>
      <c r="O149" s="78"/>
      <c r="P149" s="90"/>
      <c r="Q149" s="90"/>
      <c r="R149" s="116"/>
      <c r="S149" s="116"/>
      <c r="T149" s="116"/>
      <c r="U149" s="116"/>
      <c r="V149" s="117"/>
      <c r="W149" s="117"/>
      <c r="X149" s="117"/>
      <c r="Y149" s="117"/>
      <c r="Z149" s="51"/>
      <c r="AA149" s="85">
        <v>149</v>
      </c>
      <c r="AB149" s="85"/>
      <c r="AC149">
        <v>324</v>
      </c>
      <c r="AD149">
        <v>62</v>
      </c>
      <c r="AE149">
        <v>32</v>
      </c>
      <c r="AF149">
        <v>443</v>
      </c>
    </row>
    <row r="150" spans="1:32" x14ac:dyDescent="0.3">
      <c r="A150" t="s">
        <v>636</v>
      </c>
      <c r="B150" s="53"/>
      <c r="C150" s="53"/>
      <c r="D150" s="87">
        <f>Vertices[[#This Row],[followersCount]]/100000</f>
        <v>2.7E-4</v>
      </c>
      <c r="E150" s="84"/>
      <c r="F150" s="15"/>
      <c r="G150" s="15"/>
      <c r="H150" s="67" t="str">
        <f>IF(Vertices[[#This Row],[Size]]&gt;50,Vertices[[#This Row],[Vertex]],"")</f>
        <v/>
      </c>
      <c r="I150" s="67"/>
      <c r="J150" s="67"/>
      <c r="K150" s="16"/>
      <c r="L150" s="88"/>
      <c r="M150" s="89">
        <v>6195.05859375</v>
      </c>
      <c r="N150" s="89">
        <v>7811.1201171875</v>
      </c>
      <c r="O150" s="78"/>
      <c r="P150" s="90"/>
      <c r="Q150" s="90"/>
      <c r="R150" s="116"/>
      <c r="S150" s="116"/>
      <c r="T150" s="116"/>
      <c r="U150" s="116"/>
      <c r="V150" s="117"/>
      <c r="W150" s="117"/>
      <c r="X150" s="117"/>
      <c r="Y150" s="117"/>
      <c r="Z150" s="51"/>
      <c r="AA150" s="85">
        <v>150</v>
      </c>
      <c r="AB150" s="85"/>
      <c r="AC150">
        <v>74</v>
      </c>
      <c r="AD150">
        <v>27</v>
      </c>
      <c r="AE150">
        <v>705</v>
      </c>
      <c r="AF150">
        <v>123</v>
      </c>
    </row>
    <row r="151" spans="1:32" x14ac:dyDescent="0.3">
      <c r="A151" t="s">
        <v>637</v>
      </c>
      <c r="B151" s="53"/>
      <c r="C151" s="53"/>
      <c r="D151" s="87">
        <f>Vertices[[#This Row],[followersCount]]/100000</f>
        <v>1.3999999999999999E-4</v>
      </c>
      <c r="E151" s="84"/>
      <c r="F151" s="15"/>
      <c r="G151" s="15"/>
      <c r="H151" s="67" t="str">
        <f>IF(Vertices[[#This Row],[Size]]&gt;50,Vertices[[#This Row],[Vertex]],"")</f>
        <v/>
      </c>
      <c r="I151" s="67"/>
      <c r="J151" s="67"/>
      <c r="K151" s="16"/>
      <c r="L151" s="88"/>
      <c r="M151" s="89">
        <v>3521.74609375</v>
      </c>
      <c r="N151" s="89">
        <v>1138.81005859375</v>
      </c>
      <c r="O151" s="78"/>
      <c r="P151" s="90"/>
      <c r="Q151" s="90"/>
      <c r="R151" s="116"/>
      <c r="S151" s="116"/>
      <c r="T151" s="116"/>
      <c r="U151" s="116"/>
      <c r="V151" s="117"/>
      <c r="W151" s="117"/>
      <c r="X151" s="117"/>
      <c r="Y151" s="117"/>
      <c r="Z151" s="51"/>
      <c r="AA151" s="85">
        <v>151</v>
      </c>
      <c r="AB151" s="85"/>
      <c r="AC151">
        <v>0</v>
      </c>
      <c r="AD151">
        <v>14</v>
      </c>
      <c r="AE151">
        <v>15</v>
      </c>
      <c r="AF151">
        <v>103</v>
      </c>
    </row>
    <row r="152" spans="1:32" x14ac:dyDescent="0.3">
      <c r="A152" t="s">
        <v>638</v>
      </c>
      <c r="B152" s="53"/>
      <c r="C152" s="53"/>
      <c r="D152" s="87">
        <f>Vertices[[#This Row],[followersCount]]/100000</f>
        <v>4.6100000000000004E-3</v>
      </c>
      <c r="E152" s="84"/>
      <c r="F152" s="15"/>
      <c r="G152" s="15"/>
      <c r="H152" s="67" t="str">
        <f>IF(Vertices[[#This Row],[Size]]&gt;50,Vertices[[#This Row],[Vertex]],"")</f>
        <v/>
      </c>
      <c r="I152" s="67"/>
      <c r="J152" s="67"/>
      <c r="K152" s="16"/>
      <c r="L152" s="88"/>
      <c r="M152" s="89">
        <v>9036.548828125</v>
      </c>
      <c r="N152" s="89">
        <v>7884.7177734375</v>
      </c>
      <c r="O152" s="78"/>
      <c r="P152" s="90"/>
      <c r="Q152" s="90"/>
      <c r="R152" s="116"/>
      <c r="S152" s="116"/>
      <c r="T152" s="116"/>
      <c r="U152" s="116"/>
      <c r="V152" s="117"/>
      <c r="W152" s="117"/>
      <c r="X152" s="117"/>
      <c r="Y152" s="117"/>
      <c r="Z152" s="51"/>
      <c r="AA152" s="85">
        <v>152</v>
      </c>
      <c r="AB152" s="85"/>
      <c r="AC152">
        <v>1783</v>
      </c>
      <c r="AD152">
        <v>461</v>
      </c>
      <c r="AE152">
        <v>7550</v>
      </c>
      <c r="AF152">
        <v>358</v>
      </c>
    </row>
    <row r="153" spans="1:32" x14ac:dyDescent="0.3">
      <c r="A153" t="s">
        <v>639</v>
      </c>
      <c r="B153" s="53"/>
      <c r="C153" s="53"/>
      <c r="D153" s="87">
        <f>Vertices[[#This Row],[followersCount]]/100000</f>
        <v>1.82E-3</v>
      </c>
      <c r="E153" s="84"/>
      <c r="F153" s="15"/>
      <c r="G153" s="15"/>
      <c r="H153" s="67" t="str">
        <f>IF(Vertices[[#This Row],[Size]]&gt;50,Vertices[[#This Row],[Vertex]],"")</f>
        <v/>
      </c>
      <c r="I153" s="67"/>
      <c r="J153" s="67"/>
      <c r="K153" s="16"/>
      <c r="L153" s="88"/>
      <c r="M153" s="89">
        <v>1181.5472412109375</v>
      </c>
      <c r="N153" s="89">
        <v>2331.822509765625</v>
      </c>
      <c r="O153" s="78"/>
      <c r="P153" s="90"/>
      <c r="Q153" s="90"/>
      <c r="R153" s="116"/>
      <c r="S153" s="116"/>
      <c r="T153" s="116"/>
      <c r="U153" s="116"/>
      <c r="V153" s="117"/>
      <c r="W153" s="117"/>
      <c r="X153" s="117"/>
      <c r="Y153" s="117"/>
      <c r="Z153" s="51"/>
      <c r="AA153" s="85">
        <v>153</v>
      </c>
      <c r="AB153" s="85"/>
      <c r="AC153">
        <v>727</v>
      </c>
      <c r="AD153">
        <v>182</v>
      </c>
      <c r="AE153">
        <v>251</v>
      </c>
      <c r="AF153">
        <v>99</v>
      </c>
    </row>
    <row r="154" spans="1:32" x14ac:dyDescent="0.3">
      <c r="A154" t="s">
        <v>640</v>
      </c>
      <c r="B154" s="53"/>
      <c r="C154" s="53"/>
      <c r="D154" s="87">
        <f>Vertices[[#This Row],[followersCount]]/100000</f>
        <v>5.4000000000000001E-4</v>
      </c>
      <c r="E154" s="84"/>
      <c r="F154" s="15"/>
      <c r="G154" s="15"/>
      <c r="H154" s="67" t="str">
        <f>IF(Vertices[[#This Row],[Size]]&gt;50,Vertices[[#This Row],[Vertex]],"")</f>
        <v/>
      </c>
      <c r="I154" s="67"/>
      <c r="J154" s="67"/>
      <c r="K154" s="16"/>
      <c r="L154" s="88"/>
      <c r="M154" s="89">
        <v>2136.272705078125</v>
      </c>
      <c r="N154" s="89">
        <v>6764.13720703125</v>
      </c>
      <c r="O154" s="78"/>
      <c r="P154" s="90"/>
      <c r="Q154" s="90"/>
      <c r="R154" s="116"/>
      <c r="S154" s="116"/>
      <c r="T154" s="116"/>
      <c r="U154" s="116"/>
      <c r="V154" s="117"/>
      <c r="W154" s="117"/>
      <c r="X154" s="117"/>
      <c r="Y154" s="117"/>
      <c r="Z154" s="51"/>
      <c r="AA154" s="85">
        <v>154</v>
      </c>
      <c r="AB154" s="85"/>
      <c r="AC154">
        <v>20</v>
      </c>
      <c r="AD154">
        <v>54</v>
      </c>
      <c r="AE154">
        <v>39</v>
      </c>
      <c r="AF154">
        <v>149</v>
      </c>
    </row>
    <row r="155" spans="1:32" x14ac:dyDescent="0.3">
      <c r="A155" t="s">
        <v>641</v>
      </c>
      <c r="B155" s="53"/>
      <c r="C155" s="53"/>
      <c r="D155" s="87">
        <f>Vertices[[#This Row],[followersCount]]/100000</f>
        <v>8.5999999999999998E-4</v>
      </c>
      <c r="E155" s="84"/>
      <c r="F155" s="15"/>
      <c r="G155" s="15"/>
      <c r="H155" s="67" t="str">
        <f>IF(Vertices[[#This Row],[Size]]&gt;50,Vertices[[#This Row],[Vertex]],"")</f>
        <v/>
      </c>
      <c r="I155" s="67"/>
      <c r="J155" s="67"/>
      <c r="K155" s="16"/>
      <c r="L155" s="88"/>
      <c r="M155" s="89">
        <v>9425.7451171875</v>
      </c>
      <c r="N155" s="89">
        <v>2849.69140625</v>
      </c>
      <c r="O155" s="78"/>
      <c r="P155" s="90"/>
      <c r="Q155" s="90"/>
      <c r="R155" s="116"/>
      <c r="S155" s="116"/>
      <c r="T155" s="116"/>
      <c r="U155" s="116"/>
      <c r="V155" s="117"/>
      <c r="W155" s="117"/>
      <c r="X155" s="117"/>
      <c r="Y155" s="117"/>
      <c r="Z155" s="51"/>
      <c r="AA155" s="85">
        <v>155</v>
      </c>
      <c r="AB155" s="85"/>
      <c r="AC155">
        <v>297</v>
      </c>
      <c r="AD155">
        <v>86</v>
      </c>
      <c r="AE155">
        <v>256</v>
      </c>
      <c r="AF155">
        <v>244</v>
      </c>
    </row>
    <row r="156" spans="1:32" x14ac:dyDescent="0.3">
      <c r="A156" t="s">
        <v>642</v>
      </c>
      <c r="B156" s="53"/>
      <c r="C156" s="53"/>
      <c r="D156" s="87">
        <f>Vertices[[#This Row],[followersCount]]/100000</f>
        <v>5.0600000000000003E-3</v>
      </c>
      <c r="E156" s="84"/>
      <c r="F156" s="15"/>
      <c r="G156" s="15"/>
      <c r="H156" s="67" t="str">
        <f>IF(Vertices[[#This Row],[Size]]&gt;50,Vertices[[#This Row],[Vertex]],"")</f>
        <v/>
      </c>
      <c r="I156" s="67"/>
      <c r="J156" s="67"/>
      <c r="K156" s="16"/>
      <c r="L156" s="88"/>
      <c r="M156" s="89">
        <v>6061.0185546875</v>
      </c>
      <c r="N156" s="89">
        <v>2553.701416015625</v>
      </c>
      <c r="O156" s="78"/>
      <c r="P156" s="90"/>
      <c r="Q156" s="90"/>
      <c r="R156" s="116"/>
      <c r="S156" s="116"/>
      <c r="T156" s="116"/>
      <c r="U156" s="116"/>
      <c r="V156" s="117"/>
      <c r="W156" s="117"/>
      <c r="X156" s="117"/>
      <c r="Y156" s="117"/>
      <c r="Z156" s="51"/>
      <c r="AA156" s="85">
        <v>156</v>
      </c>
      <c r="AB156" s="85"/>
      <c r="AC156">
        <v>3867</v>
      </c>
      <c r="AD156">
        <v>506</v>
      </c>
      <c r="AE156">
        <v>939</v>
      </c>
      <c r="AF156">
        <v>421</v>
      </c>
    </row>
    <row r="157" spans="1:32" x14ac:dyDescent="0.3">
      <c r="A157" t="s">
        <v>643</v>
      </c>
      <c r="B157" s="53"/>
      <c r="C157" s="53"/>
      <c r="D157" s="87">
        <f>Vertices[[#This Row],[followersCount]]/100000</f>
        <v>4.2000000000000002E-4</v>
      </c>
      <c r="E157" s="84"/>
      <c r="F157" s="15"/>
      <c r="G157" s="15"/>
      <c r="H157" s="67" t="str">
        <f>IF(Vertices[[#This Row],[Size]]&gt;50,Vertices[[#This Row],[Vertex]],"")</f>
        <v/>
      </c>
      <c r="I157" s="67"/>
      <c r="J157" s="67"/>
      <c r="K157" s="16"/>
      <c r="L157" s="88"/>
      <c r="M157" s="89">
        <v>7734.79833984375</v>
      </c>
      <c r="N157" s="89">
        <v>6817.2099609375</v>
      </c>
      <c r="O157" s="78"/>
      <c r="P157" s="90"/>
      <c r="Q157" s="90"/>
      <c r="R157" s="116"/>
      <c r="S157" s="116"/>
      <c r="T157" s="116"/>
      <c r="U157" s="116"/>
      <c r="V157" s="117"/>
      <c r="W157" s="117"/>
      <c r="X157" s="117"/>
      <c r="Y157" s="117"/>
      <c r="Z157" s="51"/>
      <c r="AA157" s="85">
        <v>157</v>
      </c>
      <c r="AB157" s="85"/>
      <c r="AC157">
        <v>100</v>
      </c>
      <c r="AD157">
        <v>42</v>
      </c>
      <c r="AE157">
        <v>32</v>
      </c>
      <c r="AF157">
        <v>159</v>
      </c>
    </row>
    <row r="158" spans="1:32" x14ac:dyDescent="0.3">
      <c r="A158" t="s">
        <v>644</v>
      </c>
      <c r="B158" s="53"/>
      <c r="C158" s="53"/>
      <c r="D158" s="87">
        <f>Vertices[[#This Row],[followersCount]]/100000</f>
        <v>2.215E-2</v>
      </c>
      <c r="E158" s="84"/>
      <c r="F158" s="15"/>
      <c r="G158" s="15"/>
      <c r="H158" s="67" t="str">
        <f>IF(Vertices[[#This Row],[Size]]&gt;50,Vertices[[#This Row],[Vertex]],"")</f>
        <v/>
      </c>
      <c r="I158" s="67"/>
      <c r="J158" s="67"/>
      <c r="K158" s="16"/>
      <c r="L158" s="88"/>
      <c r="M158" s="89">
        <v>3288.21435546875</v>
      </c>
      <c r="N158" s="89">
        <v>1850.08935546875</v>
      </c>
      <c r="O158" s="78"/>
      <c r="P158" s="90"/>
      <c r="Q158" s="90"/>
      <c r="R158" s="116"/>
      <c r="S158" s="116"/>
      <c r="T158" s="116"/>
      <c r="U158" s="116"/>
      <c r="V158" s="117"/>
      <c r="W158" s="117"/>
      <c r="X158" s="117"/>
      <c r="Y158" s="117"/>
      <c r="Z158" s="51"/>
      <c r="AA158" s="85">
        <v>158</v>
      </c>
      <c r="AB158" s="85"/>
      <c r="AC158">
        <v>13051</v>
      </c>
      <c r="AD158">
        <v>2215</v>
      </c>
      <c r="AE158">
        <v>8970</v>
      </c>
      <c r="AF158">
        <v>760</v>
      </c>
    </row>
    <row r="159" spans="1:32" x14ac:dyDescent="0.3">
      <c r="A159" t="s">
        <v>645</v>
      </c>
      <c r="B159" s="53"/>
      <c r="C159" s="53"/>
      <c r="D159" s="87">
        <f>Vertices[[#This Row],[followersCount]]/100000</f>
        <v>1.9300000000000001E-3</v>
      </c>
      <c r="E159" s="84"/>
      <c r="F159" s="15"/>
      <c r="G159" s="15"/>
      <c r="H159" s="67" t="str">
        <f>IF(Vertices[[#This Row],[Size]]&gt;50,Vertices[[#This Row],[Vertex]],"")</f>
        <v/>
      </c>
      <c r="I159" s="67"/>
      <c r="J159" s="67"/>
      <c r="K159" s="16"/>
      <c r="L159" s="88"/>
      <c r="M159" s="89">
        <v>1289.4547119140625</v>
      </c>
      <c r="N159" s="89">
        <v>2734.28515625</v>
      </c>
      <c r="O159" s="78"/>
      <c r="P159" s="90"/>
      <c r="Q159" s="90"/>
      <c r="R159" s="116"/>
      <c r="S159" s="116"/>
      <c r="T159" s="116"/>
      <c r="U159" s="116"/>
      <c r="V159" s="117"/>
      <c r="W159" s="117"/>
      <c r="X159" s="117"/>
      <c r="Y159" s="117"/>
      <c r="Z159" s="51"/>
      <c r="AA159" s="85">
        <v>159</v>
      </c>
      <c r="AB159" s="85"/>
      <c r="AC159">
        <v>1287</v>
      </c>
      <c r="AD159">
        <v>193</v>
      </c>
      <c r="AE159">
        <v>370</v>
      </c>
      <c r="AF159">
        <v>936</v>
      </c>
    </row>
    <row r="160" spans="1:32" x14ac:dyDescent="0.3">
      <c r="A160" t="s">
        <v>646</v>
      </c>
      <c r="B160" s="53"/>
      <c r="C160" s="53"/>
      <c r="D160" s="87">
        <f>Vertices[[#This Row],[followersCount]]/100000</f>
        <v>3.8E-3</v>
      </c>
      <c r="E160" s="84"/>
      <c r="F160" s="15"/>
      <c r="G160" s="15"/>
      <c r="H160" s="67" t="str">
        <f>IF(Vertices[[#This Row],[Size]]&gt;50,Vertices[[#This Row],[Vertex]],"")</f>
        <v/>
      </c>
      <c r="I160" s="67"/>
      <c r="J160" s="67"/>
      <c r="K160" s="16"/>
      <c r="L160" s="88"/>
      <c r="M160" s="89">
        <v>9466.9169921875</v>
      </c>
      <c r="N160" s="89">
        <v>3288.582763671875</v>
      </c>
      <c r="O160" s="78"/>
      <c r="P160" s="90"/>
      <c r="Q160" s="90"/>
      <c r="R160" s="116"/>
      <c r="S160" s="116"/>
      <c r="T160" s="116"/>
      <c r="U160" s="116"/>
      <c r="V160" s="117"/>
      <c r="W160" s="117"/>
      <c r="X160" s="117"/>
      <c r="Y160" s="117"/>
      <c r="Z160" s="51"/>
      <c r="AA160" s="85">
        <v>160</v>
      </c>
      <c r="AB160" s="85"/>
      <c r="AC160">
        <v>5819</v>
      </c>
      <c r="AD160">
        <v>380</v>
      </c>
      <c r="AE160">
        <v>7553</v>
      </c>
      <c r="AF160">
        <v>507</v>
      </c>
    </row>
    <row r="161" spans="1:32" x14ac:dyDescent="0.3">
      <c r="A161" t="s">
        <v>647</v>
      </c>
      <c r="B161" s="53"/>
      <c r="C161" s="53"/>
      <c r="D161" s="87">
        <f>Vertices[[#This Row],[followersCount]]/100000</f>
        <v>11.12743</v>
      </c>
      <c r="E161" s="84"/>
      <c r="F161" s="15"/>
      <c r="G161" s="15"/>
      <c r="H161" s="67" t="str">
        <f>IF(Vertices[[#This Row],[Size]]&gt;50,Vertices[[#This Row],[Vertex]],"")</f>
        <v/>
      </c>
      <c r="I161" s="67"/>
      <c r="J161" s="67"/>
      <c r="K161" s="16"/>
      <c r="L161" s="88"/>
      <c r="M161" s="89">
        <v>7474.56787109375</v>
      </c>
      <c r="N161" s="89">
        <v>8611.314453125</v>
      </c>
      <c r="O161" s="78"/>
      <c r="P161" s="90"/>
      <c r="Q161" s="90"/>
      <c r="R161" s="116"/>
      <c r="S161" s="116"/>
      <c r="T161" s="116"/>
      <c r="U161" s="116"/>
      <c r="V161" s="117"/>
      <c r="W161" s="117"/>
      <c r="X161" s="117"/>
      <c r="Y161" s="117"/>
      <c r="Z161" s="51"/>
      <c r="AA161" s="85">
        <v>161</v>
      </c>
      <c r="AB161" s="85"/>
      <c r="AC161">
        <v>206097</v>
      </c>
      <c r="AD161">
        <v>1112743</v>
      </c>
      <c r="AE161">
        <v>1494</v>
      </c>
      <c r="AF161">
        <v>1119080</v>
      </c>
    </row>
    <row r="162" spans="1:32" x14ac:dyDescent="0.3">
      <c r="A162" t="s">
        <v>648</v>
      </c>
      <c r="B162" s="53"/>
      <c r="C162" s="53"/>
      <c r="D162" s="87">
        <f>Vertices[[#This Row],[followersCount]]/100000</f>
        <v>2.5200000000000001E-3</v>
      </c>
      <c r="E162" s="84"/>
      <c r="F162" s="15"/>
      <c r="G162" s="15"/>
      <c r="H162" s="67" t="str">
        <f>IF(Vertices[[#This Row],[Size]]&gt;50,Vertices[[#This Row],[Vertex]],"")</f>
        <v/>
      </c>
      <c r="I162" s="67"/>
      <c r="J162" s="67"/>
      <c r="K162" s="16"/>
      <c r="L162" s="88"/>
      <c r="M162" s="89">
        <v>1469.34228515625</v>
      </c>
      <c r="N162" s="89">
        <v>5746.38720703125</v>
      </c>
      <c r="O162" s="78"/>
      <c r="P162" s="90"/>
      <c r="Q162" s="90"/>
      <c r="R162" s="116"/>
      <c r="S162" s="116"/>
      <c r="T162" s="116"/>
      <c r="U162" s="116"/>
      <c r="V162" s="117"/>
      <c r="W162" s="117"/>
      <c r="X162" s="117"/>
      <c r="Y162" s="117"/>
      <c r="Z162" s="51"/>
      <c r="AA162" s="85">
        <v>162</v>
      </c>
      <c r="AB162" s="85"/>
      <c r="AC162">
        <v>0</v>
      </c>
      <c r="AD162">
        <v>252</v>
      </c>
      <c r="AE162">
        <v>228</v>
      </c>
      <c r="AF162">
        <v>1442</v>
      </c>
    </row>
    <row r="163" spans="1:32" x14ac:dyDescent="0.3">
      <c r="A163" t="s">
        <v>649</v>
      </c>
      <c r="B163" s="53"/>
      <c r="C163" s="53"/>
      <c r="D163" s="87">
        <f>Vertices[[#This Row],[followersCount]]/100000</f>
        <v>3.8000000000000002E-4</v>
      </c>
      <c r="E163" s="84"/>
      <c r="F163" s="15"/>
      <c r="G163" s="15"/>
      <c r="H163" s="67" t="str">
        <f>IF(Vertices[[#This Row],[Size]]&gt;50,Vertices[[#This Row],[Vertex]],"")</f>
        <v/>
      </c>
      <c r="I163" s="67"/>
      <c r="J163" s="67"/>
      <c r="K163" s="16"/>
      <c r="L163" s="88"/>
      <c r="M163" s="89">
        <v>6407.7236328125</v>
      </c>
      <c r="N163" s="89">
        <v>5844.0576171875</v>
      </c>
      <c r="O163" s="78"/>
      <c r="P163" s="90"/>
      <c r="Q163" s="90"/>
      <c r="R163" s="116"/>
      <c r="S163" s="116"/>
      <c r="T163" s="116"/>
      <c r="U163" s="116"/>
      <c r="V163" s="117"/>
      <c r="W163" s="117"/>
      <c r="X163" s="117"/>
      <c r="Y163" s="117"/>
      <c r="Z163" s="51"/>
      <c r="AA163" s="85">
        <v>163</v>
      </c>
      <c r="AB163" s="85"/>
      <c r="AC163">
        <v>59</v>
      </c>
      <c r="AD163">
        <v>38</v>
      </c>
      <c r="AE163">
        <v>17</v>
      </c>
      <c r="AF163">
        <v>135</v>
      </c>
    </row>
    <row r="164" spans="1:32" x14ac:dyDescent="0.3">
      <c r="A164" t="s">
        <v>650</v>
      </c>
      <c r="B164" s="53"/>
      <c r="C164" s="53"/>
      <c r="D164" s="87">
        <f>Vertices[[#This Row],[followersCount]]/100000</f>
        <v>2.5000000000000001E-3</v>
      </c>
      <c r="E164" s="84"/>
      <c r="F164" s="15"/>
      <c r="G164" s="15"/>
      <c r="H164" s="67" t="str">
        <f>IF(Vertices[[#This Row],[Size]]&gt;50,Vertices[[#This Row],[Vertex]],"")</f>
        <v/>
      </c>
      <c r="I164" s="67"/>
      <c r="J164" s="67"/>
      <c r="K164" s="16"/>
      <c r="L164" s="88"/>
      <c r="M164" s="89">
        <v>2171.017333984375</v>
      </c>
      <c r="N164" s="89">
        <v>6366.15869140625</v>
      </c>
      <c r="O164" s="78"/>
      <c r="P164" s="90"/>
      <c r="Q164" s="90"/>
      <c r="R164" s="116"/>
      <c r="S164" s="116"/>
      <c r="T164" s="116"/>
      <c r="U164" s="116"/>
      <c r="V164" s="117"/>
      <c r="W164" s="117"/>
      <c r="X164" s="117"/>
      <c r="Y164" s="117"/>
      <c r="Z164" s="51"/>
      <c r="AA164" s="85">
        <v>164</v>
      </c>
      <c r="AB164" s="85"/>
      <c r="AC164">
        <v>1175</v>
      </c>
      <c r="AD164">
        <v>250</v>
      </c>
      <c r="AE164">
        <v>261</v>
      </c>
      <c r="AF164">
        <v>2546</v>
      </c>
    </row>
    <row r="165" spans="1:32" x14ac:dyDescent="0.3">
      <c r="A165" t="s">
        <v>651</v>
      </c>
      <c r="B165" s="53"/>
      <c r="C165" s="53"/>
      <c r="D165" s="87">
        <f>Vertices[[#This Row],[followersCount]]/100000</f>
        <v>7.43E-3</v>
      </c>
      <c r="E165" s="84"/>
      <c r="F165" s="15"/>
      <c r="G165" s="15"/>
      <c r="H165" s="67" t="str">
        <f>IF(Vertices[[#This Row],[Size]]&gt;50,Vertices[[#This Row],[Vertex]],"")</f>
        <v/>
      </c>
      <c r="I165" s="67"/>
      <c r="J165" s="67"/>
      <c r="K165" s="16"/>
      <c r="L165" s="88"/>
      <c r="M165" s="89">
        <v>5614.8701171875</v>
      </c>
      <c r="N165" s="89">
        <v>1090.7215576171875</v>
      </c>
      <c r="O165" s="78"/>
      <c r="P165" s="90"/>
      <c r="Q165" s="90"/>
      <c r="R165" s="116"/>
      <c r="S165" s="116"/>
      <c r="T165" s="116"/>
      <c r="U165" s="116"/>
      <c r="V165" s="117"/>
      <c r="W165" s="117"/>
      <c r="X165" s="117"/>
      <c r="Y165" s="117"/>
      <c r="Z165" s="51"/>
      <c r="AA165" s="85">
        <v>165</v>
      </c>
      <c r="AB165" s="85"/>
      <c r="AC165">
        <v>4655</v>
      </c>
      <c r="AD165">
        <v>743</v>
      </c>
      <c r="AE165">
        <v>1565</v>
      </c>
      <c r="AF165">
        <v>379</v>
      </c>
    </row>
    <row r="166" spans="1:32" x14ac:dyDescent="0.3">
      <c r="A166" t="s">
        <v>652</v>
      </c>
      <c r="B166" s="53"/>
      <c r="C166" s="53"/>
      <c r="D166" s="87">
        <f>Vertices[[#This Row],[followersCount]]/100000</f>
        <v>2.9E-4</v>
      </c>
      <c r="E166" s="84"/>
      <c r="F166" s="15"/>
      <c r="G166" s="15"/>
      <c r="H166" s="67" t="str">
        <f>IF(Vertices[[#This Row],[Size]]&gt;50,Vertices[[#This Row],[Vertex]],"")</f>
        <v/>
      </c>
      <c r="I166" s="67"/>
      <c r="J166" s="67"/>
      <c r="K166" s="16"/>
      <c r="L166" s="88"/>
      <c r="M166" s="89">
        <v>2583.203857421875</v>
      </c>
      <c r="N166" s="89">
        <v>8630.1015625</v>
      </c>
      <c r="O166" s="78"/>
      <c r="P166" s="90"/>
      <c r="Q166" s="90"/>
      <c r="R166" s="116"/>
      <c r="S166" s="116"/>
      <c r="T166" s="116"/>
      <c r="U166" s="116"/>
      <c r="V166" s="117"/>
      <c r="W166" s="117"/>
      <c r="X166" s="117"/>
      <c r="Y166" s="117"/>
      <c r="Z166" s="51"/>
      <c r="AA166" s="85">
        <v>166</v>
      </c>
      <c r="AB166" s="85"/>
      <c r="AC166">
        <v>697</v>
      </c>
      <c r="AD166">
        <v>29</v>
      </c>
      <c r="AE166">
        <v>24</v>
      </c>
      <c r="AF166">
        <v>1114</v>
      </c>
    </row>
    <row r="167" spans="1:32" x14ac:dyDescent="0.3">
      <c r="A167" t="s">
        <v>653</v>
      </c>
      <c r="B167" s="53"/>
      <c r="C167" s="53"/>
      <c r="D167" s="87">
        <f>Vertices[[#This Row],[followersCount]]/100000</f>
        <v>1.0000000000000001E-5</v>
      </c>
      <c r="E167" s="84"/>
      <c r="F167" s="15"/>
      <c r="G167" s="15"/>
      <c r="H167" s="67" t="str">
        <f>IF(Vertices[[#This Row],[Size]]&gt;50,Vertices[[#This Row],[Vertex]],"")</f>
        <v/>
      </c>
      <c r="I167" s="67"/>
      <c r="J167" s="67"/>
      <c r="K167" s="16"/>
      <c r="L167" s="88"/>
      <c r="M167" s="89">
        <v>7034.33154296875</v>
      </c>
      <c r="N167" s="89">
        <v>8381.990234375</v>
      </c>
      <c r="O167" s="78"/>
      <c r="P167" s="90"/>
      <c r="Q167" s="90"/>
      <c r="R167" s="116"/>
      <c r="S167" s="116"/>
      <c r="T167" s="116"/>
      <c r="U167" s="116"/>
      <c r="V167" s="117"/>
      <c r="W167" s="117"/>
      <c r="X167" s="117"/>
      <c r="Y167" s="117"/>
      <c r="Z167" s="51"/>
      <c r="AA167" s="85">
        <v>167</v>
      </c>
      <c r="AB167" s="85"/>
      <c r="AC167">
        <v>0</v>
      </c>
      <c r="AD167">
        <v>1</v>
      </c>
      <c r="AE167">
        <v>1</v>
      </c>
      <c r="AF167">
        <v>62</v>
      </c>
    </row>
    <row r="168" spans="1:32" x14ac:dyDescent="0.3">
      <c r="A168" t="s">
        <v>654</v>
      </c>
      <c r="B168" s="53"/>
      <c r="C168" s="53"/>
      <c r="D168" s="87">
        <f>Vertices[[#This Row],[followersCount]]/100000</f>
        <v>5.6699999999999997E-3</v>
      </c>
      <c r="E168" s="84"/>
      <c r="F168" s="15"/>
      <c r="G168" s="15"/>
      <c r="H168" s="67" t="str">
        <f>IF(Vertices[[#This Row],[Size]]&gt;50,Vertices[[#This Row],[Vertex]],"")</f>
        <v/>
      </c>
      <c r="I168" s="67"/>
      <c r="J168" s="67"/>
      <c r="K168" s="16"/>
      <c r="L168" s="88"/>
      <c r="M168" s="89">
        <v>9150.8173828125</v>
      </c>
      <c r="N168" s="89">
        <v>5637.880859375</v>
      </c>
      <c r="O168" s="78"/>
      <c r="P168" s="90"/>
      <c r="Q168" s="90"/>
      <c r="R168" s="116"/>
      <c r="S168" s="116"/>
      <c r="T168" s="116"/>
      <c r="U168" s="116"/>
      <c r="V168" s="117"/>
      <c r="W168" s="117"/>
      <c r="X168" s="117"/>
      <c r="Y168" s="117"/>
      <c r="Z168" s="51"/>
      <c r="AA168" s="85">
        <v>168</v>
      </c>
      <c r="AB168" s="85"/>
      <c r="AC168">
        <v>3323</v>
      </c>
      <c r="AD168">
        <v>567</v>
      </c>
      <c r="AE168">
        <v>328</v>
      </c>
      <c r="AF168">
        <v>550</v>
      </c>
    </row>
    <row r="169" spans="1:32" x14ac:dyDescent="0.3">
      <c r="A169" t="s">
        <v>655</v>
      </c>
      <c r="B169" s="53"/>
      <c r="C169" s="53"/>
      <c r="D169" s="87">
        <f>Vertices[[#This Row],[followersCount]]/100000</f>
        <v>2.7999999999999998E-4</v>
      </c>
      <c r="E169" s="84"/>
      <c r="F169" s="15"/>
      <c r="G169" s="15"/>
      <c r="H169" s="67" t="str">
        <f>IF(Vertices[[#This Row],[Size]]&gt;50,Vertices[[#This Row],[Vertex]],"")</f>
        <v/>
      </c>
      <c r="I169" s="67"/>
      <c r="J169" s="67"/>
      <c r="K169" s="16"/>
      <c r="L169" s="88"/>
      <c r="M169" s="89">
        <v>6594.5849609375</v>
      </c>
      <c r="N169" s="89">
        <v>6372.10400390625</v>
      </c>
      <c r="O169" s="78"/>
      <c r="P169" s="90"/>
      <c r="Q169" s="90"/>
      <c r="R169" s="116"/>
      <c r="S169" s="116"/>
      <c r="T169" s="116"/>
      <c r="U169" s="116"/>
      <c r="V169" s="117"/>
      <c r="W169" s="117"/>
      <c r="X169" s="117"/>
      <c r="Y169" s="117"/>
      <c r="Z169" s="51"/>
      <c r="AA169" s="85">
        <v>169</v>
      </c>
      <c r="AB169" s="85"/>
      <c r="AC169">
        <v>10</v>
      </c>
      <c r="AD169">
        <v>28</v>
      </c>
      <c r="AE169">
        <v>167</v>
      </c>
      <c r="AF169">
        <v>852</v>
      </c>
    </row>
    <row r="170" spans="1:32" x14ac:dyDescent="0.3">
      <c r="A170" t="s">
        <v>656</v>
      </c>
      <c r="B170" s="53"/>
      <c r="C170" s="53"/>
      <c r="D170" s="87">
        <f>Vertices[[#This Row],[followersCount]]/100000</f>
        <v>4.7200000000000002E-3</v>
      </c>
      <c r="E170" s="84"/>
      <c r="F170" s="15"/>
      <c r="G170" s="15"/>
      <c r="H170" s="67" t="str">
        <f>IF(Vertices[[#This Row],[Size]]&gt;50,Vertices[[#This Row],[Vertex]],"")</f>
        <v/>
      </c>
      <c r="I170" s="67"/>
      <c r="J170" s="67"/>
      <c r="K170" s="16"/>
      <c r="L170" s="88"/>
      <c r="M170" s="89">
        <v>8669.3740234375</v>
      </c>
      <c r="N170" s="89">
        <v>4834.60595703125</v>
      </c>
      <c r="O170" s="78"/>
      <c r="P170" s="90"/>
      <c r="Q170" s="90"/>
      <c r="R170" s="116"/>
      <c r="S170" s="116"/>
      <c r="T170" s="116"/>
      <c r="U170" s="116"/>
      <c r="V170" s="117"/>
      <c r="W170" s="117"/>
      <c r="X170" s="117"/>
      <c r="Y170" s="117"/>
      <c r="Z170" s="51"/>
      <c r="AA170" s="85">
        <v>170</v>
      </c>
      <c r="AB170" s="85"/>
      <c r="AC170">
        <v>7136</v>
      </c>
      <c r="AD170">
        <v>472</v>
      </c>
      <c r="AE170">
        <v>10367</v>
      </c>
      <c r="AF170">
        <v>739</v>
      </c>
    </row>
    <row r="171" spans="1:32" x14ac:dyDescent="0.3">
      <c r="A171" t="s">
        <v>657</v>
      </c>
      <c r="B171" s="53"/>
      <c r="C171" s="53"/>
      <c r="D171" s="87">
        <f>Vertices[[#This Row],[followersCount]]/100000</f>
        <v>5.9999999999999995E-4</v>
      </c>
      <c r="E171" s="84"/>
      <c r="F171" s="15"/>
      <c r="G171" s="15"/>
      <c r="H171" s="67" t="str">
        <f>IF(Vertices[[#This Row],[Size]]&gt;50,Vertices[[#This Row],[Vertex]],"")</f>
        <v/>
      </c>
      <c r="I171" s="67"/>
      <c r="J171" s="67"/>
      <c r="K171" s="16"/>
      <c r="L171" s="88"/>
      <c r="M171" s="89">
        <v>678.79901123046875</v>
      </c>
      <c r="N171" s="89">
        <v>4174.13623046875</v>
      </c>
      <c r="O171" s="78"/>
      <c r="P171" s="90"/>
      <c r="Q171" s="90"/>
      <c r="R171" s="116"/>
      <c r="S171" s="116"/>
      <c r="T171" s="116"/>
      <c r="U171" s="116"/>
      <c r="V171" s="117"/>
      <c r="W171" s="117"/>
      <c r="X171" s="117"/>
      <c r="Y171" s="117"/>
      <c r="Z171" s="51"/>
      <c r="AA171" s="85">
        <v>171</v>
      </c>
      <c r="AB171" s="85"/>
      <c r="AC171">
        <v>7</v>
      </c>
      <c r="AD171">
        <v>60</v>
      </c>
      <c r="AE171">
        <v>8</v>
      </c>
      <c r="AF171">
        <v>375</v>
      </c>
    </row>
    <row r="172" spans="1:32" x14ac:dyDescent="0.3">
      <c r="A172" t="s">
        <v>658</v>
      </c>
      <c r="B172" s="53"/>
      <c r="C172" s="53"/>
      <c r="D172" s="87">
        <f>Vertices[[#This Row],[followersCount]]/100000</f>
        <v>2.7999999999999998E-4</v>
      </c>
      <c r="E172" s="84"/>
      <c r="F172" s="15"/>
      <c r="G172" s="15"/>
      <c r="H172" s="67" t="str">
        <f>IF(Vertices[[#This Row],[Size]]&gt;50,Vertices[[#This Row],[Vertex]],"")</f>
        <v/>
      </c>
      <c r="I172" s="67"/>
      <c r="J172" s="67"/>
      <c r="K172" s="16"/>
      <c r="L172" s="88"/>
      <c r="M172" s="89">
        <v>3261.400634765625</v>
      </c>
      <c r="N172" s="89">
        <v>6309.748046875</v>
      </c>
      <c r="O172" s="78"/>
      <c r="P172" s="90"/>
      <c r="Q172" s="90"/>
      <c r="R172" s="116"/>
      <c r="S172" s="116"/>
      <c r="T172" s="116"/>
      <c r="U172" s="116"/>
      <c r="V172" s="117"/>
      <c r="W172" s="117"/>
      <c r="X172" s="117"/>
      <c r="Y172" s="117"/>
      <c r="Z172" s="51"/>
      <c r="AA172" s="85">
        <v>172</v>
      </c>
      <c r="AB172" s="85"/>
      <c r="AC172">
        <v>14</v>
      </c>
      <c r="AD172">
        <v>28</v>
      </c>
      <c r="AE172">
        <v>112</v>
      </c>
      <c r="AF172">
        <v>298</v>
      </c>
    </row>
    <row r="173" spans="1:32" x14ac:dyDescent="0.3">
      <c r="A173" t="s">
        <v>659</v>
      </c>
      <c r="B173" s="53"/>
      <c r="C173" s="53"/>
      <c r="D173" s="87">
        <f>Vertices[[#This Row],[followersCount]]/100000</f>
        <v>4.6000000000000001E-4</v>
      </c>
      <c r="E173" s="84"/>
      <c r="F173" s="15"/>
      <c r="G173" s="15"/>
      <c r="H173" s="67" t="str">
        <f>IF(Vertices[[#This Row],[Size]]&gt;50,Vertices[[#This Row],[Vertex]],"")</f>
        <v/>
      </c>
      <c r="I173" s="67"/>
      <c r="J173" s="67"/>
      <c r="K173" s="16"/>
      <c r="L173" s="88"/>
      <c r="M173" s="89">
        <v>5501.04931640625</v>
      </c>
      <c r="N173" s="89">
        <v>2840.1337890625</v>
      </c>
      <c r="O173" s="78"/>
      <c r="P173" s="90"/>
      <c r="Q173" s="90"/>
      <c r="R173" s="116"/>
      <c r="S173" s="116"/>
      <c r="T173" s="116"/>
      <c r="U173" s="116"/>
      <c r="V173" s="117"/>
      <c r="W173" s="117"/>
      <c r="X173" s="117"/>
      <c r="Y173" s="117"/>
      <c r="Z173" s="51"/>
      <c r="AA173" s="85">
        <v>173</v>
      </c>
      <c r="AB173" s="85"/>
      <c r="AC173">
        <v>138</v>
      </c>
      <c r="AD173">
        <v>46</v>
      </c>
      <c r="AE173">
        <v>64</v>
      </c>
      <c r="AF173">
        <v>92</v>
      </c>
    </row>
    <row r="174" spans="1:32" x14ac:dyDescent="0.3">
      <c r="A174" t="s">
        <v>660</v>
      </c>
      <c r="B174" s="53"/>
      <c r="C174" s="53"/>
      <c r="D174" s="87">
        <f>Vertices[[#This Row],[followersCount]]/100000</f>
        <v>2.1000000000000001E-4</v>
      </c>
      <c r="E174" s="84"/>
      <c r="F174" s="15"/>
      <c r="G174" s="15"/>
      <c r="H174" s="67" t="str">
        <f>IF(Vertices[[#This Row],[Size]]&gt;50,Vertices[[#This Row],[Vertex]],"")</f>
        <v/>
      </c>
      <c r="I174" s="67"/>
      <c r="J174" s="67"/>
      <c r="K174" s="16"/>
      <c r="L174" s="88"/>
      <c r="M174" s="89">
        <v>4084.656494140625</v>
      </c>
      <c r="N174" s="89">
        <v>7684.81298828125</v>
      </c>
      <c r="O174" s="78"/>
      <c r="P174" s="90"/>
      <c r="Q174" s="90"/>
      <c r="R174" s="116"/>
      <c r="S174" s="116"/>
      <c r="T174" s="116"/>
      <c r="U174" s="116"/>
      <c r="V174" s="117"/>
      <c r="W174" s="117"/>
      <c r="X174" s="117"/>
      <c r="Y174" s="117"/>
      <c r="Z174" s="51"/>
      <c r="AA174" s="85">
        <v>174</v>
      </c>
      <c r="AB174" s="85"/>
      <c r="AC174">
        <v>17</v>
      </c>
      <c r="AD174">
        <v>21</v>
      </c>
      <c r="AE174">
        <v>0</v>
      </c>
      <c r="AF174">
        <v>28</v>
      </c>
    </row>
    <row r="175" spans="1:32" x14ac:dyDescent="0.3">
      <c r="A175" t="s">
        <v>661</v>
      </c>
      <c r="B175" s="53"/>
      <c r="C175" s="53"/>
      <c r="D175" s="87">
        <f>Vertices[[#This Row],[followersCount]]/100000</f>
        <v>0.15243000000000001</v>
      </c>
      <c r="E175" s="84"/>
      <c r="F175" s="15"/>
      <c r="G175" s="15"/>
      <c r="H175" s="67" t="str">
        <f>IF(Vertices[[#This Row],[Size]]&gt;50,Vertices[[#This Row],[Vertex]],"")</f>
        <v/>
      </c>
      <c r="I175" s="67"/>
      <c r="J175" s="67"/>
      <c r="K175" s="16"/>
      <c r="L175" s="88"/>
      <c r="M175" s="89">
        <v>7881.27783203125</v>
      </c>
      <c r="N175" s="89">
        <v>2635.068603515625</v>
      </c>
      <c r="O175" s="78"/>
      <c r="P175" s="90"/>
      <c r="Q175" s="90"/>
      <c r="R175" s="116"/>
      <c r="S175" s="116"/>
      <c r="T175" s="116"/>
      <c r="U175" s="116"/>
      <c r="V175" s="117"/>
      <c r="W175" s="117"/>
      <c r="X175" s="117"/>
      <c r="Y175" s="117"/>
      <c r="Z175" s="51"/>
      <c r="AA175" s="85">
        <v>175</v>
      </c>
      <c r="AB175" s="85"/>
      <c r="AC175">
        <v>873</v>
      </c>
      <c r="AD175">
        <v>15243</v>
      </c>
      <c r="AE175">
        <v>2</v>
      </c>
      <c r="AF175">
        <v>2767</v>
      </c>
    </row>
    <row r="176" spans="1:32" x14ac:dyDescent="0.3">
      <c r="A176" t="s">
        <v>662</v>
      </c>
      <c r="B176" s="53"/>
      <c r="C176" s="53"/>
      <c r="D176" s="87">
        <f>Vertices[[#This Row],[followersCount]]/100000</f>
        <v>3.0000000000000001E-5</v>
      </c>
      <c r="E176" s="84"/>
      <c r="F176" s="15"/>
      <c r="G176" s="15"/>
      <c r="H176" s="67" t="str">
        <f>IF(Vertices[[#This Row],[Size]]&gt;50,Vertices[[#This Row],[Vertex]],"")</f>
        <v/>
      </c>
      <c r="I176" s="67"/>
      <c r="J176" s="67"/>
      <c r="K176" s="16"/>
      <c r="L176" s="88"/>
      <c r="M176" s="89">
        <v>6308.10498046875</v>
      </c>
      <c r="N176" s="89">
        <v>8911.8818359375</v>
      </c>
      <c r="O176" s="78"/>
      <c r="P176" s="90"/>
      <c r="Q176" s="90"/>
      <c r="R176" s="116"/>
      <c r="S176" s="116"/>
      <c r="T176" s="116"/>
      <c r="U176" s="116"/>
      <c r="V176" s="117"/>
      <c r="W176" s="117"/>
      <c r="X176" s="117"/>
      <c r="Y176" s="117"/>
      <c r="Z176" s="51"/>
      <c r="AA176" s="85">
        <v>176</v>
      </c>
      <c r="AB176" s="85"/>
      <c r="AC176">
        <v>7</v>
      </c>
      <c r="AD176">
        <v>3</v>
      </c>
      <c r="AE176">
        <v>0</v>
      </c>
      <c r="AF176">
        <v>44</v>
      </c>
    </row>
    <row r="177" spans="1:32" x14ac:dyDescent="0.3">
      <c r="A177" t="s">
        <v>663</v>
      </c>
      <c r="B177" s="53"/>
      <c r="C177" s="53"/>
      <c r="D177" s="87">
        <f>Vertices[[#This Row],[followersCount]]/100000</f>
        <v>0</v>
      </c>
      <c r="E177" s="84"/>
      <c r="F177" s="15"/>
      <c r="G177" s="15"/>
      <c r="H177" s="67" t="str">
        <f>IF(Vertices[[#This Row],[Size]]&gt;50,Vertices[[#This Row],[Vertex]],"")</f>
        <v/>
      </c>
      <c r="I177" s="67"/>
      <c r="J177" s="67"/>
      <c r="K177" s="16"/>
      <c r="L177" s="88"/>
      <c r="M177" s="89">
        <v>5626.2353515625</v>
      </c>
      <c r="N177" s="89">
        <v>1793.4154052734375</v>
      </c>
      <c r="O177" s="78"/>
      <c r="P177" s="90"/>
      <c r="Q177" s="90"/>
      <c r="R177" s="116"/>
      <c r="S177" s="116"/>
      <c r="T177" s="116"/>
      <c r="U177" s="116"/>
      <c r="V177" s="117"/>
      <c r="W177" s="117"/>
      <c r="X177" s="117"/>
      <c r="Y177" s="117"/>
      <c r="Z177" s="51"/>
      <c r="AA177" s="85">
        <v>177</v>
      </c>
      <c r="AB177" s="85"/>
      <c r="AC177">
        <v>0</v>
      </c>
      <c r="AD177">
        <v>0</v>
      </c>
      <c r="AE177">
        <v>12</v>
      </c>
      <c r="AF177">
        <v>58</v>
      </c>
    </row>
    <row r="178" spans="1:32" x14ac:dyDescent="0.3">
      <c r="A178" t="s">
        <v>664</v>
      </c>
      <c r="B178" s="53"/>
      <c r="C178" s="53"/>
      <c r="D178" s="87">
        <f>Vertices[[#This Row],[followersCount]]/100000</f>
        <v>1.07E-3</v>
      </c>
      <c r="E178" s="84"/>
      <c r="F178" s="15"/>
      <c r="G178" s="15"/>
      <c r="H178" s="67" t="str">
        <f>IF(Vertices[[#This Row],[Size]]&gt;50,Vertices[[#This Row],[Vertex]],"")</f>
        <v/>
      </c>
      <c r="I178" s="67"/>
      <c r="J178" s="67"/>
      <c r="K178" s="16"/>
      <c r="L178" s="88"/>
      <c r="M178" s="89">
        <v>4811.97802734375</v>
      </c>
      <c r="N178" s="89">
        <v>8815.4931640625</v>
      </c>
      <c r="O178" s="78"/>
      <c r="P178" s="90"/>
      <c r="Q178" s="90"/>
      <c r="R178" s="116"/>
      <c r="S178" s="116"/>
      <c r="T178" s="116"/>
      <c r="U178" s="116"/>
      <c r="V178" s="117"/>
      <c r="W178" s="117"/>
      <c r="X178" s="117"/>
      <c r="Y178" s="117"/>
      <c r="Z178" s="51"/>
      <c r="AA178" s="85">
        <v>178</v>
      </c>
      <c r="AB178" s="85"/>
      <c r="AC178">
        <v>229</v>
      </c>
      <c r="AD178">
        <v>107</v>
      </c>
      <c r="AE178">
        <v>850</v>
      </c>
      <c r="AF178">
        <v>475</v>
      </c>
    </row>
    <row r="179" spans="1:32" x14ac:dyDescent="0.3">
      <c r="A179" t="s">
        <v>665</v>
      </c>
      <c r="B179" s="53"/>
      <c r="C179" s="53"/>
      <c r="D179" s="87">
        <f>Vertices[[#This Row],[followersCount]]/100000</f>
        <v>1.1339999999999999E-2</v>
      </c>
      <c r="E179" s="84"/>
      <c r="F179" s="15"/>
      <c r="G179" s="15"/>
      <c r="H179" s="67" t="str">
        <f>IF(Vertices[[#This Row],[Size]]&gt;50,Vertices[[#This Row],[Vertex]],"")</f>
        <v/>
      </c>
      <c r="I179" s="67"/>
      <c r="J179" s="67"/>
      <c r="K179" s="16"/>
      <c r="L179" s="88"/>
      <c r="M179" s="89">
        <v>7922.65087890625</v>
      </c>
      <c r="N179" s="89">
        <v>4458.66748046875</v>
      </c>
      <c r="O179" s="78"/>
      <c r="P179" s="90"/>
      <c r="Q179" s="90"/>
      <c r="R179" s="116"/>
      <c r="S179" s="116"/>
      <c r="T179" s="116"/>
      <c r="U179" s="116"/>
      <c r="V179" s="117"/>
      <c r="W179" s="117"/>
      <c r="X179" s="117"/>
      <c r="Y179" s="117"/>
      <c r="Z179" s="51"/>
      <c r="AA179" s="85">
        <v>179</v>
      </c>
      <c r="AB179" s="85"/>
      <c r="AC179">
        <v>80</v>
      </c>
      <c r="AD179">
        <v>1134</v>
      </c>
      <c r="AE179">
        <v>183</v>
      </c>
      <c r="AF179">
        <v>4973</v>
      </c>
    </row>
    <row r="180" spans="1:32" x14ac:dyDescent="0.3">
      <c r="A180" t="s">
        <v>666</v>
      </c>
      <c r="B180" s="53"/>
      <c r="C180" s="53"/>
      <c r="D180" s="87">
        <f>Vertices[[#This Row],[followersCount]]/100000</f>
        <v>3.3500000000000001E-3</v>
      </c>
      <c r="E180" s="84"/>
      <c r="F180" s="15"/>
      <c r="G180" s="15"/>
      <c r="H180" s="67" t="str">
        <f>IF(Vertices[[#This Row],[Size]]&gt;50,Vertices[[#This Row],[Vertex]],"")</f>
        <v/>
      </c>
      <c r="I180" s="67"/>
      <c r="J180" s="67"/>
      <c r="K180" s="16"/>
      <c r="L180" s="88"/>
      <c r="M180" s="89">
        <v>5982.31396484375</v>
      </c>
      <c r="N180" s="89">
        <v>3374.53564453125</v>
      </c>
      <c r="O180" s="78"/>
      <c r="P180" s="90"/>
      <c r="Q180" s="90"/>
      <c r="R180" s="116"/>
      <c r="S180" s="116"/>
      <c r="T180" s="116"/>
      <c r="U180" s="116"/>
      <c r="V180" s="117"/>
      <c r="W180" s="117"/>
      <c r="X180" s="117"/>
      <c r="Y180" s="117"/>
      <c r="Z180" s="51"/>
      <c r="AA180" s="85">
        <v>180</v>
      </c>
      <c r="AB180" s="85"/>
      <c r="AC180">
        <v>1038</v>
      </c>
      <c r="AD180">
        <v>335</v>
      </c>
      <c r="AE180">
        <v>6335</v>
      </c>
      <c r="AF180">
        <v>292</v>
      </c>
    </row>
    <row r="181" spans="1:32" x14ac:dyDescent="0.3">
      <c r="A181" t="s">
        <v>667</v>
      </c>
      <c r="B181" s="53"/>
      <c r="C181" s="53"/>
      <c r="D181" s="87">
        <f>Vertices[[#This Row],[followersCount]]/100000</f>
        <v>7.7799999999999996E-3</v>
      </c>
      <c r="E181" s="84"/>
      <c r="F181" s="15"/>
      <c r="G181" s="15"/>
      <c r="H181" s="67" t="str">
        <f>IF(Vertices[[#This Row],[Size]]&gt;50,Vertices[[#This Row],[Vertex]],"")</f>
        <v/>
      </c>
      <c r="I181" s="67"/>
      <c r="J181" s="67"/>
      <c r="K181" s="16"/>
      <c r="L181" s="88"/>
      <c r="M181" s="89">
        <v>7076.3486328125</v>
      </c>
      <c r="N181" s="89">
        <v>1177.14990234375</v>
      </c>
      <c r="O181" s="78"/>
      <c r="P181" s="90"/>
      <c r="Q181" s="90"/>
      <c r="R181" s="116"/>
      <c r="S181" s="116"/>
      <c r="T181" s="116"/>
      <c r="U181" s="116"/>
      <c r="V181" s="117"/>
      <c r="W181" s="117"/>
      <c r="X181" s="117"/>
      <c r="Y181" s="117"/>
      <c r="Z181" s="51"/>
      <c r="AA181" s="85">
        <v>181</v>
      </c>
      <c r="AB181" s="85"/>
      <c r="AC181">
        <v>40744</v>
      </c>
      <c r="AD181">
        <v>778</v>
      </c>
      <c r="AE181">
        <v>280</v>
      </c>
      <c r="AF181">
        <v>2269</v>
      </c>
    </row>
    <row r="182" spans="1:32" x14ac:dyDescent="0.3">
      <c r="A182" t="s">
        <v>668</v>
      </c>
      <c r="B182" s="53"/>
      <c r="C182" s="53"/>
      <c r="D182" s="87">
        <f>Vertices[[#This Row],[followersCount]]/100000</f>
        <v>9.3909999999999993E-2</v>
      </c>
      <c r="E182" s="84"/>
      <c r="F182" s="15"/>
      <c r="G182" s="15"/>
      <c r="H182" s="67" t="str">
        <f>IF(Vertices[[#This Row],[Size]]&gt;50,Vertices[[#This Row],[Vertex]],"")</f>
        <v/>
      </c>
      <c r="I182" s="67"/>
      <c r="J182" s="67"/>
      <c r="K182" s="16"/>
      <c r="L182" s="88"/>
      <c r="M182" s="89">
        <v>6931.3291015625</v>
      </c>
      <c r="N182" s="89">
        <v>797.39678955078125</v>
      </c>
      <c r="O182" s="78"/>
      <c r="P182" s="90"/>
      <c r="Q182" s="90"/>
      <c r="R182" s="116"/>
      <c r="S182" s="116"/>
      <c r="T182" s="116"/>
      <c r="U182" s="116"/>
      <c r="V182" s="117"/>
      <c r="W182" s="117"/>
      <c r="X182" s="117"/>
      <c r="Y182" s="117"/>
      <c r="Z182" s="51"/>
      <c r="AA182" s="85">
        <v>182</v>
      </c>
      <c r="AB182" s="85"/>
      <c r="AC182">
        <v>8652</v>
      </c>
      <c r="AD182">
        <v>9391</v>
      </c>
      <c r="AE182">
        <v>4108</v>
      </c>
      <c r="AF182">
        <v>1623</v>
      </c>
    </row>
    <row r="183" spans="1:32" x14ac:dyDescent="0.3">
      <c r="A183" t="s">
        <v>669</v>
      </c>
      <c r="B183" s="53"/>
      <c r="C183" s="53"/>
      <c r="D183" s="87">
        <f>Vertices[[#This Row],[followersCount]]/100000</f>
        <v>1.188E-2</v>
      </c>
      <c r="E183" s="84"/>
      <c r="F183" s="15"/>
      <c r="G183" s="15"/>
      <c r="H183" s="67" t="str">
        <f>IF(Vertices[[#This Row],[Size]]&gt;50,Vertices[[#This Row],[Vertex]],"")</f>
        <v/>
      </c>
      <c r="I183" s="67"/>
      <c r="J183" s="67"/>
      <c r="K183" s="16"/>
      <c r="L183" s="88"/>
      <c r="M183" s="89">
        <v>6553.64208984375</v>
      </c>
      <c r="N183" s="89">
        <v>4993.1318359375</v>
      </c>
      <c r="O183" s="78"/>
      <c r="P183" s="90"/>
      <c r="Q183" s="90"/>
      <c r="R183" s="116"/>
      <c r="S183" s="116"/>
      <c r="T183" s="116"/>
      <c r="U183" s="116"/>
      <c r="V183" s="117"/>
      <c r="W183" s="117"/>
      <c r="X183" s="117"/>
      <c r="Y183" s="117"/>
      <c r="Z183" s="51"/>
      <c r="AA183" s="85">
        <v>183</v>
      </c>
      <c r="AB183" s="85"/>
      <c r="AC183">
        <v>19223</v>
      </c>
      <c r="AD183">
        <v>1188</v>
      </c>
      <c r="AE183">
        <v>6320</v>
      </c>
      <c r="AF183">
        <v>958</v>
      </c>
    </row>
    <row r="184" spans="1:32" x14ac:dyDescent="0.3">
      <c r="A184" t="s">
        <v>670</v>
      </c>
      <c r="B184" s="53"/>
      <c r="C184" s="53"/>
      <c r="D184" s="87">
        <f>Vertices[[#This Row],[followersCount]]/100000</f>
        <v>2.1090000000000001E-2</v>
      </c>
      <c r="E184" s="84"/>
      <c r="F184" s="15"/>
      <c r="G184" s="15"/>
      <c r="H184" s="67" t="str">
        <f>IF(Vertices[[#This Row],[Size]]&gt;50,Vertices[[#This Row],[Vertex]],"")</f>
        <v/>
      </c>
      <c r="I184" s="67"/>
      <c r="J184" s="67"/>
      <c r="K184" s="16"/>
      <c r="L184" s="88"/>
      <c r="M184" s="89">
        <v>578.8507080078125</v>
      </c>
      <c r="N184" s="89">
        <v>4090.147705078125</v>
      </c>
      <c r="O184" s="78"/>
      <c r="P184" s="90"/>
      <c r="Q184" s="90"/>
      <c r="R184" s="116"/>
      <c r="S184" s="116"/>
      <c r="T184" s="116"/>
      <c r="U184" s="116"/>
      <c r="V184" s="117"/>
      <c r="W184" s="117"/>
      <c r="X184" s="117"/>
      <c r="Y184" s="117"/>
      <c r="Z184" s="51"/>
      <c r="AA184" s="85">
        <v>184</v>
      </c>
      <c r="AB184" s="85"/>
      <c r="AC184">
        <v>3011</v>
      </c>
      <c r="AD184">
        <v>2109</v>
      </c>
      <c r="AE184">
        <v>1442</v>
      </c>
      <c r="AF184">
        <v>1411</v>
      </c>
    </row>
    <row r="185" spans="1:32" x14ac:dyDescent="0.3">
      <c r="A185" t="s">
        <v>671</v>
      </c>
      <c r="B185" s="53"/>
      <c r="C185" s="53"/>
      <c r="D185" s="87">
        <f>Vertices[[#This Row],[followersCount]]/100000</f>
        <v>1.5049999999999999E-2</v>
      </c>
      <c r="E185" s="84"/>
      <c r="F185" s="15"/>
      <c r="G185" s="15"/>
      <c r="H185" s="67" t="str">
        <f>IF(Vertices[[#This Row],[Size]]&gt;50,Vertices[[#This Row],[Vertex]],"")</f>
        <v/>
      </c>
      <c r="I185" s="67"/>
      <c r="J185" s="67"/>
      <c r="K185" s="16"/>
      <c r="L185" s="88"/>
      <c r="M185" s="89">
        <v>3257.824462890625</v>
      </c>
      <c r="N185" s="89">
        <v>930.73284912109375</v>
      </c>
      <c r="O185" s="78"/>
      <c r="P185" s="90"/>
      <c r="Q185" s="90"/>
      <c r="R185" s="116"/>
      <c r="S185" s="116"/>
      <c r="T185" s="116"/>
      <c r="U185" s="116"/>
      <c r="V185" s="117"/>
      <c r="W185" s="117"/>
      <c r="X185" s="117"/>
      <c r="Y185" s="117"/>
      <c r="Z185" s="51"/>
      <c r="AA185" s="85">
        <v>185</v>
      </c>
      <c r="AB185" s="85"/>
      <c r="AC185">
        <v>968</v>
      </c>
      <c r="AD185">
        <v>1505</v>
      </c>
      <c r="AE185">
        <v>25</v>
      </c>
      <c r="AF185">
        <v>5001</v>
      </c>
    </row>
    <row r="186" spans="1:32" x14ac:dyDescent="0.3">
      <c r="A186" t="s">
        <v>672</v>
      </c>
      <c r="B186" s="53"/>
      <c r="C186" s="53"/>
      <c r="D186" s="87">
        <f>Vertices[[#This Row],[followersCount]]/100000</f>
        <v>3.2799999999999999E-3</v>
      </c>
      <c r="E186" s="84"/>
      <c r="F186" s="15"/>
      <c r="G186" s="15"/>
      <c r="H186" s="67" t="str">
        <f>IF(Vertices[[#This Row],[Size]]&gt;50,Vertices[[#This Row],[Vertex]],"")</f>
        <v/>
      </c>
      <c r="I186" s="67"/>
      <c r="J186" s="67"/>
      <c r="K186" s="16"/>
      <c r="L186" s="88"/>
      <c r="M186" s="89">
        <v>2177.834228515625</v>
      </c>
      <c r="N186" s="89">
        <v>2735.400634765625</v>
      </c>
      <c r="O186" s="78"/>
      <c r="P186" s="90"/>
      <c r="Q186" s="90"/>
      <c r="R186" s="116"/>
      <c r="S186" s="116"/>
      <c r="T186" s="116"/>
      <c r="U186" s="116"/>
      <c r="V186" s="117"/>
      <c r="W186" s="117"/>
      <c r="X186" s="117"/>
      <c r="Y186" s="117"/>
      <c r="Z186" s="51"/>
      <c r="AA186" s="85">
        <v>186</v>
      </c>
      <c r="AB186" s="85"/>
      <c r="AC186">
        <v>77</v>
      </c>
      <c r="AD186">
        <v>328</v>
      </c>
      <c r="AE186">
        <v>114</v>
      </c>
      <c r="AF186">
        <v>1758</v>
      </c>
    </row>
    <row r="187" spans="1:32" x14ac:dyDescent="0.3">
      <c r="A187" t="s">
        <v>673</v>
      </c>
      <c r="B187" s="53"/>
      <c r="C187" s="53"/>
      <c r="D187" s="87">
        <f>Vertices[[#This Row],[followersCount]]/100000</f>
        <v>0.19972999999999999</v>
      </c>
      <c r="E187" s="84"/>
      <c r="F187" s="15"/>
      <c r="G187" s="15"/>
      <c r="H187" s="67" t="str">
        <f>IF(Vertices[[#This Row],[Size]]&gt;50,Vertices[[#This Row],[Vertex]],"")</f>
        <v/>
      </c>
      <c r="I187" s="67"/>
      <c r="J187" s="67"/>
      <c r="K187" s="16"/>
      <c r="L187" s="88"/>
      <c r="M187" s="89">
        <v>9770.45703125</v>
      </c>
      <c r="N187" s="89">
        <v>6040.3154296875</v>
      </c>
      <c r="O187" s="78"/>
      <c r="P187" s="90"/>
      <c r="Q187" s="90"/>
      <c r="R187" s="116"/>
      <c r="S187" s="116"/>
      <c r="T187" s="116"/>
      <c r="U187" s="116"/>
      <c r="V187" s="117"/>
      <c r="W187" s="117"/>
      <c r="X187" s="117"/>
      <c r="Y187" s="117"/>
      <c r="Z187" s="51"/>
      <c r="AA187" s="85">
        <v>187</v>
      </c>
      <c r="AB187" s="85"/>
      <c r="AC187">
        <v>7791</v>
      </c>
      <c r="AD187">
        <v>19973</v>
      </c>
      <c r="AE187">
        <v>3201</v>
      </c>
      <c r="AF187">
        <v>6721</v>
      </c>
    </row>
    <row r="188" spans="1:32" x14ac:dyDescent="0.3">
      <c r="A188" t="s">
        <v>674</v>
      </c>
      <c r="B188" s="53"/>
      <c r="C188" s="53"/>
      <c r="D188" s="87">
        <f>Vertices[[#This Row],[followersCount]]/100000</f>
        <v>4.0000000000000002E-4</v>
      </c>
      <c r="E188" s="84"/>
      <c r="F188" s="15"/>
      <c r="G188" s="15"/>
      <c r="H188" s="67" t="str">
        <f>IF(Vertices[[#This Row],[Size]]&gt;50,Vertices[[#This Row],[Vertex]],"")</f>
        <v/>
      </c>
      <c r="I188" s="67"/>
      <c r="J188" s="67"/>
      <c r="K188" s="16"/>
      <c r="L188" s="88"/>
      <c r="M188" s="89">
        <v>8327.138671875</v>
      </c>
      <c r="N188" s="89">
        <v>8043.84814453125</v>
      </c>
      <c r="O188" s="78"/>
      <c r="P188" s="90"/>
      <c r="Q188" s="90"/>
      <c r="R188" s="116"/>
      <c r="S188" s="116"/>
      <c r="T188" s="116"/>
      <c r="U188" s="116"/>
      <c r="V188" s="117"/>
      <c r="W188" s="117"/>
      <c r="X188" s="117"/>
      <c r="Y188" s="117"/>
      <c r="Z188" s="51"/>
      <c r="AA188" s="85">
        <v>188</v>
      </c>
      <c r="AB188" s="85"/>
      <c r="AC188">
        <v>85</v>
      </c>
      <c r="AD188">
        <v>40</v>
      </c>
      <c r="AE188">
        <v>276</v>
      </c>
      <c r="AF188">
        <v>576</v>
      </c>
    </row>
    <row r="189" spans="1:32" x14ac:dyDescent="0.3">
      <c r="A189" t="s">
        <v>675</v>
      </c>
      <c r="B189" s="53"/>
      <c r="C189" s="53"/>
      <c r="D189" s="87">
        <f>Vertices[[#This Row],[followersCount]]/100000</f>
        <v>1.1000000000000001E-3</v>
      </c>
      <c r="E189" s="84"/>
      <c r="F189" s="15"/>
      <c r="G189" s="15"/>
      <c r="H189" s="67" t="str">
        <f>IF(Vertices[[#This Row],[Size]]&gt;50,Vertices[[#This Row],[Vertex]],"")</f>
        <v/>
      </c>
      <c r="I189" s="67"/>
      <c r="J189" s="67"/>
      <c r="K189" s="16"/>
      <c r="L189" s="88"/>
      <c r="M189" s="89">
        <v>7778.0546875</v>
      </c>
      <c r="N189" s="89">
        <v>3306.955322265625</v>
      </c>
      <c r="O189" s="78"/>
      <c r="P189" s="90"/>
      <c r="Q189" s="90"/>
      <c r="R189" s="116"/>
      <c r="S189" s="116"/>
      <c r="T189" s="116"/>
      <c r="U189" s="116"/>
      <c r="V189" s="117"/>
      <c r="W189" s="117"/>
      <c r="X189" s="117"/>
      <c r="Y189" s="117"/>
      <c r="Z189" s="51"/>
      <c r="AA189" s="85">
        <v>189</v>
      </c>
      <c r="AB189" s="85"/>
      <c r="AC189">
        <v>4223</v>
      </c>
      <c r="AD189">
        <v>110</v>
      </c>
      <c r="AE189">
        <v>80</v>
      </c>
      <c r="AF189">
        <v>232</v>
      </c>
    </row>
    <row r="190" spans="1:32" x14ac:dyDescent="0.3">
      <c r="A190" t="s">
        <v>676</v>
      </c>
      <c r="B190" s="53"/>
      <c r="C190" s="53"/>
      <c r="D190" s="87">
        <f>Vertices[[#This Row],[followersCount]]/100000</f>
        <v>3.3259999999999998E-2</v>
      </c>
      <c r="E190" s="84"/>
      <c r="F190" s="15"/>
      <c r="G190" s="15"/>
      <c r="H190" s="67" t="str">
        <f>IF(Vertices[[#This Row],[Size]]&gt;50,Vertices[[#This Row],[Vertex]],"")</f>
        <v/>
      </c>
      <c r="I190" s="67"/>
      <c r="J190" s="67"/>
      <c r="K190" s="16"/>
      <c r="L190" s="88"/>
      <c r="M190" s="89">
        <v>7999.06640625</v>
      </c>
      <c r="N190" s="89">
        <v>1913.786865234375</v>
      </c>
      <c r="O190" s="78"/>
      <c r="P190" s="90"/>
      <c r="Q190" s="90"/>
      <c r="R190" s="116"/>
      <c r="S190" s="116"/>
      <c r="T190" s="116"/>
      <c r="U190" s="116"/>
      <c r="V190" s="117"/>
      <c r="W190" s="117"/>
      <c r="X190" s="117"/>
      <c r="Y190" s="117"/>
      <c r="Z190" s="51"/>
      <c r="AA190" s="85">
        <v>190</v>
      </c>
      <c r="AB190" s="85"/>
      <c r="AC190">
        <v>4406</v>
      </c>
      <c r="AD190">
        <v>3326</v>
      </c>
      <c r="AE190">
        <v>287</v>
      </c>
      <c r="AF190">
        <v>1056</v>
      </c>
    </row>
    <row r="191" spans="1:32" x14ac:dyDescent="0.3">
      <c r="A191" t="s">
        <v>677</v>
      </c>
      <c r="B191" s="53"/>
      <c r="C191" s="53"/>
      <c r="D191" s="87">
        <f>Vertices[[#This Row],[followersCount]]/100000</f>
        <v>1.0499999999999999E-3</v>
      </c>
      <c r="E191" s="84"/>
      <c r="F191" s="15"/>
      <c r="G191" s="15"/>
      <c r="H191" s="67" t="str">
        <f>IF(Vertices[[#This Row],[Size]]&gt;50,Vertices[[#This Row],[Vertex]],"")</f>
        <v/>
      </c>
      <c r="I191" s="67"/>
      <c r="J191" s="67"/>
      <c r="K191" s="16"/>
      <c r="L191" s="88"/>
      <c r="M191" s="89">
        <v>7726.931640625</v>
      </c>
      <c r="N191" s="89">
        <v>8925.572265625</v>
      </c>
      <c r="O191" s="78"/>
      <c r="P191" s="90"/>
      <c r="Q191" s="90"/>
      <c r="R191" s="116"/>
      <c r="S191" s="116"/>
      <c r="T191" s="116"/>
      <c r="U191" s="116"/>
      <c r="V191" s="117"/>
      <c r="W191" s="117"/>
      <c r="X191" s="117"/>
      <c r="Y191" s="117"/>
      <c r="Z191" s="51"/>
      <c r="AA191" s="85">
        <v>191</v>
      </c>
      <c r="AB191" s="85"/>
      <c r="AC191">
        <v>1955</v>
      </c>
      <c r="AD191">
        <v>105</v>
      </c>
      <c r="AE191">
        <v>26</v>
      </c>
      <c r="AF191">
        <v>90</v>
      </c>
    </row>
    <row r="192" spans="1:32" x14ac:dyDescent="0.3">
      <c r="A192" t="s">
        <v>678</v>
      </c>
      <c r="B192" s="53"/>
      <c r="C192" s="53"/>
      <c r="D192" s="87">
        <f>Vertices[[#This Row],[followersCount]]/100000</f>
        <v>1.7899999999999999E-3</v>
      </c>
      <c r="E192" s="84"/>
      <c r="F192" s="15"/>
      <c r="G192" s="15"/>
      <c r="H192" s="67" t="str">
        <f>IF(Vertices[[#This Row],[Size]]&gt;50,Vertices[[#This Row],[Vertex]],"")</f>
        <v/>
      </c>
      <c r="I192" s="67"/>
      <c r="J192" s="67"/>
      <c r="K192" s="16"/>
      <c r="L192" s="88"/>
      <c r="M192" s="89">
        <v>5717.42822265625</v>
      </c>
      <c r="N192" s="89">
        <v>2758.369384765625</v>
      </c>
      <c r="O192" s="78"/>
      <c r="P192" s="90"/>
      <c r="Q192" s="90"/>
      <c r="R192" s="116"/>
      <c r="S192" s="116"/>
      <c r="T192" s="116"/>
      <c r="U192" s="116"/>
      <c r="V192" s="117"/>
      <c r="W192" s="117"/>
      <c r="X192" s="117"/>
      <c r="Y192" s="117"/>
      <c r="Z192" s="51"/>
      <c r="AA192" s="85">
        <v>192</v>
      </c>
      <c r="AB192" s="85"/>
      <c r="AC192">
        <v>60</v>
      </c>
      <c r="AD192">
        <v>179</v>
      </c>
      <c r="AE192">
        <v>78</v>
      </c>
      <c r="AF192">
        <v>107</v>
      </c>
    </row>
    <row r="193" spans="1:32" x14ac:dyDescent="0.3">
      <c r="A193" t="s">
        <v>679</v>
      </c>
      <c r="B193" s="53"/>
      <c r="C193" s="53"/>
      <c r="D193" s="87">
        <f>Vertices[[#This Row],[followersCount]]/100000</f>
        <v>1.1800000000000001E-3</v>
      </c>
      <c r="E193" s="84"/>
      <c r="F193" s="15"/>
      <c r="G193" s="15"/>
      <c r="H193" s="67" t="str">
        <f>IF(Vertices[[#This Row],[Size]]&gt;50,Vertices[[#This Row],[Vertex]],"")</f>
        <v/>
      </c>
      <c r="I193" s="67"/>
      <c r="J193" s="67"/>
      <c r="K193" s="16"/>
      <c r="L193" s="88"/>
      <c r="M193" s="89">
        <v>2559.60498046875</v>
      </c>
      <c r="N193" s="89">
        <v>8484.3203125</v>
      </c>
      <c r="O193" s="78"/>
      <c r="P193" s="90"/>
      <c r="Q193" s="90"/>
      <c r="R193" s="116"/>
      <c r="S193" s="116"/>
      <c r="T193" s="116"/>
      <c r="U193" s="116"/>
      <c r="V193" s="117"/>
      <c r="W193" s="117"/>
      <c r="X193" s="117"/>
      <c r="Y193" s="117"/>
      <c r="Z193" s="51"/>
      <c r="AA193" s="85">
        <v>193</v>
      </c>
      <c r="AB193" s="85"/>
      <c r="AC193">
        <v>2692</v>
      </c>
      <c r="AD193">
        <v>118</v>
      </c>
      <c r="AE193">
        <v>85</v>
      </c>
      <c r="AF193">
        <v>88</v>
      </c>
    </row>
    <row r="194" spans="1:32" x14ac:dyDescent="0.3">
      <c r="A194" t="s">
        <v>680</v>
      </c>
      <c r="B194" s="53"/>
      <c r="C194" s="53"/>
      <c r="D194" s="87">
        <f>Vertices[[#This Row],[followersCount]]/100000</f>
        <v>4.3400000000000001E-3</v>
      </c>
      <c r="E194" s="84"/>
      <c r="F194" s="15"/>
      <c r="G194" s="15"/>
      <c r="H194" s="67" t="str">
        <f>IF(Vertices[[#This Row],[Size]]&gt;50,Vertices[[#This Row],[Vertex]],"")</f>
        <v/>
      </c>
      <c r="I194" s="67"/>
      <c r="J194" s="67"/>
      <c r="K194" s="16"/>
      <c r="L194" s="88"/>
      <c r="M194" s="89">
        <v>4965.32568359375</v>
      </c>
      <c r="N194" s="89">
        <v>298.91094970703125</v>
      </c>
      <c r="O194" s="78"/>
      <c r="P194" s="90"/>
      <c r="Q194" s="90"/>
      <c r="R194" s="116"/>
      <c r="S194" s="116"/>
      <c r="T194" s="116"/>
      <c r="U194" s="116"/>
      <c r="V194" s="117"/>
      <c r="W194" s="117"/>
      <c r="X194" s="117"/>
      <c r="Y194" s="117"/>
      <c r="Z194" s="51"/>
      <c r="AA194" s="85">
        <v>194</v>
      </c>
      <c r="AB194" s="85"/>
      <c r="AC194">
        <v>11009</v>
      </c>
      <c r="AD194">
        <v>434</v>
      </c>
      <c r="AE194">
        <v>6489</v>
      </c>
      <c r="AF194">
        <v>1545</v>
      </c>
    </row>
    <row r="195" spans="1:32" x14ac:dyDescent="0.3">
      <c r="A195" t="s">
        <v>681</v>
      </c>
      <c r="B195" s="53"/>
      <c r="C195" s="53"/>
      <c r="D195" s="87">
        <f>Vertices[[#This Row],[followersCount]]/100000</f>
        <v>4.8399999999999997E-3</v>
      </c>
      <c r="E195" s="84"/>
      <c r="F195" s="15"/>
      <c r="G195" s="15"/>
      <c r="H195" s="67" t="str">
        <f>IF(Vertices[[#This Row],[Size]]&gt;50,Vertices[[#This Row],[Vertex]],"")</f>
        <v/>
      </c>
      <c r="I195" s="67"/>
      <c r="J195" s="67"/>
      <c r="K195" s="16"/>
      <c r="L195" s="88"/>
      <c r="M195" s="89">
        <v>6706.73876953125</v>
      </c>
      <c r="N195" s="89">
        <v>2680.6494140625</v>
      </c>
      <c r="O195" s="78"/>
      <c r="P195" s="90"/>
      <c r="Q195" s="90"/>
      <c r="R195" s="116"/>
      <c r="S195" s="116"/>
      <c r="T195" s="116"/>
      <c r="U195" s="116"/>
      <c r="V195" s="117"/>
      <c r="W195" s="117"/>
      <c r="X195" s="117"/>
      <c r="Y195" s="117"/>
      <c r="Z195" s="51"/>
      <c r="AA195" s="85">
        <v>195</v>
      </c>
      <c r="AB195" s="85"/>
      <c r="AC195">
        <v>6172</v>
      </c>
      <c r="AD195">
        <v>484</v>
      </c>
      <c r="AE195">
        <v>3431</v>
      </c>
      <c r="AF195">
        <v>745</v>
      </c>
    </row>
    <row r="196" spans="1:32" x14ac:dyDescent="0.3">
      <c r="A196" t="s">
        <v>682</v>
      </c>
      <c r="B196" s="53"/>
      <c r="C196" s="53"/>
      <c r="D196" s="87">
        <f>Vertices[[#This Row],[followersCount]]/100000</f>
        <v>4.3800000000000002E-3</v>
      </c>
      <c r="E196" s="84"/>
      <c r="F196" s="15"/>
      <c r="G196" s="15"/>
      <c r="H196" s="67" t="str">
        <f>IF(Vertices[[#This Row],[Size]]&gt;50,Vertices[[#This Row],[Vertex]],"")</f>
        <v/>
      </c>
      <c r="I196" s="67"/>
      <c r="J196" s="67"/>
      <c r="K196" s="16"/>
      <c r="L196" s="88"/>
      <c r="M196" s="89">
        <v>6175.4462890625</v>
      </c>
      <c r="N196" s="89">
        <v>8846.22265625</v>
      </c>
      <c r="O196" s="78"/>
      <c r="P196" s="90"/>
      <c r="Q196" s="90"/>
      <c r="R196" s="116"/>
      <c r="S196" s="116"/>
      <c r="T196" s="116"/>
      <c r="U196" s="116"/>
      <c r="V196" s="117"/>
      <c r="W196" s="117"/>
      <c r="X196" s="117"/>
      <c r="Y196" s="117"/>
      <c r="Z196" s="51"/>
      <c r="AA196" s="85">
        <v>196</v>
      </c>
      <c r="AB196" s="85"/>
      <c r="AC196">
        <v>35947</v>
      </c>
      <c r="AD196">
        <v>438</v>
      </c>
      <c r="AE196">
        <v>21551</v>
      </c>
      <c r="AF196">
        <v>325</v>
      </c>
    </row>
    <row r="197" spans="1:32" x14ac:dyDescent="0.3">
      <c r="A197" t="s">
        <v>683</v>
      </c>
      <c r="B197" s="53"/>
      <c r="C197" s="53"/>
      <c r="D197" s="87">
        <f>Vertices[[#This Row],[followersCount]]/100000</f>
        <v>1.6000000000000001E-4</v>
      </c>
      <c r="E197" s="84"/>
      <c r="F197" s="15"/>
      <c r="G197" s="15"/>
      <c r="H197" s="67" t="str">
        <f>IF(Vertices[[#This Row],[Size]]&gt;50,Vertices[[#This Row],[Vertex]],"")</f>
        <v/>
      </c>
      <c r="I197" s="67"/>
      <c r="J197" s="67"/>
      <c r="K197" s="16"/>
      <c r="L197" s="88"/>
      <c r="M197" s="89">
        <v>8353.3291015625</v>
      </c>
      <c r="N197" s="89">
        <v>8251.1953125</v>
      </c>
      <c r="O197" s="78"/>
      <c r="P197" s="90"/>
      <c r="Q197" s="90"/>
      <c r="R197" s="116"/>
      <c r="S197" s="116"/>
      <c r="T197" s="116"/>
      <c r="U197" s="116"/>
      <c r="V197" s="117"/>
      <c r="W197" s="117"/>
      <c r="X197" s="117"/>
      <c r="Y197" s="117"/>
      <c r="Z197" s="51"/>
      <c r="AA197" s="85">
        <v>197</v>
      </c>
      <c r="AB197" s="85"/>
      <c r="AC197">
        <v>5</v>
      </c>
      <c r="AD197">
        <v>16</v>
      </c>
      <c r="AE197">
        <v>9</v>
      </c>
      <c r="AF197">
        <v>82</v>
      </c>
    </row>
    <row r="198" spans="1:32" x14ac:dyDescent="0.3">
      <c r="A198" t="s">
        <v>684</v>
      </c>
      <c r="B198" s="53"/>
      <c r="C198" s="53"/>
      <c r="D198" s="87">
        <f>Vertices[[#This Row],[followersCount]]/100000</f>
        <v>1.74E-3</v>
      </c>
      <c r="E198" s="84"/>
      <c r="F198" s="15"/>
      <c r="G198" s="15"/>
      <c r="H198" s="67" t="str">
        <f>IF(Vertices[[#This Row],[Size]]&gt;50,Vertices[[#This Row],[Vertex]],"")</f>
        <v/>
      </c>
      <c r="I198" s="67"/>
      <c r="J198" s="67"/>
      <c r="K198" s="16"/>
      <c r="L198" s="88"/>
      <c r="M198" s="89">
        <v>8277.580078125</v>
      </c>
      <c r="N198" s="89">
        <v>7330.494140625</v>
      </c>
      <c r="O198" s="78"/>
      <c r="P198" s="90"/>
      <c r="Q198" s="90"/>
      <c r="R198" s="116"/>
      <c r="S198" s="116"/>
      <c r="T198" s="116"/>
      <c r="U198" s="116"/>
      <c r="V198" s="117"/>
      <c r="W198" s="117"/>
      <c r="X198" s="117"/>
      <c r="Y198" s="117"/>
      <c r="Z198" s="51"/>
      <c r="AA198" s="85">
        <v>198</v>
      </c>
      <c r="AB198" s="85"/>
      <c r="AC198">
        <v>751</v>
      </c>
      <c r="AD198">
        <v>174</v>
      </c>
      <c r="AE198">
        <v>775</v>
      </c>
      <c r="AF198">
        <v>283</v>
      </c>
    </row>
    <row r="199" spans="1:32" x14ac:dyDescent="0.3">
      <c r="A199" t="s">
        <v>685</v>
      </c>
      <c r="B199" s="53"/>
      <c r="C199" s="53"/>
      <c r="D199" s="87">
        <f>Vertices[[#This Row],[followersCount]]/100000</f>
        <v>6.0000000000000002E-5</v>
      </c>
      <c r="E199" s="84"/>
      <c r="F199" s="15"/>
      <c r="G199" s="15"/>
      <c r="H199" s="67" t="str">
        <f>IF(Vertices[[#This Row],[Size]]&gt;50,Vertices[[#This Row],[Vertex]],"")</f>
        <v/>
      </c>
      <c r="I199" s="67"/>
      <c r="J199" s="67"/>
      <c r="K199" s="16"/>
      <c r="L199" s="88"/>
      <c r="M199" s="89">
        <v>9059.677734375</v>
      </c>
      <c r="N199" s="89">
        <v>6255.90478515625</v>
      </c>
      <c r="O199" s="78"/>
      <c r="P199" s="90"/>
      <c r="Q199" s="90"/>
      <c r="R199" s="116"/>
      <c r="S199" s="116"/>
      <c r="T199" s="116"/>
      <c r="U199" s="116"/>
      <c r="V199" s="117"/>
      <c r="W199" s="117"/>
      <c r="X199" s="117"/>
      <c r="Y199" s="117"/>
      <c r="Z199" s="51"/>
      <c r="AA199" s="85">
        <v>199</v>
      </c>
      <c r="AB199" s="85"/>
      <c r="AC199">
        <v>91</v>
      </c>
      <c r="AD199">
        <v>6</v>
      </c>
      <c r="AE199">
        <v>8</v>
      </c>
      <c r="AF199">
        <v>100</v>
      </c>
    </row>
    <row r="200" spans="1:32" x14ac:dyDescent="0.3">
      <c r="A200" t="s">
        <v>686</v>
      </c>
      <c r="B200" s="53"/>
      <c r="C200" s="53"/>
      <c r="D200" s="87">
        <f>Vertices[[#This Row],[followersCount]]/100000</f>
        <v>0.14376</v>
      </c>
      <c r="E200" s="84"/>
      <c r="F200" s="15"/>
      <c r="G200" s="15"/>
      <c r="H200" s="67" t="str">
        <f>IF(Vertices[[#This Row],[Size]]&gt;50,Vertices[[#This Row],[Vertex]],"")</f>
        <v/>
      </c>
      <c r="I200" s="67"/>
      <c r="J200" s="67"/>
      <c r="K200" s="16"/>
      <c r="L200" s="88"/>
      <c r="M200" s="89">
        <v>7369.5712890625</v>
      </c>
      <c r="N200" s="89">
        <v>9215.8212890625</v>
      </c>
      <c r="O200" s="78"/>
      <c r="P200" s="90"/>
      <c r="Q200" s="90"/>
      <c r="R200" s="116"/>
      <c r="S200" s="116"/>
      <c r="T200" s="116"/>
      <c r="U200" s="116"/>
      <c r="V200" s="117"/>
      <c r="W200" s="117"/>
      <c r="X200" s="117"/>
      <c r="Y200" s="117"/>
      <c r="Z200" s="51"/>
      <c r="AA200" s="85">
        <v>200</v>
      </c>
      <c r="AB200" s="85"/>
      <c r="AC200">
        <v>45051</v>
      </c>
      <c r="AD200">
        <v>14376</v>
      </c>
      <c r="AE200">
        <v>2331</v>
      </c>
      <c r="AF200">
        <v>8655</v>
      </c>
    </row>
    <row r="201" spans="1:32" x14ac:dyDescent="0.3">
      <c r="A201" t="s">
        <v>687</v>
      </c>
      <c r="B201" s="53"/>
      <c r="C201" s="53"/>
      <c r="D201" s="87">
        <f>Vertices[[#This Row],[followersCount]]/100000</f>
        <v>6.2170000000000003E-2</v>
      </c>
      <c r="E201" s="84"/>
      <c r="F201" s="15"/>
      <c r="G201" s="15"/>
      <c r="H201" s="67" t="str">
        <f>IF(Vertices[[#This Row],[Size]]&gt;50,Vertices[[#This Row],[Vertex]],"")</f>
        <v/>
      </c>
      <c r="I201" s="67"/>
      <c r="J201" s="67"/>
      <c r="K201" s="16"/>
      <c r="L201" s="88"/>
      <c r="M201" s="89">
        <v>6854.0107421875</v>
      </c>
      <c r="N201" s="89">
        <v>1533.2657470703125</v>
      </c>
      <c r="O201" s="78"/>
      <c r="P201" s="90"/>
      <c r="Q201" s="90"/>
      <c r="R201" s="116"/>
      <c r="S201" s="116"/>
      <c r="T201" s="116"/>
      <c r="U201" s="116"/>
      <c r="V201" s="117"/>
      <c r="W201" s="117"/>
      <c r="X201" s="117"/>
      <c r="Y201" s="117"/>
      <c r="Z201" s="51"/>
      <c r="AA201" s="85">
        <v>201</v>
      </c>
      <c r="AB201" s="85"/>
      <c r="AC201">
        <v>3884</v>
      </c>
      <c r="AD201">
        <v>6217</v>
      </c>
      <c r="AE201">
        <v>768</v>
      </c>
      <c r="AF201">
        <v>813</v>
      </c>
    </row>
    <row r="202" spans="1:32" x14ac:dyDescent="0.3">
      <c r="A202" t="s">
        <v>688</v>
      </c>
      <c r="B202" s="53"/>
      <c r="C202" s="53"/>
      <c r="D202" s="87">
        <f>Vertices[[#This Row],[followersCount]]/100000</f>
        <v>9.8700000000000003E-3</v>
      </c>
      <c r="E202" s="84"/>
      <c r="F202" s="15"/>
      <c r="G202" s="15"/>
      <c r="H202" s="67" t="str">
        <f>IF(Vertices[[#This Row],[Size]]&gt;50,Vertices[[#This Row],[Vertex]],"")</f>
        <v/>
      </c>
      <c r="I202" s="67"/>
      <c r="J202" s="67"/>
      <c r="K202" s="16"/>
      <c r="L202" s="88"/>
      <c r="M202" s="89">
        <v>8178.77587890625</v>
      </c>
      <c r="N202" s="89">
        <v>1374.706787109375</v>
      </c>
      <c r="O202" s="78"/>
      <c r="P202" s="90"/>
      <c r="Q202" s="90"/>
      <c r="R202" s="116"/>
      <c r="S202" s="116"/>
      <c r="T202" s="116"/>
      <c r="U202" s="116"/>
      <c r="V202" s="117"/>
      <c r="W202" s="117"/>
      <c r="X202" s="117"/>
      <c r="Y202" s="117"/>
      <c r="Z202" s="51"/>
      <c r="AA202" s="85">
        <v>202</v>
      </c>
      <c r="AB202" s="85"/>
      <c r="AC202">
        <v>585</v>
      </c>
      <c r="AD202">
        <v>987</v>
      </c>
      <c r="AE202">
        <v>4659</v>
      </c>
      <c r="AF202">
        <v>788</v>
      </c>
    </row>
    <row r="203" spans="1:32" x14ac:dyDescent="0.3">
      <c r="A203" t="s">
        <v>689</v>
      </c>
      <c r="B203" s="53"/>
      <c r="C203" s="53"/>
      <c r="D203" s="87">
        <f>Vertices[[#This Row],[followersCount]]/100000</f>
        <v>1.42E-3</v>
      </c>
      <c r="E203" s="84"/>
      <c r="F203" s="15"/>
      <c r="G203" s="15"/>
      <c r="H203" s="67" t="str">
        <f>IF(Vertices[[#This Row],[Size]]&gt;50,Vertices[[#This Row],[Vertex]],"")</f>
        <v/>
      </c>
      <c r="I203" s="67"/>
      <c r="J203" s="67"/>
      <c r="K203" s="16"/>
      <c r="L203" s="88"/>
      <c r="M203" s="89">
        <v>6100.22021484375</v>
      </c>
      <c r="N203" s="89">
        <v>9805.6396484375</v>
      </c>
      <c r="O203" s="78"/>
      <c r="P203" s="90"/>
      <c r="Q203" s="90"/>
      <c r="R203" s="116"/>
      <c r="S203" s="116"/>
      <c r="T203" s="116"/>
      <c r="U203" s="116"/>
      <c r="V203" s="117"/>
      <c r="W203" s="117"/>
      <c r="X203" s="117"/>
      <c r="Y203" s="117"/>
      <c r="Z203" s="51"/>
      <c r="AA203" s="85">
        <v>203</v>
      </c>
      <c r="AB203" s="85"/>
      <c r="AC203">
        <v>1900</v>
      </c>
      <c r="AD203">
        <v>142</v>
      </c>
      <c r="AE203">
        <v>2205</v>
      </c>
      <c r="AF203">
        <v>203</v>
      </c>
    </row>
    <row r="204" spans="1:32" x14ac:dyDescent="0.3">
      <c r="A204" t="s">
        <v>690</v>
      </c>
      <c r="B204" s="53"/>
      <c r="C204" s="53"/>
      <c r="D204" s="87">
        <f>Vertices[[#This Row],[followersCount]]/100000</f>
        <v>4.3099999999999996E-3</v>
      </c>
      <c r="E204" s="84"/>
      <c r="F204" s="15"/>
      <c r="G204" s="15"/>
      <c r="H204" s="67" t="str">
        <f>IF(Vertices[[#This Row],[Size]]&gt;50,Vertices[[#This Row],[Vertex]],"")</f>
        <v/>
      </c>
      <c r="I204" s="67"/>
      <c r="J204" s="67"/>
      <c r="K204" s="16"/>
      <c r="L204" s="88"/>
      <c r="M204" s="89">
        <v>1632.1815185546875</v>
      </c>
      <c r="N204" s="89">
        <v>8007.7373046875</v>
      </c>
      <c r="O204" s="78"/>
      <c r="P204" s="90"/>
      <c r="Q204" s="90"/>
      <c r="R204" s="116"/>
      <c r="S204" s="116"/>
      <c r="T204" s="116"/>
      <c r="U204" s="116"/>
      <c r="V204" s="117"/>
      <c r="W204" s="117"/>
      <c r="X204" s="117"/>
      <c r="Y204" s="117"/>
      <c r="Z204" s="51"/>
      <c r="AA204" s="85">
        <v>204</v>
      </c>
      <c r="AB204" s="85"/>
      <c r="AC204">
        <v>772</v>
      </c>
      <c r="AD204">
        <v>431</v>
      </c>
      <c r="AE204">
        <v>2</v>
      </c>
      <c r="AF204">
        <v>96</v>
      </c>
    </row>
    <row r="205" spans="1:32" x14ac:dyDescent="0.3">
      <c r="A205" t="s">
        <v>691</v>
      </c>
      <c r="B205" s="53"/>
      <c r="C205" s="53"/>
      <c r="D205" s="87">
        <f>Vertices[[#This Row],[followersCount]]/100000</f>
        <v>3.3E-4</v>
      </c>
      <c r="E205" s="84"/>
      <c r="F205" s="15"/>
      <c r="G205" s="15"/>
      <c r="H205" s="67" t="str">
        <f>IF(Vertices[[#This Row],[Size]]&gt;50,Vertices[[#This Row],[Vertex]],"")</f>
        <v/>
      </c>
      <c r="I205" s="67"/>
      <c r="J205" s="67"/>
      <c r="K205" s="16"/>
      <c r="L205" s="88"/>
      <c r="M205" s="89">
        <v>602.8951416015625</v>
      </c>
      <c r="N205" s="89">
        <v>6704.8154296875</v>
      </c>
      <c r="O205" s="78"/>
      <c r="P205" s="90"/>
      <c r="Q205" s="90"/>
      <c r="R205" s="116"/>
      <c r="S205" s="116"/>
      <c r="T205" s="116"/>
      <c r="U205" s="116"/>
      <c r="V205" s="117"/>
      <c r="W205" s="117"/>
      <c r="X205" s="117"/>
      <c r="Y205" s="117"/>
      <c r="Z205" s="51"/>
      <c r="AA205" s="85">
        <v>205</v>
      </c>
      <c r="AB205" s="85"/>
      <c r="AC205">
        <v>37</v>
      </c>
      <c r="AD205">
        <v>33</v>
      </c>
      <c r="AE205">
        <v>2957</v>
      </c>
      <c r="AF205">
        <v>139</v>
      </c>
    </row>
    <row r="206" spans="1:32" x14ac:dyDescent="0.3">
      <c r="A206" t="s">
        <v>692</v>
      </c>
      <c r="B206" s="53"/>
      <c r="C206" s="53"/>
      <c r="D206" s="87">
        <f>Vertices[[#This Row],[followersCount]]/100000</f>
        <v>2.743E-2</v>
      </c>
      <c r="E206" s="84"/>
      <c r="F206" s="15"/>
      <c r="G206" s="15"/>
      <c r="H206" s="67" t="str">
        <f>IF(Vertices[[#This Row],[Size]]&gt;50,Vertices[[#This Row],[Vertex]],"")</f>
        <v/>
      </c>
      <c r="I206" s="67"/>
      <c r="J206" s="67"/>
      <c r="K206" s="16"/>
      <c r="L206" s="88"/>
      <c r="M206" s="89">
        <v>4387.43994140625</v>
      </c>
      <c r="N206" s="89">
        <v>9841.7158203125</v>
      </c>
      <c r="O206" s="78"/>
      <c r="P206" s="90"/>
      <c r="Q206" s="90"/>
      <c r="R206" s="116"/>
      <c r="S206" s="116"/>
      <c r="T206" s="116"/>
      <c r="U206" s="116"/>
      <c r="V206" s="117"/>
      <c r="W206" s="117"/>
      <c r="X206" s="117"/>
      <c r="Y206" s="117"/>
      <c r="Z206" s="51"/>
      <c r="AA206" s="85">
        <v>206</v>
      </c>
      <c r="AB206" s="85"/>
      <c r="AC206">
        <v>30360</v>
      </c>
      <c r="AD206">
        <v>2743</v>
      </c>
      <c r="AE206">
        <v>2478</v>
      </c>
      <c r="AF206">
        <v>1866</v>
      </c>
    </row>
    <row r="207" spans="1:32" x14ac:dyDescent="0.3">
      <c r="A207" t="s">
        <v>693</v>
      </c>
      <c r="B207" s="53"/>
      <c r="C207" s="53"/>
      <c r="D207" s="87">
        <f>Vertices[[#This Row],[followersCount]]/100000</f>
        <v>6.1900000000000002E-3</v>
      </c>
      <c r="E207" s="84"/>
      <c r="F207" s="15"/>
      <c r="G207" s="15"/>
      <c r="H207" s="67" t="str">
        <f>IF(Vertices[[#This Row],[Size]]&gt;50,Vertices[[#This Row],[Vertex]],"")</f>
        <v/>
      </c>
      <c r="I207" s="67"/>
      <c r="J207" s="67"/>
      <c r="K207" s="16"/>
      <c r="L207" s="88"/>
      <c r="M207" s="89">
        <v>6224.03125</v>
      </c>
      <c r="N207" s="89">
        <v>2012.789306640625</v>
      </c>
      <c r="O207" s="78"/>
      <c r="P207" s="90"/>
      <c r="Q207" s="90"/>
      <c r="R207" s="116"/>
      <c r="S207" s="116"/>
      <c r="T207" s="116"/>
      <c r="U207" s="116"/>
      <c r="V207" s="117"/>
      <c r="W207" s="117"/>
      <c r="X207" s="117"/>
      <c r="Y207" s="117"/>
      <c r="Z207" s="51"/>
      <c r="AA207" s="85">
        <v>207</v>
      </c>
      <c r="AB207" s="85"/>
      <c r="AC207">
        <v>1932</v>
      </c>
      <c r="AD207">
        <v>619</v>
      </c>
      <c r="AE207">
        <v>863</v>
      </c>
      <c r="AF207">
        <v>883</v>
      </c>
    </row>
    <row r="208" spans="1:32" x14ac:dyDescent="0.3">
      <c r="A208" t="s">
        <v>694</v>
      </c>
      <c r="B208" s="53"/>
      <c r="C208" s="53"/>
      <c r="D208" s="87">
        <f>Vertices[[#This Row],[followersCount]]/100000</f>
        <v>1E-4</v>
      </c>
      <c r="E208" s="84"/>
      <c r="F208" s="15"/>
      <c r="G208" s="15"/>
      <c r="H208" s="67" t="str">
        <f>IF(Vertices[[#This Row],[Size]]&gt;50,Vertices[[#This Row],[Vertex]],"")</f>
        <v/>
      </c>
      <c r="I208" s="67"/>
      <c r="J208" s="67"/>
      <c r="K208" s="16"/>
      <c r="L208" s="88"/>
      <c r="M208" s="89">
        <v>7607.67626953125</v>
      </c>
      <c r="N208" s="89">
        <v>3380.044189453125</v>
      </c>
      <c r="O208" s="78"/>
      <c r="P208" s="90"/>
      <c r="Q208" s="90"/>
      <c r="R208" s="116"/>
      <c r="S208" s="116"/>
      <c r="T208" s="116"/>
      <c r="U208" s="116"/>
      <c r="V208" s="117"/>
      <c r="W208" s="117"/>
      <c r="X208" s="117"/>
      <c r="Y208" s="117"/>
      <c r="Z208" s="51"/>
      <c r="AA208" s="85">
        <v>208</v>
      </c>
      <c r="AB208" s="85"/>
      <c r="AC208">
        <v>6</v>
      </c>
      <c r="AD208">
        <v>10</v>
      </c>
      <c r="AE208">
        <v>128</v>
      </c>
      <c r="AF208">
        <v>34</v>
      </c>
    </row>
    <row r="209" spans="1:32" x14ac:dyDescent="0.3">
      <c r="A209" t="s">
        <v>695</v>
      </c>
      <c r="B209" s="53"/>
      <c r="C209" s="53"/>
      <c r="D209" s="87">
        <f>Vertices[[#This Row],[followersCount]]/100000</f>
        <v>3.8000000000000002E-4</v>
      </c>
      <c r="E209" s="84"/>
      <c r="F209" s="15"/>
      <c r="G209" s="15"/>
      <c r="H209" s="67" t="str">
        <f>IF(Vertices[[#This Row],[Size]]&gt;50,Vertices[[#This Row],[Vertex]],"")</f>
        <v/>
      </c>
      <c r="I209" s="67"/>
      <c r="J209" s="67"/>
      <c r="K209" s="16"/>
      <c r="L209" s="88"/>
      <c r="M209" s="89">
        <v>3345.876953125</v>
      </c>
      <c r="N209" s="89">
        <v>9280.5966796875</v>
      </c>
      <c r="O209" s="78"/>
      <c r="P209" s="90"/>
      <c r="Q209" s="90"/>
      <c r="R209" s="116"/>
      <c r="S209" s="116"/>
      <c r="T209" s="116"/>
      <c r="U209" s="116"/>
      <c r="V209" s="117"/>
      <c r="W209" s="117"/>
      <c r="X209" s="117"/>
      <c r="Y209" s="117"/>
      <c r="Z209" s="51"/>
      <c r="AA209" s="85">
        <v>209</v>
      </c>
      <c r="AB209" s="85"/>
      <c r="AC209">
        <v>119</v>
      </c>
      <c r="AD209">
        <v>38</v>
      </c>
      <c r="AE209">
        <v>12</v>
      </c>
      <c r="AF209">
        <v>149</v>
      </c>
    </row>
    <row r="210" spans="1:32" x14ac:dyDescent="0.3">
      <c r="A210" t="s">
        <v>696</v>
      </c>
      <c r="B210" s="53"/>
      <c r="C210" s="53"/>
      <c r="D210" s="87">
        <f>Vertices[[#This Row],[followersCount]]/100000</f>
        <v>8.9999999999999998E-4</v>
      </c>
      <c r="E210" s="84"/>
      <c r="F210" s="15"/>
      <c r="G210" s="15"/>
      <c r="H210" s="67" t="str">
        <f>IF(Vertices[[#This Row],[Size]]&gt;50,Vertices[[#This Row],[Vertex]],"")</f>
        <v/>
      </c>
      <c r="I210" s="67"/>
      <c r="J210" s="67"/>
      <c r="K210" s="16"/>
      <c r="L210" s="88"/>
      <c r="M210" s="89">
        <v>8471.9013671875</v>
      </c>
      <c r="N210" s="89">
        <v>5461.90380859375</v>
      </c>
      <c r="O210" s="78"/>
      <c r="P210" s="90"/>
      <c r="Q210" s="90"/>
      <c r="R210" s="116"/>
      <c r="S210" s="116"/>
      <c r="T210" s="116"/>
      <c r="U210" s="116"/>
      <c r="V210" s="117"/>
      <c r="W210" s="117"/>
      <c r="X210" s="117"/>
      <c r="Y210" s="117"/>
      <c r="Z210" s="51"/>
      <c r="AA210" s="85">
        <v>210</v>
      </c>
      <c r="AB210" s="85"/>
      <c r="AC210">
        <v>28</v>
      </c>
      <c r="AD210">
        <v>90</v>
      </c>
      <c r="AE210">
        <v>70</v>
      </c>
      <c r="AF210">
        <v>671</v>
      </c>
    </row>
    <row r="211" spans="1:32" x14ac:dyDescent="0.3">
      <c r="A211" t="s">
        <v>697</v>
      </c>
      <c r="B211" s="53"/>
      <c r="C211" s="53"/>
      <c r="D211" s="87">
        <f>Vertices[[#This Row],[followersCount]]/100000</f>
        <v>4.5199999999999997E-3</v>
      </c>
      <c r="E211" s="84"/>
      <c r="F211" s="15"/>
      <c r="G211" s="15"/>
      <c r="H211" s="67" t="str">
        <f>IF(Vertices[[#This Row],[Size]]&gt;50,Vertices[[#This Row],[Vertex]],"")</f>
        <v/>
      </c>
      <c r="I211" s="67"/>
      <c r="J211" s="67"/>
      <c r="K211" s="16"/>
      <c r="L211" s="88"/>
      <c r="M211" s="89">
        <v>1240.5233154296875</v>
      </c>
      <c r="N211" s="89">
        <v>8051.19482421875</v>
      </c>
      <c r="O211" s="78"/>
      <c r="P211" s="90"/>
      <c r="Q211" s="90"/>
      <c r="R211" s="116"/>
      <c r="S211" s="116"/>
      <c r="T211" s="116"/>
      <c r="U211" s="116"/>
      <c r="V211" s="117"/>
      <c r="W211" s="117"/>
      <c r="X211" s="117"/>
      <c r="Y211" s="117"/>
      <c r="Z211" s="51"/>
      <c r="AA211" s="85">
        <v>211</v>
      </c>
      <c r="AB211" s="85"/>
      <c r="AC211">
        <v>280</v>
      </c>
      <c r="AD211">
        <v>452</v>
      </c>
      <c r="AE211">
        <v>747</v>
      </c>
      <c r="AF211">
        <v>3497</v>
      </c>
    </row>
    <row r="212" spans="1:32" x14ac:dyDescent="0.3">
      <c r="A212" t="s">
        <v>698</v>
      </c>
      <c r="B212" s="53"/>
      <c r="C212" s="53"/>
      <c r="D212" s="87">
        <f>Vertices[[#This Row],[followersCount]]/100000</f>
        <v>1.0000000000000001E-5</v>
      </c>
      <c r="E212" s="84"/>
      <c r="F212" s="15"/>
      <c r="G212" s="15"/>
      <c r="H212" s="67" t="str">
        <f>IF(Vertices[[#This Row],[Size]]&gt;50,Vertices[[#This Row],[Vertex]],"")</f>
        <v/>
      </c>
      <c r="I212" s="67"/>
      <c r="J212" s="67"/>
      <c r="K212" s="16"/>
      <c r="L212" s="88"/>
      <c r="M212" s="89">
        <v>9836.9755859375</v>
      </c>
      <c r="N212" s="89">
        <v>3992.922607421875</v>
      </c>
      <c r="O212" s="78"/>
      <c r="P212" s="90"/>
      <c r="Q212" s="90"/>
      <c r="R212" s="116"/>
      <c r="S212" s="116"/>
      <c r="T212" s="116"/>
      <c r="U212" s="116"/>
      <c r="V212" s="117"/>
      <c r="W212" s="117"/>
      <c r="X212" s="117"/>
      <c r="Y212" s="117"/>
      <c r="Z212" s="51"/>
      <c r="AA212" s="85">
        <v>212</v>
      </c>
      <c r="AB212" s="85"/>
      <c r="AC212">
        <v>2</v>
      </c>
      <c r="AD212">
        <v>1</v>
      </c>
      <c r="AE212">
        <v>3</v>
      </c>
      <c r="AF212">
        <v>93</v>
      </c>
    </row>
    <row r="213" spans="1:32" x14ac:dyDescent="0.3">
      <c r="A213" t="s">
        <v>699</v>
      </c>
      <c r="B213" s="53"/>
      <c r="C213" s="53"/>
      <c r="D213" s="87">
        <f>Vertices[[#This Row],[followersCount]]/100000</f>
        <v>1.4300000000000001E-3</v>
      </c>
      <c r="E213" s="84"/>
      <c r="F213" s="15"/>
      <c r="G213" s="15"/>
      <c r="H213" s="67" t="str">
        <f>IF(Vertices[[#This Row],[Size]]&gt;50,Vertices[[#This Row],[Vertex]],"")</f>
        <v/>
      </c>
      <c r="I213" s="67"/>
      <c r="J213" s="67"/>
      <c r="K213" s="16"/>
      <c r="L213" s="88"/>
      <c r="M213" s="89">
        <v>2353.998291015625</v>
      </c>
      <c r="N213" s="89">
        <v>8748.6865234375</v>
      </c>
      <c r="O213" s="78"/>
      <c r="P213" s="90"/>
      <c r="Q213" s="90"/>
      <c r="R213" s="116"/>
      <c r="S213" s="116"/>
      <c r="T213" s="116"/>
      <c r="U213" s="116"/>
      <c r="V213" s="117"/>
      <c r="W213" s="117"/>
      <c r="X213" s="117"/>
      <c r="Y213" s="117"/>
      <c r="Z213" s="51"/>
      <c r="AA213" s="85">
        <v>213</v>
      </c>
      <c r="AB213" s="85"/>
      <c r="AC213">
        <v>11</v>
      </c>
      <c r="AD213">
        <v>143</v>
      </c>
      <c r="AE213">
        <v>0</v>
      </c>
      <c r="AF213">
        <v>603</v>
      </c>
    </row>
    <row r="214" spans="1:32" x14ac:dyDescent="0.3">
      <c r="A214" t="s">
        <v>700</v>
      </c>
      <c r="B214" s="53"/>
      <c r="C214" s="53"/>
      <c r="D214" s="87">
        <f>Vertices[[#This Row],[followersCount]]/100000</f>
        <v>8.4100000000000008E-3</v>
      </c>
      <c r="E214" s="84"/>
      <c r="F214" s="15"/>
      <c r="G214" s="15"/>
      <c r="H214" s="67" t="str">
        <f>IF(Vertices[[#This Row],[Size]]&gt;50,Vertices[[#This Row],[Vertex]],"")</f>
        <v/>
      </c>
      <c r="I214" s="67"/>
      <c r="J214" s="67"/>
      <c r="K214" s="16"/>
      <c r="L214" s="88"/>
      <c r="M214" s="89">
        <v>9074.875</v>
      </c>
      <c r="N214" s="89">
        <v>2572.48095703125</v>
      </c>
      <c r="O214" s="78"/>
      <c r="P214" s="90"/>
      <c r="Q214" s="90"/>
      <c r="R214" s="116"/>
      <c r="S214" s="116"/>
      <c r="T214" s="116"/>
      <c r="U214" s="116"/>
      <c r="V214" s="117"/>
      <c r="W214" s="117"/>
      <c r="X214" s="117"/>
      <c r="Y214" s="117"/>
      <c r="Z214" s="51"/>
      <c r="AA214" s="85">
        <v>214</v>
      </c>
      <c r="AB214" s="85"/>
      <c r="AC214">
        <v>25817</v>
      </c>
      <c r="AD214">
        <v>841</v>
      </c>
      <c r="AE214">
        <v>3348</v>
      </c>
      <c r="AF214">
        <v>963</v>
      </c>
    </row>
    <row r="215" spans="1:32" x14ac:dyDescent="0.3">
      <c r="A215" t="s">
        <v>701</v>
      </c>
      <c r="B215" s="53"/>
      <c r="C215" s="53"/>
      <c r="D215" s="87">
        <f>Vertices[[#This Row],[followersCount]]/100000</f>
        <v>1.1800000000000001E-3</v>
      </c>
      <c r="E215" s="84"/>
      <c r="F215" s="15"/>
      <c r="G215" s="15"/>
      <c r="H215" s="67" t="str">
        <f>IF(Vertices[[#This Row],[Size]]&gt;50,Vertices[[#This Row],[Vertex]],"")</f>
        <v/>
      </c>
      <c r="I215" s="67"/>
      <c r="J215" s="67"/>
      <c r="K215" s="16"/>
      <c r="L215" s="88"/>
      <c r="M215" s="89">
        <v>4622.04833984375</v>
      </c>
      <c r="N215" s="89">
        <v>3168.849853515625</v>
      </c>
      <c r="O215" s="78"/>
      <c r="P215" s="90"/>
      <c r="Q215" s="90"/>
      <c r="R215" s="116"/>
      <c r="S215" s="116"/>
      <c r="T215" s="116"/>
      <c r="U215" s="116"/>
      <c r="V215" s="117"/>
      <c r="W215" s="117"/>
      <c r="X215" s="117"/>
      <c r="Y215" s="117"/>
      <c r="Z215" s="51"/>
      <c r="AA215" s="85">
        <v>215</v>
      </c>
      <c r="AB215" s="85"/>
      <c r="AC215">
        <v>160</v>
      </c>
      <c r="AD215">
        <v>118</v>
      </c>
      <c r="AE215">
        <v>253</v>
      </c>
      <c r="AF215">
        <v>260</v>
      </c>
    </row>
    <row r="216" spans="1:32" x14ac:dyDescent="0.3">
      <c r="A216" t="s">
        <v>702</v>
      </c>
      <c r="B216" s="53"/>
      <c r="C216" s="53"/>
      <c r="D216" s="87">
        <f>Vertices[[#This Row],[followersCount]]/100000</f>
        <v>1.188E-2</v>
      </c>
      <c r="E216" s="84"/>
      <c r="F216" s="15"/>
      <c r="G216" s="15"/>
      <c r="H216" s="67" t="str">
        <f>IF(Vertices[[#This Row],[Size]]&gt;50,Vertices[[#This Row],[Vertex]],"")</f>
        <v/>
      </c>
      <c r="I216" s="67"/>
      <c r="J216" s="67"/>
      <c r="K216" s="16"/>
      <c r="L216" s="88"/>
      <c r="M216" s="89">
        <v>2219.31689453125</v>
      </c>
      <c r="N216" s="89">
        <v>6274.96923828125</v>
      </c>
      <c r="O216" s="78"/>
      <c r="P216" s="90"/>
      <c r="Q216" s="90"/>
      <c r="R216" s="116"/>
      <c r="S216" s="116"/>
      <c r="T216" s="116"/>
      <c r="U216" s="116"/>
      <c r="V216" s="117"/>
      <c r="W216" s="117"/>
      <c r="X216" s="117"/>
      <c r="Y216" s="117"/>
      <c r="Z216" s="51"/>
      <c r="AA216" s="85">
        <v>216</v>
      </c>
      <c r="AB216" s="85"/>
      <c r="AC216">
        <v>1694</v>
      </c>
      <c r="AD216">
        <v>1188</v>
      </c>
      <c r="AE216">
        <v>141</v>
      </c>
      <c r="AF216">
        <v>4937</v>
      </c>
    </row>
    <row r="217" spans="1:32" x14ac:dyDescent="0.3">
      <c r="A217" t="s">
        <v>182</v>
      </c>
      <c r="B217" s="53"/>
      <c r="C217" s="53"/>
      <c r="D217" s="87">
        <f>Vertices[[#This Row],[followersCount]]/100000</f>
        <v>5.561E-2</v>
      </c>
      <c r="E217" s="84"/>
      <c r="F217" s="15"/>
      <c r="G217" s="15"/>
      <c r="H217" s="67" t="str">
        <f>IF(Vertices[[#This Row],[Size]]&gt;50,Vertices[[#This Row],[Vertex]],"")</f>
        <v/>
      </c>
      <c r="I217" s="67"/>
      <c r="J217" s="67"/>
      <c r="K217" s="16"/>
      <c r="L217" s="88"/>
      <c r="M217" s="89">
        <v>8605.83203125</v>
      </c>
      <c r="N217" s="89">
        <v>1815.13330078125</v>
      </c>
      <c r="O217" s="78"/>
      <c r="P217" s="90"/>
      <c r="Q217" s="90"/>
      <c r="R217" s="116"/>
      <c r="S217" s="116"/>
      <c r="T217" s="116"/>
      <c r="U217" s="116"/>
      <c r="V217" s="117"/>
      <c r="W217" s="117"/>
      <c r="X217" s="117"/>
      <c r="Y217" s="117"/>
      <c r="Z217" s="51"/>
      <c r="AA217" s="85">
        <v>217</v>
      </c>
      <c r="AB217" s="85"/>
      <c r="AC217">
        <v>5678</v>
      </c>
      <c r="AD217">
        <v>5561</v>
      </c>
      <c r="AE217">
        <v>6279</v>
      </c>
      <c r="AF217">
        <v>885</v>
      </c>
    </row>
    <row r="218" spans="1:32" x14ac:dyDescent="0.3">
      <c r="A218" t="s">
        <v>703</v>
      </c>
      <c r="B218" s="53"/>
      <c r="C218" s="53"/>
      <c r="D218" s="87">
        <f>Vertices[[#This Row],[followersCount]]/100000</f>
        <v>1.4499999999999999E-3</v>
      </c>
      <c r="E218" s="84"/>
      <c r="F218" s="15"/>
      <c r="G218" s="15"/>
      <c r="H218" s="67" t="str">
        <f>IF(Vertices[[#This Row],[Size]]&gt;50,Vertices[[#This Row],[Vertex]],"")</f>
        <v/>
      </c>
      <c r="I218" s="67"/>
      <c r="J218" s="67"/>
      <c r="K218" s="16"/>
      <c r="L218" s="88"/>
      <c r="M218" s="89">
        <v>2481.064453125</v>
      </c>
      <c r="N218" s="89">
        <v>7665.64599609375</v>
      </c>
      <c r="O218" s="78"/>
      <c r="P218" s="90"/>
      <c r="Q218" s="90"/>
      <c r="R218" s="116"/>
      <c r="S218" s="116"/>
      <c r="T218" s="116"/>
      <c r="U218" s="116"/>
      <c r="V218" s="117"/>
      <c r="W218" s="117"/>
      <c r="X218" s="117"/>
      <c r="Y218" s="117"/>
      <c r="Z218" s="51"/>
      <c r="AA218" s="85">
        <v>218</v>
      </c>
      <c r="AB218" s="85"/>
      <c r="AC218">
        <v>17367</v>
      </c>
      <c r="AD218">
        <v>145</v>
      </c>
      <c r="AE218">
        <v>1999</v>
      </c>
      <c r="AF218">
        <v>474</v>
      </c>
    </row>
    <row r="219" spans="1:32" x14ac:dyDescent="0.3">
      <c r="A219" t="s">
        <v>704</v>
      </c>
      <c r="B219" s="53"/>
      <c r="C219" s="53"/>
      <c r="D219" s="87">
        <f>Vertices[[#This Row],[followersCount]]/100000</f>
        <v>0</v>
      </c>
      <c r="E219" s="84"/>
      <c r="F219" s="15"/>
      <c r="G219" s="15"/>
      <c r="H219" s="67" t="str">
        <f>IF(Vertices[[#This Row],[Size]]&gt;50,Vertices[[#This Row],[Vertex]],"")</f>
        <v/>
      </c>
      <c r="I219" s="67"/>
      <c r="J219" s="67"/>
      <c r="K219" s="16"/>
      <c r="L219" s="88"/>
      <c r="M219" s="89">
        <v>776.170654296875</v>
      </c>
      <c r="N219" s="89">
        <v>4054.7421875</v>
      </c>
      <c r="O219" s="78"/>
      <c r="P219" s="90"/>
      <c r="Q219" s="90"/>
      <c r="R219" s="116"/>
      <c r="S219" s="116"/>
      <c r="T219" s="116"/>
      <c r="U219" s="116"/>
      <c r="V219" s="117"/>
      <c r="W219" s="117"/>
      <c r="X219" s="117"/>
      <c r="Y219" s="117"/>
      <c r="Z219" s="51"/>
      <c r="AA219" s="85">
        <v>219</v>
      </c>
      <c r="AB219" s="85"/>
      <c r="AC219">
        <v>0</v>
      </c>
      <c r="AD219">
        <v>0</v>
      </c>
      <c r="AE219">
        <v>0</v>
      </c>
      <c r="AF219">
        <v>10</v>
      </c>
    </row>
    <row r="220" spans="1:32" x14ac:dyDescent="0.3">
      <c r="A220" t="s">
        <v>705</v>
      </c>
      <c r="B220" s="53"/>
      <c r="C220" s="53"/>
      <c r="D220" s="87">
        <f>Vertices[[#This Row],[followersCount]]/100000</f>
        <v>3.0000000000000001E-5</v>
      </c>
      <c r="E220" s="84"/>
      <c r="F220" s="15"/>
      <c r="G220" s="15"/>
      <c r="H220" s="67" t="str">
        <f>IF(Vertices[[#This Row],[Size]]&gt;50,Vertices[[#This Row],[Vertex]],"")</f>
        <v/>
      </c>
      <c r="I220" s="67"/>
      <c r="J220" s="67"/>
      <c r="K220" s="16"/>
      <c r="L220" s="88"/>
      <c r="M220" s="89">
        <v>793.32269287109375</v>
      </c>
      <c r="N220" s="89">
        <v>7308.341796875</v>
      </c>
      <c r="O220" s="78"/>
      <c r="P220" s="90"/>
      <c r="Q220" s="90"/>
      <c r="R220" s="116"/>
      <c r="S220" s="116"/>
      <c r="T220" s="116"/>
      <c r="U220" s="116"/>
      <c r="V220" s="117"/>
      <c r="W220" s="117"/>
      <c r="X220" s="117"/>
      <c r="Y220" s="117"/>
      <c r="Z220" s="51"/>
      <c r="AA220" s="85">
        <v>220</v>
      </c>
      <c r="AB220" s="85"/>
      <c r="AC220">
        <v>0</v>
      </c>
      <c r="AD220">
        <v>3</v>
      </c>
      <c r="AE220">
        <v>0</v>
      </c>
      <c r="AF220">
        <v>14</v>
      </c>
    </row>
    <row r="221" spans="1:32" x14ac:dyDescent="0.3">
      <c r="A221" t="s">
        <v>706</v>
      </c>
      <c r="B221" s="53"/>
      <c r="C221" s="53"/>
      <c r="D221" s="87">
        <f>Vertices[[#This Row],[followersCount]]/100000</f>
        <v>1E-4</v>
      </c>
      <c r="E221" s="84"/>
      <c r="F221" s="15"/>
      <c r="G221" s="15"/>
      <c r="H221" s="67" t="str">
        <f>IF(Vertices[[#This Row],[Size]]&gt;50,Vertices[[#This Row],[Vertex]],"")</f>
        <v/>
      </c>
      <c r="I221" s="67"/>
      <c r="J221" s="67"/>
      <c r="K221" s="16"/>
      <c r="L221" s="88"/>
      <c r="M221" s="89">
        <v>297.76617431640625</v>
      </c>
      <c r="N221" s="89">
        <v>5726.078125</v>
      </c>
      <c r="O221" s="78"/>
      <c r="P221" s="90"/>
      <c r="Q221" s="90"/>
      <c r="R221" s="116"/>
      <c r="S221" s="116"/>
      <c r="T221" s="116"/>
      <c r="U221" s="116"/>
      <c r="V221" s="117"/>
      <c r="W221" s="117"/>
      <c r="X221" s="117"/>
      <c r="Y221" s="117"/>
      <c r="Z221" s="51"/>
      <c r="AA221" s="85">
        <v>221</v>
      </c>
      <c r="AB221" s="85"/>
      <c r="AC221">
        <v>0</v>
      </c>
      <c r="AD221">
        <v>10</v>
      </c>
      <c r="AE221">
        <v>4</v>
      </c>
      <c r="AF221">
        <v>77</v>
      </c>
    </row>
    <row r="222" spans="1:32" x14ac:dyDescent="0.3">
      <c r="A222" t="s">
        <v>176</v>
      </c>
      <c r="B222" s="53"/>
      <c r="C222" s="53"/>
      <c r="D222" s="87">
        <f>Vertices[[#This Row],[followersCount]]/100000</f>
        <v>0.33895999999999998</v>
      </c>
      <c r="E222" s="84"/>
      <c r="F222" s="15"/>
      <c r="G222" s="15"/>
      <c r="H222" s="67" t="str">
        <f>IF(Vertices[[#This Row],[Size]]&gt;50,Vertices[[#This Row],[Vertex]],"")</f>
        <v/>
      </c>
      <c r="I222" s="67"/>
      <c r="J222" s="67"/>
      <c r="K222" s="16"/>
      <c r="L222" s="88"/>
      <c r="M222" s="89">
        <v>9347.4384765625</v>
      </c>
      <c r="N222" s="89">
        <v>5909.2685546875</v>
      </c>
      <c r="O222" s="78"/>
      <c r="P222" s="90"/>
      <c r="Q222" s="90"/>
      <c r="R222" s="116"/>
      <c r="S222" s="116"/>
      <c r="T222" s="116"/>
      <c r="U222" s="116"/>
      <c r="V222" s="117"/>
      <c r="W222" s="117"/>
      <c r="X222" s="117"/>
      <c r="Y222" s="117"/>
      <c r="Z222" s="51"/>
      <c r="AA222" s="85">
        <v>222</v>
      </c>
      <c r="AB222" s="85"/>
      <c r="AC222">
        <v>4721</v>
      </c>
      <c r="AD222">
        <v>33896</v>
      </c>
      <c r="AE222">
        <v>581</v>
      </c>
      <c r="AF222">
        <v>836</v>
      </c>
    </row>
    <row r="223" spans="1:32" x14ac:dyDescent="0.3">
      <c r="A223" t="s">
        <v>707</v>
      </c>
      <c r="B223" s="53"/>
      <c r="C223" s="53"/>
      <c r="D223" s="87">
        <f>Vertices[[#This Row],[followersCount]]/100000</f>
        <v>0.14518</v>
      </c>
      <c r="E223" s="84"/>
      <c r="F223" s="15"/>
      <c r="G223" s="15"/>
      <c r="H223" s="67" t="str">
        <f>IF(Vertices[[#This Row],[Size]]&gt;50,Vertices[[#This Row],[Vertex]],"")</f>
        <v/>
      </c>
      <c r="I223" s="67"/>
      <c r="J223" s="67"/>
      <c r="K223" s="16"/>
      <c r="L223" s="88"/>
      <c r="M223" s="89">
        <v>2779.992919921875</v>
      </c>
      <c r="N223" s="89">
        <v>3504.26416015625</v>
      </c>
      <c r="O223" s="78"/>
      <c r="P223" s="90"/>
      <c r="Q223" s="90"/>
      <c r="R223" s="116"/>
      <c r="S223" s="116"/>
      <c r="T223" s="116"/>
      <c r="U223" s="116"/>
      <c r="V223" s="117"/>
      <c r="W223" s="117"/>
      <c r="X223" s="117"/>
      <c r="Y223" s="117"/>
      <c r="Z223" s="51"/>
      <c r="AA223" s="85">
        <v>223</v>
      </c>
      <c r="AB223" s="85"/>
      <c r="AC223">
        <v>8132</v>
      </c>
      <c r="AD223">
        <v>14518</v>
      </c>
      <c r="AE223">
        <v>2261</v>
      </c>
      <c r="AF223">
        <v>4835</v>
      </c>
    </row>
    <row r="224" spans="1:32" x14ac:dyDescent="0.3">
      <c r="A224" t="s">
        <v>708</v>
      </c>
      <c r="B224" s="53"/>
      <c r="C224" s="53"/>
      <c r="D224" s="87">
        <f>Vertices[[#This Row],[followersCount]]/100000</f>
        <v>1.8000000000000001E-4</v>
      </c>
      <c r="E224" s="84"/>
      <c r="F224" s="15"/>
      <c r="G224" s="15"/>
      <c r="H224" s="67" t="str">
        <f>IF(Vertices[[#This Row],[Size]]&gt;50,Vertices[[#This Row],[Vertex]],"")</f>
        <v/>
      </c>
      <c r="I224" s="67"/>
      <c r="J224" s="67"/>
      <c r="K224" s="16"/>
      <c r="L224" s="88"/>
      <c r="M224" s="89">
        <v>4735.115234375</v>
      </c>
      <c r="N224" s="89">
        <v>9383.9453125</v>
      </c>
      <c r="O224" s="78"/>
      <c r="P224" s="90"/>
      <c r="Q224" s="90"/>
      <c r="R224" s="116"/>
      <c r="S224" s="116"/>
      <c r="T224" s="116"/>
      <c r="U224" s="116"/>
      <c r="V224" s="117"/>
      <c r="W224" s="117"/>
      <c r="X224" s="117"/>
      <c r="Y224" s="117"/>
      <c r="Z224" s="51"/>
      <c r="AA224" s="85">
        <v>224</v>
      </c>
      <c r="AB224" s="85"/>
      <c r="AC224">
        <v>201</v>
      </c>
      <c r="AD224">
        <v>18</v>
      </c>
      <c r="AE224">
        <v>1162</v>
      </c>
      <c r="AF224">
        <v>47</v>
      </c>
    </row>
    <row r="225" spans="1:32" x14ac:dyDescent="0.3">
      <c r="A225" t="s">
        <v>709</v>
      </c>
      <c r="B225" s="53"/>
      <c r="C225" s="53"/>
      <c r="D225" s="87">
        <f>Vertices[[#This Row],[followersCount]]/100000</f>
        <v>5.1999999999999995E-4</v>
      </c>
      <c r="E225" s="84"/>
      <c r="F225" s="15"/>
      <c r="G225" s="15"/>
      <c r="H225" s="67" t="str">
        <f>IF(Vertices[[#This Row],[Size]]&gt;50,Vertices[[#This Row],[Vertex]],"")</f>
        <v/>
      </c>
      <c r="I225" s="67"/>
      <c r="J225" s="67"/>
      <c r="K225" s="16"/>
      <c r="L225" s="88"/>
      <c r="M225" s="89">
        <v>5289.27978515625</v>
      </c>
      <c r="N225" s="89">
        <v>7896.35302734375</v>
      </c>
      <c r="O225" s="78"/>
      <c r="P225" s="90"/>
      <c r="Q225" s="90"/>
      <c r="R225" s="116"/>
      <c r="S225" s="116"/>
      <c r="T225" s="116"/>
      <c r="U225" s="116"/>
      <c r="V225" s="117"/>
      <c r="W225" s="117"/>
      <c r="X225" s="117"/>
      <c r="Y225" s="117"/>
      <c r="Z225" s="51"/>
      <c r="AA225" s="85">
        <v>225</v>
      </c>
      <c r="AB225" s="85"/>
      <c r="AC225">
        <v>30</v>
      </c>
      <c r="AD225">
        <v>52</v>
      </c>
      <c r="AE225">
        <v>1</v>
      </c>
      <c r="AF225">
        <v>132</v>
      </c>
    </row>
    <row r="226" spans="1:32" x14ac:dyDescent="0.3">
      <c r="A226" t="s">
        <v>710</v>
      </c>
      <c r="B226" s="53"/>
      <c r="C226" s="53"/>
      <c r="D226" s="87">
        <f>Vertices[[#This Row],[followersCount]]/100000</f>
        <v>1.312E-2</v>
      </c>
      <c r="E226" s="84"/>
      <c r="F226" s="15"/>
      <c r="G226" s="15"/>
      <c r="H226" s="67" t="str">
        <f>IF(Vertices[[#This Row],[Size]]&gt;50,Vertices[[#This Row],[Vertex]],"")</f>
        <v/>
      </c>
      <c r="I226" s="67"/>
      <c r="J226" s="67"/>
      <c r="K226" s="16"/>
      <c r="L226" s="88"/>
      <c r="M226" s="89">
        <v>9225.95703125</v>
      </c>
      <c r="N226" s="89">
        <v>3097.481201171875</v>
      </c>
      <c r="O226" s="78"/>
      <c r="P226" s="90"/>
      <c r="Q226" s="90"/>
      <c r="R226" s="116"/>
      <c r="S226" s="116"/>
      <c r="T226" s="116"/>
      <c r="U226" s="116"/>
      <c r="V226" s="117"/>
      <c r="W226" s="117"/>
      <c r="X226" s="117"/>
      <c r="Y226" s="117"/>
      <c r="Z226" s="51"/>
      <c r="AA226" s="85">
        <v>226</v>
      </c>
      <c r="AB226" s="85"/>
      <c r="AC226">
        <v>589</v>
      </c>
      <c r="AD226">
        <v>1312</v>
      </c>
      <c r="AE226">
        <v>7</v>
      </c>
      <c r="AF226">
        <v>4066</v>
      </c>
    </row>
    <row r="227" spans="1:32" x14ac:dyDescent="0.3">
      <c r="A227" t="s">
        <v>711</v>
      </c>
      <c r="B227" s="53"/>
      <c r="C227" s="53"/>
      <c r="D227" s="87">
        <f>Vertices[[#This Row],[followersCount]]/100000</f>
        <v>3.8500000000000001E-3</v>
      </c>
      <c r="E227" s="84"/>
      <c r="F227" s="15"/>
      <c r="G227" s="15"/>
      <c r="H227" s="67" t="str">
        <f>IF(Vertices[[#This Row],[Size]]&gt;50,Vertices[[#This Row],[Vertex]],"")</f>
        <v/>
      </c>
      <c r="I227" s="67"/>
      <c r="J227" s="67"/>
      <c r="K227" s="16"/>
      <c r="L227" s="88"/>
      <c r="M227" s="89">
        <v>7199.0498046875</v>
      </c>
      <c r="N227" s="89">
        <v>6390.42578125</v>
      </c>
      <c r="O227" s="78"/>
      <c r="P227" s="90"/>
      <c r="Q227" s="90"/>
      <c r="R227" s="116"/>
      <c r="S227" s="116"/>
      <c r="T227" s="116"/>
      <c r="U227" s="116"/>
      <c r="V227" s="117"/>
      <c r="W227" s="117"/>
      <c r="X227" s="117"/>
      <c r="Y227" s="117"/>
      <c r="Z227" s="51"/>
      <c r="AA227" s="85">
        <v>227</v>
      </c>
      <c r="AB227" s="85"/>
      <c r="AC227">
        <v>4814</v>
      </c>
      <c r="AD227">
        <v>385</v>
      </c>
      <c r="AE227">
        <v>5083</v>
      </c>
      <c r="AF227">
        <v>101</v>
      </c>
    </row>
    <row r="228" spans="1:32" x14ac:dyDescent="0.3">
      <c r="A228" t="s">
        <v>712</v>
      </c>
      <c r="B228" s="53"/>
      <c r="C228" s="53"/>
      <c r="D228" s="87">
        <f>Vertices[[#This Row],[followersCount]]/100000</f>
        <v>6.0000000000000002E-5</v>
      </c>
      <c r="E228" s="84"/>
      <c r="F228" s="15"/>
      <c r="G228" s="15"/>
      <c r="H228" s="67" t="str">
        <f>IF(Vertices[[#This Row],[Size]]&gt;50,Vertices[[#This Row],[Vertex]],"")</f>
        <v/>
      </c>
      <c r="I228" s="67"/>
      <c r="J228" s="67"/>
      <c r="K228" s="16"/>
      <c r="L228" s="88"/>
      <c r="M228" s="89">
        <v>577.6727294921875</v>
      </c>
      <c r="N228" s="89">
        <v>4952.30322265625</v>
      </c>
      <c r="O228" s="78"/>
      <c r="P228" s="90"/>
      <c r="Q228" s="90"/>
      <c r="R228" s="116"/>
      <c r="S228" s="116"/>
      <c r="T228" s="116"/>
      <c r="U228" s="116"/>
      <c r="V228" s="117"/>
      <c r="W228" s="117"/>
      <c r="X228" s="117"/>
      <c r="Y228" s="117"/>
      <c r="Z228" s="51"/>
      <c r="AA228" s="85">
        <v>228</v>
      </c>
      <c r="AB228" s="85"/>
      <c r="AC228">
        <v>0</v>
      </c>
      <c r="AD228">
        <v>6</v>
      </c>
      <c r="AE228">
        <v>0</v>
      </c>
      <c r="AF228">
        <v>34</v>
      </c>
    </row>
    <row r="229" spans="1:32" x14ac:dyDescent="0.3">
      <c r="A229" t="s">
        <v>713</v>
      </c>
      <c r="B229" s="53"/>
      <c r="C229" s="53"/>
      <c r="D229" s="87">
        <f>Vertices[[#This Row],[followersCount]]/100000</f>
        <v>5.5000000000000003E-4</v>
      </c>
      <c r="E229" s="84"/>
      <c r="F229" s="15"/>
      <c r="G229" s="15"/>
      <c r="H229" s="67" t="str">
        <f>IF(Vertices[[#This Row],[Size]]&gt;50,Vertices[[#This Row],[Vertex]],"")</f>
        <v/>
      </c>
      <c r="I229" s="67"/>
      <c r="J229" s="67"/>
      <c r="K229" s="16"/>
      <c r="L229" s="88"/>
      <c r="M229" s="89">
        <v>7793.064453125</v>
      </c>
      <c r="N229" s="89">
        <v>7545.45751953125</v>
      </c>
      <c r="O229" s="78"/>
      <c r="P229" s="90"/>
      <c r="Q229" s="90"/>
      <c r="R229" s="116"/>
      <c r="S229" s="116"/>
      <c r="T229" s="116"/>
      <c r="U229" s="116"/>
      <c r="V229" s="117"/>
      <c r="W229" s="117"/>
      <c r="X229" s="117"/>
      <c r="Y229" s="117"/>
      <c r="Z229" s="51"/>
      <c r="AA229" s="85">
        <v>229</v>
      </c>
      <c r="AB229" s="85"/>
      <c r="AC229">
        <v>306</v>
      </c>
      <c r="AD229">
        <v>55</v>
      </c>
      <c r="AE229">
        <v>179</v>
      </c>
      <c r="AF229">
        <v>383</v>
      </c>
    </row>
    <row r="230" spans="1:32" x14ac:dyDescent="0.3">
      <c r="A230" t="s">
        <v>714</v>
      </c>
      <c r="B230" s="53"/>
      <c r="C230" s="53"/>
      <c r="D230" s="87">
        <f>Vertices[[#This Row],[followersCount]]/100000</f>
        <v>2.9E-4</v>
      </c>
      <c r="E230" s="84"/>
      <c r="F230" s="15"/>
      <c r="G230" s="15"/>
      <c r="H230" s="67" t="str">
        <f>IF(Vertices[[#This Row],[Size]]&gt;50,Vertices[[#This Row],[Vertex]],"")</f>
        <v/>
      </c>
      <c r="I230" s="67"/>
      <c r="J230" s="67"/>
      <c r="K230" s="16"/>
      <c r="L230" s="88"/>
      <c r="M230" s="89">
        <v>8237.8603515625</v>
      </c>
      <c r="N230" s="89">
        <v>4303.6318359375</v>
      </c>
      <c r="O230" s="78"/>
      <c r="P230" s="90"/>
      <c r="Q230" s="90"/>
      <c r="R230" s="116"/>
      <c r="S230" s="116"/>
      <c r="T230" s="116"/>
      <c r="U230" s="116"/>
      <c r="V230" s="117"/>
      <c r="W230" s="117"/>
      <c r="X230" s="117"/>
      <c r="Y230" s="117"/>
      <c r="Z230" s="51"/>
      <c r="AA230" s="85">
        <v>230</v>
      </c>
      <c r="AB230" s="85"/>
      <c r="AC230">
        <v>22</v>
      </c>
      <c r="AD230">
        <v>29</v>
      </c>
      <c r="AE230">
        <v>3</v>
      </c>
      <c r="AF230">
        <v>77</v>
      </c>
    </row>
    <row r="231" spans="1:32" x14ac:dyDescent="0.3">
      <c r="A231" t="s">
        <v>715</v>
      </c>
      <c r="B231" s="53"/>
      <c r="C231" s="53"/>
      <c r="D231" s="87">
        <f>Vertices[[#This Row],[followersCount]]/100000</f>
        <v>6.2700000000000004E-3</v>
      </c>
      <c r="E231" s="84"/>
      <c r="F231" s="15"/>
      <c r="G231" s="15"/>
      <c r="H231" s="67" t="str">
        <f>IF(Vertices[[#This Row],[Size]]&gt;50,Vertices[[#This Row],[Vertex]],"")</f>
        <v/>
      </c>
      <c r="I231" s="67"/>
      <c r="J231" s="67"/>
      <c r="K231" s="16"/>
      <c r="L231" s="88"/>
      <c r="M231" s="89">
        <v>1327.668701171875</v>
      </c>
      <c r="N231" s="89">
        <v>7051.5791015625</v>
      </c>
      <c r="O231" s="78"/>
      <c r="P231" s="90"/>
      <c r="Q231" s="90"/>
      <c r="R231" s="116"/>
      <c r="S231" s="116"/>
      <c r="T231" s="116"/>
      <c r="U231" s="116"/>
      <c r="V231" s="117"/>
      <c r="W231" s="117"/>
      <c r="X231" s="117"/>
      <c r="Y231" s="117"/>
      <c r="Z231" s="51"/>
      <c r="AA231" s="85">
        <v>231</v>
      </c>
      <c r="AB231" s="85"/>
      <c r="AC231">
        <v>970</v>
      </c>
      <c r="AD231">
        <v>627</v>
      </c>
      <c r="AE231">
        <v>2110</v>
      </c>
      <c r="AF231">
        <v>587</v>
      </c>
    </row>
    <row r="232" spans="1:32" x14ac:dyDescent="0.3">
      <c r="A232" t="s">
        <v>716</v>
      </c>
      <c r="B232" s="53"/>
      <c r="C232" s="53"/>
      <c r="D232" s="87">
        <f>Vertices[[#This Row],[followersCount]]/100000</f>
        <v>2.4499999999999999E-3</v>
      </c>
      <c r="E232" s="84"/>
      <c r="F232" s="15"/>
      <c r="G232" s="15"/>
      <c r="H232" s="67" t="str">
        <f>IF(Vertices[[#This Row],[Size]]&gt;50,Vertices[[#This Row],[Vertex]],"")</f>
        <v/>
      </c>
      <c r="I232" s="67"/>
      <c r="J232" s="67"/>
      <c r="K232" s="16"/>
      <c r="L232" s="88"/>
      <c r="M232" s="89">
        <v>7499.46923828125</v>
      </c>
      <c r="N232" s="89">
        <v>5272.3994140625</v>
      </c>
      <c r="O232" s="78"/>
      <c r="P232" s="90"/>
      <c r="Q232" s="90"/>
      <c r="R232" s="116"/>
      <c r="S232" s="116"/>
      <c r="T232" s="116"/>
      <c r="U232" s="116"/>
      <c r="V232" s="117"/>
      <c r="W232" s="117"/>
      <c r="X232" s="117"/>
      <c r="Y232" s="117"/>
      <c r="Z232" s="51"/>
      <c r="AA232" s="85">
        <v>232</v>
      </c>
      <c r="AB232" s="85"/>
      <c r="AC232">
        <v>15886</v>
      </c>
      <c r="AD232">
        <v>245</v>
      </c>
      <c r="AE232">
        <v>23528</v>
      </c>
      <c r="AF232">
        <v>427</v>
      </c>
    </row>
    <row r="233" spans="1:32" x14ac:dyDescent="0.3">
      <c r="A233" t="s">
        <v>717</v>
      </c>
      <c r="B233" s="53"/>
      <c r="C233" s="53"/>
      <c r="D233" s="87">
        <f>Vertices[[#This Row],[followersCount]]/100000</f>
        <v>2.2799999999999999E-3</v>
      </c>
      <c r="E233" s="84"/>
      <c r="F233" s="15"/>
      <c r="G233" s="15"/>
      <c r="H233" s="67" t="str">
        <f>IF(Vertices[[#This Row],[Size]]&gt;50,Vertices[[#This Row],[Vertex]],"")</f>
        <v/>
      </c>
      <c r="I233" s="67"/>
      <c r="J233" s="67"/>
      <c r="K233" s="16"/>
      <c r="L233" s="88"/>
      <c r="M233" s="89">
        <v>1556.822998046875</v>
      </c>
      <c r="N233" s="89">
        <v>8680.689453125</v>
      </c>
      <c r="O233" s="78"/>
      <c r="P233" s="90"/>
      <c r="Q233" s="90"/>
      <c r="R233" s="116"/>
      <c r="S233" s="116"/>
      <c r="T233" s="116"/>
      <c r="U233" s="116"/>
      <c r="V233" s="117"/>
      <c r="W233" s="117"/>
      <c r="X233" s="117"/>
      <c r="Y233" s="117"/>
      <c r="Z233" s="51"/>
      <c r="AA233" s="85">
        <v>233</v>
      </c>
      <c r="AB233" s="85"/>
      <c r="AC233">
        <v>1321</v>
      </c>
      <c r="AD233">
        <v>228</v>
      </c>
      <c r="AE233">
        <v>84</v>
      </c>
      <c r="AF233">
        <v>416</v>
      </c>
    </row>
    <row r="234" spans="1:32" x14ac:dyDescent="0.3">
      <c r="A234" t="s">
        <v>718</v>
      </c>
      <c r="B234" s="53"/>
      <c r="C234" s="53"/>
      <c r="D234" s="87">
        <f>Vertices[[#This Row],[followersCount]]/100000</f>
        <v>4.5500000000000002E-3</v>
      </c>
      <c r="E234" s="84"/>
      <c r="F234" s="15"/>
      <c r="G234" s="15"/>
      <c r="H234" s="67" t="str">
        <f>IF(Vertices[[#This Row],[Size]]&gt;50,Vertices[[#This Row],[Vertex]],"")</f>
        <v/>
      </c>
      <c r="I234" s="67"/>
      <c r="J234" s="67"/>
      <c r="K234" s="16"/>
      <c r="L234" s="88"/>
      <c r="M234" s="89">
        <v>2749.95068359375</v>
      </c>
      <c r="N234" s="89">
        <v>2111.94775390625</v>
      </c>
      <c r="O234" s="78"/>
      <c r="P234" s="90"/>
      <c r="Q234" s="90"/>
      <c r="R234" s="116"/>
      <c r="S234" s="116"/>
      <c r="T234" s="116"/>
      <c r="U234" s="116"/>
      <c r="V234" s="117"/>
      <c r="W234" s="117"/>
      <c r="X234" s="117"/>
      <c r="Y234" s="117"/>
      <c r="Z234" s="51"/>
      <c r="AA234" s="85">
        <v>234</v>
      </c>
      <c r="AB234" s="85"/>
      <c r="AC234">
        <v>2033</v>
      </c>
      <c r="AD234">
        <v>455</v>
      </c>
      <c r="AE234">
        <v>337</v>
      </c>
      <c r="AF234">
        <v>638</v>
      </c>
    </row>
    <row r="235" spans="1:32" x14ac:dyDescent="0.3">
      <c r="A235" t="s">
        <v>719</v>
      </c>
      <c r="B235" s="53"/>
      <c r="C235" s="53"/>
      <c r="D235" s="87">
        <f>Vertices[[#This Row],[followersCount]]/100000</f>
        <v>1E-4</v>
      </c>
      <c r="E235" s="84"/>
      <c r="F235" s="15"/>
      <c r="G235" s="15"/>
      <c r="H235" s="67" t="str">
        <f>IF(Vertices[[#This Row],[Size]]&gt;50,Vertices[[#This Row],[Vertex]],"")</f>
        <v/>
      </c>
      <c r="I235" s="67"/>
      <c r="J235" s="67"/>
      <c r="K235" s="16"/>
      <c r="L235" s="88"/>
      <c r="M235" s="89">
        <v>4460.8837890625</v>
      </c>
      <c r="N235" s="89">
        <v>6563.3359375</v>
      </c>
      <c r="O235" s="78"/>
      <c r="P235" s="90"/>
      <c r="Q235" s="90"/>
      <c r="R235" s="116"/>
      <c r="S235" s="116"/>
      <c r="T235" s="116"/>
      <c r="U235" s="116"/>
      <c r="V235" s="117"/>
      <c r="W235" s="117"/>
      <c r="X235" s="117"/>
      <c r="Y235" s="117"/>
      <c r="Z235" s="51"/>
      <c r="AA235" s="85">
        <v>235</v>
      </c>
      <c r="AB235" s="85"/>
      <c r="AC235">
        <v>208</v>
      </c>
      <c r="AD235">
        <v>10</v>
      </c>
      <c r="AE235">
        <v>36</v>
      </c>
      <c r="AF235">
        <v>27</v>
      </c>
    </row>
    <row r="236" spans="1:32" x14ac:dyDescent="0.3">
      <c r="A236" t="s">
        <v>720</v>
      </c>
      <c r="B236" s="53"/>
      <c r="C236" s="53"/>
      <c r="D236" s="87">
        <f>Vertices[[#This Row],[followersCount]]/100000</f>
        <v>3.2599999999999999E-3</v>
      </c>
      <c r="E236" s="84"/>
      <c r="F236" s="15"/>
      <c r="G236" s="15"/>
      <c r="H236" s="67" t="str">
        <f>IF(Vertices[[#This Row],[Size]]&gt;50,Vertices[[#This Row],[Vertex]],"")</f>
        <v/>
      </c>
      <c r="I236" s="67"/>
      <c r="J236" s="67"/>
      <c r="K236" s="16"/>
      <c r="L236" s="88"/>
      <c r="M236" s="89">
        <v>6251.87744140625</v>
      </c>
      <c r="N236" s="89">
        <v>3426.550048828125</v>
      </c>
      <c r="O236" s="78"/>
      <c r="P236" s="90"/>
      <c r="Q236" s="90"/>
      <c r="R236" s="116"/>
      <c r="S236" s="116"/>
      <c r="T236" s="116"/>
      <c r="U236" s="116"/>
      <c r="V236" s="117"/>
      <c r="W236" s="117"/>
      <c r="X236" s="117"/>
      <c r="Y236" s="117"/>
      <c r="Z236" s="51"/>
      <c r="AA236" s="85">
        <v>236</v>
      </c>
      <c r="AB236" s="85"/>
      <c r="AC236">
        <v>1342</v>
      </c>
      <c r="AD236">
        <v>326</v>
      </c>
      <c r="AE236">
        <v>2456</v>
      </c>
      <c r="AF236">
        <v>311</v>
      </c>
    </row>
    <row r="237" spans="1:32" x14ac:dyDescent="0.3">
      <c r="A237" t="s">
        <v>721</v>
      </c>
      <c r="B237" s="53"/>
      <c r="C237" s="53"/>
      <c r="D237" s="87">
        <f>Vertices[[#This Row],[followersCount]]/100000</f>
        <v>3.65E-3</v>
      </c>
      <c r="E237" s="84"/>
      <c r="F237" s="15"/>
      <c r="G237" s="15"/>
      <c r="H237" s="67" t="str">
        <f>IF(Vertices[[#This Row],[Size]]&gt;50,Vertices[[#This Row],[Vertex]],"")</f>
        <v/>
      </c>
      <c r="I237" s="67"/>
      <c r="J237" s="67"/>
      <c r="K237" s="16"/>
      <c r="L237" s="88"/>
      <c r="M237" s="89">
        <v>113.02061462402344</v>
      </c>
      <c r="N237" s="89">
        <v>4739.5146484375</v>
      </c>
      <c r="O237" s="78"/>
      <c r="P237" s="90"/>
      <c r="Q237" s="90"/>
      <c r="R237" s="116"/>
      <c r="S237" s="116"/>
      <c r="T237" s="116"/>
      <c r="U237" s="116"/>
      <c r="V237" s="117"/>
      <c r="W237" s="117"/>
      <c r="X237" s="117"/>
      <c r="Y237" s="117"/>
      <c r="Z237" s="51"/>
      <c r="AA237" s="85">
        <v>237</v>
      </c>
      <c r="AB237" s="85"/>
      <c r="AC237">
        <v>5413</v>
      </c>
      <c r="AD237">
        <v>365</v>
      </c>
      <c r="AE237">
        <v>5172</v>
      </c>
      <c r="AF237">
        <v>630</v>
      </c>
    </row>
    <row r="238" spans="1:32" x14ac:dyDescent="0.3">
      <c r="A238" t="s">
        <v>722</v>
      </c>
      <c r="B238" s="53"/>
      <c r="C238" s="53"/>
      <c r="D238" s="87">
        <f>Vertices[[#This Row],[followersCount]]/100000</f>
        <v>4.45E-3</v>
      </c>
      <c r="E238" s="84"/>
      <c r="F238" s="15"/>
      <c r="G238" s="15"/>
      <c r="H238" s="67" t="str">
        <f>IF(Vertices[[#This Row],[Size]]&gt;50,Vertices[[#This Row],[Vertex]],"")</f>
        <v/>
      </c>
      <c r="I238" s="67"/>
      <c r="J238" s="67"/>
      <c r="K238" s="16"/>
      <c r="L238" s="88"/>
      <c r="M238" s="89">
        <v>3965.0263671875</v>
      </c>
      <c r="N238" s="89">
        <v>3077.439208984375</v>
      </c>
      <c r="O238" s="78"/>
      <c r="P238" s="90"/>
      <c r="Q238" s="90"/>
      <c r="R238" s="116"/>
      <c r="S238" s="116"/>
      <c r="T238" s="116"/>
      <c r="U238" s="116"/>
      <c r="V238" s="117"/>
      <c r="W238" s="117"/>
      <c r="X238" s="117"/>
      <c r="Y238" s="117"/>
      <c r="Z238" s="51"/>
      <c r="AA238" s="85">
        <v>238</v>
      </c>
      <c r="AB238" s="85"/>
      <c r="AC238">
        <v>854</v>
      </c>
      <c r="AD238">
        <v>445</v>
      </c>
      <c r="AE238">
        <v>207</v>
      </c>
      <c r="AF238">
        <v>969</v>
      </c>
    </row>
    <row r="239" spans="1:32" x14ac:dyDescent="0.3">
      <c r="A239" t="s">
        <v>723</v>
      </c>
      <c r="B239" s="53"/>
      <c r="C239" s="53"/>
      <c r="D239" s="87">
        <f>Vertices[[#This Row],[followersCount]]/100000</f>
        <v>2.6800000000000001E-3</v>
      </c>
      <c r="E239" s="84"/>
      <c r="F239" s="15"/>
      <c r="G239" s="15"/>
      <c r="H239" s="67" t="str">
        <f>IF(Vertices[[#This Row],[Size]]&gt;50,Vertices[[#This Row],[Vertex]],"")</f>
        <v/>
      </c>
      <c r="I239" s="67"/>
      <c r="J239" s="67"/>
      <c r="K239" s="16"/>
      <c r="L239" s="88"/>
      <c r="M239" s="89">
        <v>1715.462890625</v>
      </c>
      <c r="N239" s="89">
        <v>3875.093017578125</v>
      </c>
      <c r="O239" s="78"/>
      <c r="P239" s="90"/>
      <c r="Q239" s="90"/>
      <c r="R239" s="116"/>
      <c r="S239" s="116"/>
      <c r="T239" s="116"/>
      <c r="U239" s="116"/>
      <c r="V239" s="117"/>
      <c r="W239" s="117"/>
      <c r="X239" s="117"/>
      <c r="Y239" s="117"/>
      <c r="Z239" s="51"/>
      <c r="AA239" s="85">
        <v>239</v>
      </c>
      <c r="AB239" s="85"/>
      <c r="AC239">
        <v>807</v>
      </c>
      <c r="AD239">
        <v>268</v>
      </c>
      <c r="AE239">
        <v>652</v>
      </c>
      <c r="AF239">
        <v>695</v>
      </c>
    </row>
    <row r="240" spans="1:32" x14ac:dyDescent="0.3">
      <c r="A240" t="s">
        <v>724</v>
      </c>
      <c r="B240" s="53"/>
      <c r="C240" s="53"/>
      <c r="D240" s="87">
        <f>Vertices[[#This Row],[followersCount]]/100000</f>
        <v>4.1000000000000003E-3</v>
      </c>
      <c r="E240" s="84"/>
      <c r="F240" s="15"/>
      <c r="G240" s="15"/>
      <c r="H240" s="67" t="str">
        <f>IF(Vertices[[#This Row],[Size]]&gt;50,Vertices[[#This Row],[Vertex]],"")</f>
        <v/>
      </c>
      <c r="I240" s="67"/>
      <c r="J240" s="67"/>
      <c r="K240" s="16"/>
      <c r="L240" s="88"/>
      <c r="M240" s="89">
        <v>3281.368408203125</v>
      </c>
      <c r="N240" s="89">
        <v>4989.36474609375</v>
      </c>
      <c r="O240" s="78"/>
      <c r="P240" s="90"/>
      <c r="Q240" s="90"/>
      <c r="R240" s="116"/>
      <c r="S240" s="116"/>
      <c r="T240" s="116"/>
      <c r="U240" s="116"/>
      <c r="V240" s="117"/>
      <c r="W240" s="117"/>
      <c r="X240" s="117"/>
      <c r="Y240" s="117"/>
      <c r="Z240" s="51"/>
      <c r="AA240" s="85">
        <v>240</v>
      </c>
      <c r="AB240" s="85"/>
      <c r="AC240">
        <v>397</v>
      </c>
      <c r="AD240">
        <v>410</v>
      </c>
      <c r="AE240">
        <v>98</v>
      </c>
      <c r="AF240">
        <v>29</v>
      </c>
    </row>
    <row r="241" spans="1:32" x14ac:dyDescent="0.3">
      <c r="A241" t="s">
        <v>725</v>
      </c>
      <c r="B241" s="53"/>
      <c r="C241" s="53"/>
      <c r="D241" s="87">
        <f>Vertices[[#This Row],[followersCount]]/100000</f>
        <v>1.8600000000000001E-3</v>
      </c>
      <c r="E241" s="84"/>
      <c r="F241" s="15"/>
      <c r="G241" s="15"/>
      <c r="H241" s="67" t="str">
        <f>IF(Vertices[[#This Row],[Size]]&gt;50,Vertices[[#This Row],[Vertex]],"")</f>
        <v/>
      </c>
      <c r="I241" s="67"/>
      <c r="J241" s="67"/>
      <c r="K241" s="16"/>
      <c r="L241" s="88"/>
      <c r="M241" s="89">
        <v>6294.7607421875</v>
      </c>
      <c r="N241" s="89">
        <v>1631.2100830078125</v>
      </c>
      <c r="O241" s="78"/>
      <c r="P241" s="90"/>
      <c r="Q241" s="90"/>
      <c r="R241" s="116"/>
      <c r="S241" s="116"/>
      <c r="T241" s="116"/>
      <c r="U241" s="116"/>
      <c r="V241" s="117"/>
      <c r="W241" s="117"/>
      <c r="X241" s="117"/>
      <c r="Y241" s="117"/>
      <c r="Z241" s="51"/>
      <c r="AA241" s="85">
        <v>241</v>
      </c>
      <c r="AB241" s="85"/>
      <c r="AC241">
        <v>5</v>
      </c>
      <c r="AD241">
        <v>186</v>
      </c>
      <c r="AE241">
        <v>16427</v>
      </c>
      <c r="AF241">
        <v>162</v>
      </c>
    </row>
    <row r="242" spans="1:32" x14ac:dyDescent="0.3">
      <c r="A242" t="s">
        <v>726</v>
      </c>
      <c r="B242" s="53"/>
      <c r="C242" s="53"/>
      <c r="D242" s="87">
        <f>Vertices[[#This Row],[followersCount]]/100000</f>
        <v>8.9999999999999998E-4</v>
      </c>
      <c r="E242" s="84"/>
      <c r="F242" s="15"/>
      <c r="G242" s="15"/>
      <c r="H242" s="67" t="str">
        <f>IF(Vertices[[#This Row],[Size]]&gt;50,Vertices[[#This Row],[Vertex]],"")</f>
        <v/>
      </c>
      <c r="I242" s="67"/>
      <c r="J242" s="67"/>
      <c r="K242" s="16"/>
      <c r="L242" s="88"/>
      <c r="M242" s="89">
        <v>3461.63720703125</v>
      </c>
      <c r="N242" s="89">
        <v>7933.62255859375</v>
      </c>
      <c r="O242" s="78"/>
      <c r="P242" s="90"/>
      <c r="Q242" s="90"/>
      <c r="R242" s="116"/>
      <c r="S242" s="116"/>
      <c r="T242" s="116"/>
      <c r="U242" s="116"/>
      <c r="V242" s="117"/>
      <c r="W242" s="117"/>
      <c r="X242" s="117"/>
      <c r="Y242" s="117"/>
      <c r="Z242" s="51"/>
      <c r="AA242" s="85">
        <v>242</v>
      </c>
      <c r="AB242" s="85"/>
      <c r="AC242">
        <v>227</v>
      </c>
      <c r="AD242">
        <v>90</v>
      </c>
      <c r="AE242">
        <v>1947</v>
      </c>
      <c r="AF242">
        <v>162</v>
      </c>
    </row>
    <row r="243" spans="1:32" x14ac:dyDescent="0.3">
      <c r="A243" t="s">
        <v>727</v>
      </c>
      <c r="B243" s="53"/>
      <c r="C243" s="53"/>
      <c r="D243" s="87">
        <f>Vertices[[#This Row],[followersCount]]/100000</f>
        <v>3.3300000000000001E-3</v>
      </c>
      <c r="E243" s="84"/>
      <c r="F243" s="15"/>
      <c r="G243" s="15"/>
      <c r="H243" s="67" t="str">
        <f>IF(Vertices[[#This Row],[Size]]&gt;50,Vertices[[#This Row],[Vertex]],"")</f>
        <v/>
      </c>
      <c r="I243" s="67"/>
      <c r="J243" s="67"/>
      <c r="K243" s="16"/>
      <c r="L243" s="88"/>
      <c r="M243" s="89">
        <v>6221.60302734375</v>
      </c>
      <c r="N243" s="89">
        <v>6625.77001953125</v>
      </c>
      <c r="O243" s="78"/>
      <c r="P243" s="90"/>
      <c r="Q243" s="90"/>
      <c r="R243" s="116"/>
      <c r="S243" s="116"/>
      <c r="T243" s="116"/>
      <c r="U243" s="116"/>
      <c r="V243" s="117"/>
      <c r="W243" s="117"/>
      <c r="X243" s="117"/>
      <c r="Y243" s="117"/>
      <c r="Z243" s="51"/>
      <c r="AA243" s="85">
        <v>243</v>
      </c>
      <c r="AB243" s="85"/>
      <c r="AC243">
        <v>951</v>
      </c>
      <c r="AD243">
        <v>333</v>
      </c>
      <c r="AE243">
        <v>1809</v>
      </c>
      <c r="AF243">
        <v>489</v>
      </c>
    </row>
    <row r="244" spans="1:32" x14ac:dyDescent="0.3">
      <c r="A244" t="s">
        <v>728</v>
      </c>
      <c r="B244" s="53"/>
      <c r="C244" s="53"/>
      <c r="D244" s="87">
        <f>Vertices[[#This Row],[followersCount]]/100000</f>
        <v>3.0000000000000001E-3</v>
      </c>
      <c r="E244" s="84"/>
      <c r="F244" s="15"/>
      <c r="G244" s="15"/>
      <c r="H244" s="67" t="str">
        <f>IF(Vertices[[#This Row],[Size]]&gt;50,Vertices[[#This Row],[Vertex]],"")</f>
        <v/>
      </c>
      <c r="I244" s="67"/>
      <c r="J244" s="67"/>
      <c r="K244" s="16"/>
      <c r="L244" s="88"/>
      <c r="M244" s="89">
        <v>8331.3076171875</v>
      </c>
      <c r="N244" s="89">
        <v>6546.599609375</v>
      </c>
      <c r="O244" s="78"/>
      <c r="P244" s="90"/>
      <c r="Q244" s="90"/>
      <c r="R244" s="116"/>
      <c r="S244" s="116"/>
      <c r="T244" s="116"/>
      <c r="U244" s="116"/>
      <c r="V244" s="117"/>
      <c r="W244" s="117"/>
      <c r="X244" s="117"/>
      <c r="Y244" s="117"/>
      <c r="Z244" s="51"/>
      <c r="AA244" s="85">
        <v>244</v>
      </c>
      <c r="AB244" s="85"/>
      <c r="AC244">
        <v>585</v>
      </c>
      <c r="AD244">
        <v>300</v>
      </c>
      <c r="AE244">
        <v>669</v>
      </c>
      <c r="AF244">
        <v>274</v>
      </c>
    </row>
    <row r="245" spans="1:32" x14ac:dyDescent="0.3">
      <c r="A245" t="s">
        <v>729</v>
      </c>
      <c r="B245" s="53"/>
      <c r="C245" s="53"/>
      <c r="D245" s="87">
        <f>Vertices[[#This Row],[followersCount]]/100000</f>
        <v>4.1189999999999997E-2</v>
      </c>
      <c r="E245" s="84"/>
      <c r="F245" s="15"/>
      <c r="G245" s="15"/>
      <c r="H245" s="67" t="str">
        <f>IF(Vertices[[#This Row],[Size]]&gt;50,Vertices[[#This Row],[Vertex]],"")</f>
        <v/>
      </c>
      <c r="I245" s="67"/>
      <c r="J245" s="67"/>
      <c r="K245" s="16"/>
      <c r="L245" s="88"/>
      <c r="M245" s="89">
        <v>8109.1455078125</v>
      </c>
      <c r="N245" s="89">
        <v>3076.487548828125</v>
      </c>
      <c r="O245" s="78"/>
      <c r="P245" s="90"/>
      <c r="Q245" s="90"/>
      <c r="R245" s="116"/>
      <c r="S245" s="116"/>
      <c r="T245" s="116"/>
      <c r="U245" s="116"/>
      <c r="V245" s="117"/>
      <c r="W245" s="117"/>
      <c r="X245" s="117"/>
      <c r="Y245" s="117"/>
      <c r="Z245" s="51"/>
      <c r="AA245" s="85">
        <v>245</v>
      </c>
      <c r="AB245" s="85"/>
      <c r="AC245">
        <v>5551</v>
      </c>
      <c r="AD245">
        <v>4119</v>
      </c>
      <c r="AE245">
        <v>308</v>
      </c>
      <c r="AF245">
        <v>1530</v>
      </c>
    </row>
    <row r="246" spans="1:32" x14ac:dyDescent="0.3">
      <c r="A246" t="s">
        <v>730</v>
      </c>
      <c r="B246" s="53"/>
      <c r="C246" s="53"/>
      <c r="D246" s="87">
        <f>Vertices[[#This Row],[followersCount]]/100000</f>
        <v>0</v>
      </c>
      <c r="E246" s="84"/>
      <c r="F246" s="15"/>
      <c r="G246" s="15"/>
      <c r="H246" s="67" t="str">
        <f>IF(Vertices[[#This Row],[Size]]&gt;50,Vertices[[#This Row],[Vertex]],"")</f>
        <v/>
      </c>
      <c r="I246" s="67"/>
      <c r="J246" s="67"/>
      <c r="K246" s="16"/>
      <c r="L246" s="88"/>
      <c r="M246" s="89">
        <v>4397.724609375</v>
      </c>
      <c r="N246" s="89">
        <v>796.69891357421875</v>
      </c>
      <c r="O246" s="78"/>
      <c r="P246" s="90"/>
      <c r="Q246" s="90"/>
      <c r="R246" s="116"/>
      <c r="S246" s="116"/>
      <c r="T246" s="116"/>
      <c r="U246" s="116"/>
      <c r="V246" s="117"/>
      <c r="W246" s="117"/>
      <c r="X246" s="117"/>
      <c r="Y246" s="117"/>
      <c r="Z246" s="51"/>
      <c r="AA246" s="85">
        <v>246</v>
      </c>
      <c r="AB246" s="85"/>
      <c r="AC246">
        <v>0</v>
      </c>
      <c r="AD246">
        <v>0</v>
      </c>
      <c r="AE246">
        <v>8</v>
      </c>
      <c r="AF246">
        <v>11</v>
      </c>
    </row>
    <row r="247" spans="1:32" x14ac:dyDescent="0.3">
      <c r="A247" t="s">
        <v>731</v>
      </c>
      <c r="B247" s="53"/>
      <c r="C247" s="53"/>
      <c r="D247" s="87">
        <f>Vertices[[#This Row],[followersCount]]/100000</f>
        <v>7.2999999999999996E-4</v>
      </c>
      <c r="E247" s="84"/>
      <c r="F247" s="15"/>
      <c r="G247" s="15"/>
      <c r="H247" s="67" t="str">
        <f>IF(Vertices[[#This Row],[Size]]&gt;50,Vertices[[#This Row],[Vertex]],"")</f>
        <v/>
      </c>
      <c r="I247" s="67"/>
      <c r="J247" s="67"/>
      <c r="K247" s="16"/>
      <c r="L247" s="88"/>
      <c r="M247" s="89">
        <v>8949.7216796875</v>
      </c>
      <c r="N247" s="89">
        <v>6005.83544921875</v>
      </c>
      <c r="O247" s="78"/>
      <c r="P247" s="90"/>
      <c r="Q247" s="90"/>
      <c r="R247" s="116"/>
      <c r="S247" s="116"/>
      <c r="T247" s="116"/>
      <c r="U247" s="116"/>
      <c r="V247" s="117"/>
      <c r="W247" s="117"/>
      <c r="X247" s="117"/>
      <c r="Y247" s="117"/>
      <c r="Z247" s="51"/>
      <c r="AA247" s="85">
        <v>247</v>
      </c>
      <c r="AB247" s="85"/>
      <c r="AC247">
        <v>1721</v>
      </c>
      <c r="AD247">
        <v>73</v>
      </c>
      <c r="AE247">
        <v>462</v>
      </c>
      <c r="AF247">
        <v>112</v>
      </c>
    </row>
    <row r="248" spans="1:32" x14ac:dyDescent="0.3">
      <c r="A248" t="s">
        <v>732</v>
      </c>
      <c r="B248" s="53"/>
      <c r="C248" s="53"/>
      <c r="D248" s="87">
        <f>Vertices[[#This Row],[followersCount]]/100000</f>
        <v>6.8999999999999997E-4</v>
      </c>
      <c r="E248" s="84"/>
      <c r="F248" s="15"/>
      <c r="G248" s="15"/>
      <c r="H248" s="67" t="str">
        <f>IF(Vertices[[#This Row],[Size]]&gt;50,Vertices[[#This Row],[Vertex]],"")</f>
        <v/>
      </c>
      <c r="I248" s="67"/>
      <c r="J248" s="67"/>
      <c r="K248" s="16"/>
      <c r="L248" s="88"/>
      <c r="M248" s="89">
        <v>615.73016357421875</v>
      </c>
      <c r="N248" s="89">
        <v>3109.191162109375</v>
      </c>
      <c r="O248" s="78"/>
      <c r="P248" s="90"/>
      <c r="Q248" s="90"/>
      <c r="R248" s="116"/>
      <c r="S248" s="116"/>
      <c r="T248" s="116"/>
      <c r="U248" s="116"/>
      <c r="V248" s="117"/>
      <c r="W248" s="117"/>
      <c r="X248" s="117"/>
      <c r="Y248" s="117"/>
      <c r="Z248" s="51"/>
      <c r="AA248" s="85">
        <v>248</v>
      </c>
      <c r="AB248" s="85"/>
      <c r="AC248">
        <v>122</v>
      </c>
      <c r="AD248">
        <v>69</v>
      </c>
      <c r="AE248">
        <v>217</v>
      </c>
      <c r="AF248">
        <v>39</v>
      </c>
    </row>
    <row r="249" spans="1:32" x14ac:dyDescent="0.3">
      <c r="A249" t="s">
        <v>733</v>
      </c>
      <c r="B249" s="53"/>
      <c r="C249" s="53"/>
      <c r="D249" s="87">
        <f>Vertices[[#This Row],[followersCount]]/100000</f>
        <v>1E-4</v>
      </c>
      <c r="E249" s="84"/>
      <c r="F249" s="15"/>
      <c r="G249" s="15"/>
      <c r="H249" s="67" t="str">
        <f>IF(Vertices[[#This Row],[Size]]&gt;50,Vertices[[#This Row],[Vertex]],"")</f>
        <v/>
      </c>
      <c r="I249" s="67"/>
      <c r="J249" s="67"/>
      <c r="K249" s="16"/>
      <c r="L249" s="88"/>
      <c r="M249" s="89">
        <v>8233.9287109375</v>
      </c>
      <c r="N249" s="89">
        <v>5382.427734375</v>
      </c>
      <c r="O249" s="78"/>
      <c r="P249" s="90"/>
      <c r="Q249" s="90"/>
      <c r="R249" s="116"/>
      <c r="S249" s="116"/>
      <c r="T249" s="116"/>
      <c r="U249" s="116"/>
      <c r="V249" s="117"/>
      <c r="W249" s="117"/>
      <c r="X249" s="117"/>
      <c r="Y249" s="117"/>
      <c r="Z249" s="51"/>
      <c r="AA249" s="85">
        <v>249</v>
      </c>
      <c r="AB249" s="85"/>
      <c r="AC249">
        <v>0</v>
      </c>
      <c r="AD249">
        <v>10</v>
      </c>
      <c r="AE249">
        <v>0</v>
      </c>
      <c r="AF249">
        <v>171</v>
      </c>
    </row>
    <row r="250" spans="1:32" x14ac:dyDescent="0.3">
      <c r="A250" t="s">
        <v>734</v>
      </c>
      <c r="B250" s="53"/>
      <c r="C250" s="53"/>
      <c r="D250" s="87">
        <f>Vertices[[#This Row],[followersCount]]/100000</f>
        <v>4.3299999999999996E-3</v>
      </c>
      <c r="E250" s="84"/>
      <c r="F250" s="15"/>
      <c r="G250" s="15"/>
      <c r="H250" s="67" t="str">
        <f>IF(Vertices[[#This Row],[Size]]&gt;50,Vertices[[#This Row],[Vertex]],"")</f>
        <v/>
      </c>
      <c r="I250" s="67"/>
      <c r="J250" s="67"/>
      <c r="K250" s="16"/>
      <c r="L250" s="88"/>
      <c r="M250" s="89">
        <v>4159.0166015625</v>
      </c>
      <c r="N250" s="89">
        <v>8237.8193359375</v>
      </c>
      <c r="O250" s="78"/>
      <c r="P250" s="90"/>
      <c r="Q250" s="90"/>
      <c r="R250" s="116"/>
      <c r="S250" s="116"/>
      <c r="T250" s="116"/>
      <c r="U250" s="116"/>
      <c r="V250" s="117"/>
      <c r="W250" s="117"/>
      <c r="X250" s="117"/>
      <c r="Y250" s="117"/>
      <c r="Z250" s="51"/>
      <c r="AA250" s="85">
        <v>250</v>
      </c>
      <c r="AB250" s="85"/>
      <c r="AC250">
        <v>442</v>
      </c>
      <c r="AD250">
        <v>433</v>
      </c>
      <c r="AE250">
        <v>10</v>
      </c>
      <c r="AF250">
        <v>439</v>
      </c>
    </row>
    <row r="251" spans="1:32" x14ac:dyDescent="0.3">
      <c r="A251" t="s">
        <v>735</v>
      </c>
      <c r="B251" s="53"/>
      <c r="C251" s="53"/>
      <c r="D251" s="87">
        <f>Vertices[[#This Row],[followersCount]]/100000</f>
        <v>3.5E-4</v>
      </c>
      <c r="E251" s="84"/>
      <c r="F251" s="15"/>
      <c r="G251" s="15"/>
      <c r="H251" s="67" t="str">
        <f>IF(Vertices[[#This Row],[Size]]&gt;50,Vertices[[#This Row],[Vertex]],"")</f>
        <v/>
      </c>
      <c r="I251" s="67"/>
      <c r="J251" s="67"/>
      <c r="K251" s="16"/>
      <c r="L251" s="88"/>
      <c r="M251" s="89">
        <v>4439.3056640625</v>
      </c>
      <c r="N251" s="89">
        <v>2035.7071533203125</v>
      </c>
      <c r="O251" s="78"/>
      <c r="P251" s="90"/>
      <c r="Q251" s="90"/>
      <c r="R251" s="116"/>
      <c r="S251" s="116"/>
      <c r="T251" s="116"/>
      <c r="U251" s="116"/>
      <c r="V251" s="117"/>
      <c r="W251" s="117"/>
      <c r="X251" s="117"/>
      <c r="Y251" s="117"/>
      <c r="Z251" s="51"/>
      <c r="AA251" s="85">
        <v>251</v>
      </c>
      <c r="AB251" s="85"/>
      <c r="AC251">
        <v>189</v>
      </c>
      <c r="AD251">
        <v>35</v>
      </c>
      <c r="AE251">
        <v>470</v>
      </c>
      <c r="AF251">
        <v>267</v>
      </c>
    </row>
    <row r="252" spans="1:32" x14ac:dyDescent="0.3">
      <c r="A252" t="s">
        <v>736</v>
      </c>
      <c r="B252" s="53"/>
      <c r="C252" s="53"/>
      <c r="D252" s="87">
        <f>Vertices[[#This Row],[followersCount]]/100000</f>
        <v>2.7200000000000002E-3</v>
      </c>
      <c r="E252" s="84"/>
      <c r="F252" s="15"/>
      <c r="G252" s="15"/>
      <c r="H252" s="67" t="str">
        <f>IF(Vertices[[#This Row],[Size]]&gt;50,Vertices[[#This Row],[Vertex]],"")</f>
        <v/>
      </c>
      <c r="I252" s="67"/>
      <c r="J252" s="67"/>
      <c r="K252" s="16"/>
      <c r="L252" s="88"/>
      <c r="M252" s="89">
        <v>5500.73193359375</v>
      </c>
      <c r="N252" s="89">
        <v>9289.3017578125</v>
      </c>
      <c r="O252" s="78"/>
      <c r="P252" s="90"/>
      <c r="Q252" s="90"/>
      <c r="R252" s="116"/>
      <c r="S252" s="116"/>
      <c r="T252" s="116"/>
      <c r="U252" s="116"/>
      <c r="V252" s="117"/>
      <c r="W252" s="117"/>
      <c r="X252" s="117"/>
      <c r="Y252" s="117"/>
      <c r="Z252" s="51"/>
      <c r="AA252" s="85">
        <v>252</v>
      </c>
      <c r="AB252" s="85"/>
      <c r="AC252">
        <v>1681</v>
      </c>
      <c r="AD252">
        <v>272</v>
      </c>
      <c r="AE252">
        <v>19531</v>
      </c>
      <c r="AF252">
        <v>1543</v>
      </c>
    </row>
    <row r="253" spans="1:32" x14ac:dyDescent="0.3">
      <c r="A253" t="s">
        <v>737</v>
      </c>
      <c r="B253" s="53"/>
      <c r="C253" s="53"/>
      <c r="D253" s="87">
        <f>Vertices[[#This Row],[followersCount]]/100000</f>
        <v>3.6999999999999999E-4</v>
      </c>
      <c r="E253" s="84"/>
      <c r="F253" s="15"/>
      <c r="G253" s="15"/>
      <c r="H253" s="67" t="str">
        <f>IF(Vertices[[#This Row],[Size]]&gt;50,Vertices[[#This Row],[Vertex]],"")</f>
        <v/>
      </c>
      <c r="I253" s="67"/>
      <c r="J253" s="67"/>
      <c r="K253" s="16"/>
      <c r="L253" s="88"/>
      <c r="M253" s="89">
        <v>7454.306640625</v>
      </c>
      <c r="N253" s="89">
        <v>6897.9208984375</v>
      </c>
      <c r="O253" s="78"/>
      <c r="P253" s="90"/>
      <c r="Q253" s="90"/>
      <c r="R253" s="116"/>
      <c r="S253" s="116"/>
      <c r="T253" s="116"/>
      <c r="U253" s="116"/>
      <c r="V253" s="117"/>
      <c r="W253" s="117"/>
      <c r="X253" s="117"/>
      <c r="Y253" s="117"/>
      <c r="Z253" s="51"/>
      <c r="AA253" s="85">
        <v>253</v>
      </c>
      <c r="AB253" s="85"/>
      <c r="AC253">
        <v>68</v>
      </c>
      <c r="AD253">
        <v>37</v>
      </c>
      <c r="AE253">
        <v>52</v>
      </c>
      <c r="AF253">
        <v>529</v>
      </c>
    </row>
    <row r="254" spans="1:32" x14ac:dyDescent="0.3">
      <c r="A254" t="s">
        <v>738</v>
      </c>
      <c r="B254" s="53"/>
      <c r="C254" s="53"/>
      <c r="D254" s="87">
        <f>Vertices[[#This Row],[followersCount]]/100000</f>
        <v>1.0000000000000001E-5</v>
      </c>
      <c r="E254" s="84"/>
      <c r="F254" s="15"/>
      <c r="G254" s="15"/>
      <c r="H254" s="67" t="str">
        <f>IF(Vertices[[#This Row],[Size]]&gt;50,Vertices[[#This Row],[Vertex]],"")</f>
        <v/>
      </c>
      <c r="I254" s="67"/>
      <c r="J254" s="67"/>
      <c r="K254" s="16"/>
      <c r="L254" s="88"/>
      <c r="M254" s="89">
        <v>7103.27783203125</v>
      </c>
      <c r="N254" s="89">
        <v>9265.6435546875</v>
      </c>
      <c r="O254" s="78"/>
      <c r="P254" s="90"/>
      <c r="Q254" s="90"/>
      <c r="R254" s="116"/>
      <c r="S254" s="116"/>
      <c r="T254" s="116"/>
      <c r="U254" s="116"/>
      <c r="V254" s="117"/>
      <c r="W254" s="117"/>
      <c r="X254" s="117"/>
      <c r="Y254" s="117"/>
      <c r="Z254" s="51"/>
      <c r="AA254" s="85">
        <v>254</v>
      </c>
      <c r="AB254" s="85"/>
      <c r="AC254">
        <v>0</v>
      </c>
      <c r="AD254">
        <v>1</v>
      </c>
      <c r="AE254">
        <v>0</v>
      </c>
      <c r="AF254">
        <v>65</v>
      </c>
    </row>
    <row r="255" spans="1:32" x14ac:dyDescent="0.3">
      <c r="A255" t="s">
        <v>739</v>
      </c>
      <c r="B255" s="53"/>
      <c r="C255" s="53"/>
      <c r="D255" s="87">
        <f>Vertices[[#This Row],[followersCount]]/100000</f>
        <v>2.4499999999999999E-3</v>
      </c>
      <c r="E255" s="84"/>
      <c r="F255" s="15"/>
      <c r="G255" s="15"/>
      <c r="H255" s="67" t="str">
        <f>IF(Vertices[[#This Row],[Size]]&gt;50,Vertices[[#This Row],[Vertex]],"")</f>
        <v/>
      </c>
      <c r="I255" s="67"/>
      <c r="J255" s="67"/>
      <c r="K255" s="16"/>
      <c r="L255" s="88"/>
      <c r="M255" s="89">
        <v>9849.1787109375</v>
      </c>
      <c r="N255" s="89">
        <v>5717.34033203125</v>
      </c>
      <c r="O255" s="78"/>
      <c r="P255" s="90"/>
      <c r="Q255" s="90"/>
      <c r="R255" s="116"/>
      <c r="S255" s="116"/>
      <c r="T255" s="116"/>
      <c r="U255" s="116"/>
      <c r="V255" s="117"/>
      <c r="W255" s="117"/>
      <c r="X255" s="117"/>
      <c r="Y255" s="117"/>
      <c r="Z255" s="51"/>
      <c r="AA255" s="85">
        <v>255</v>
      </c>
      <c r="AB255" s="85"/>
      <c r="AC255">
        <v>1977</v>
      </c>
      <c r="AD255">
        <v>245</v>
      </c>
      <c r="AE255">
        <v>5674</v>
      </c>
      <c r="AF255">
        <v>1589</v>
      </c>
    </row>
    <row r="256" spans="1:32" x14ac:dyDescent="0.3">
      <c r="A256" t="s">
        <v>740</v>
      </c>
      <c r="B256" s="53"/>
      <c r="C256" s="53"/>
      <c r="D256" s="87">
        <f>Vertices[[#This Row],[followersCount]]/100000</f>
        <v>1.1E-4</v>
      </c>
      <c r="E256" s="84"/>
      <c r="F256" s="15"/>
      <c r="G256" s="15"/>
      <c r="H256" s="67" t="str">
        <f>IF(Vertices[[#This Row],[Size]]&gt;50,Vertices[[#This Row],[Vertex]],"")</f>
        <v/>
      </c>
      <c r="I256" s="67"/>
      <c r="J256" s="67"/>
      <c r="K256" s="16"/>
      <c r="L256" s="88"/>
      <c r="M256" s="89">
        <v>4026.881591796875</v>
      </c>
      <c r="N256" s="89">
        <v>8338.6494140625</v>
      </c>
      <c r="O256" s="78"/>
      <c r="P256" s="90"/>
      <c r="Q256" s="90"/>
      <c r="R256" s="116"/>
      <c r="S256" s="116"/>
      <c r="T256" s="116"/>
      <c r="U256" s="116"/>
      <c r="V256" s="117"/>
      <c r="W256" s="117"/>
      <c r="X256" s="117"/>
      <c r="Y256" s="117"/>
      <c r="Z256" s="51"/>
      <c r="AA256" s="85">
        <v>256</v>
      </c>
      <c r="AB256" s="85"/>
      <c r="AC256">
        <v>234</v>
      </c>
      <c r="AD256">
        <v>11</v>
      </c>
      <c r="AE256">
        <v>262</v>
      </c>
      <c r="AF256">
        <v>127</v>
      </c>
    </row>
    <row r="257" spans="1:32" x14ac:dyDescent="0.3">
      <c r="A257" t="s">
        <v>741</v>
      </c>
      <c r="B257" s="53"/>
      <c r="C257" s="53"/>
      <c r="D257" s="87">
        <f>Vertices[[#This Row],[followersCount]]/100000</f>
        <v>4.28E-3</v>
      </c>
      <c r="E257" s="84"/>
      <c r="F257" s="15"/>
      <c r="G257" s="15"/>
      <c r="H257" s="67" t="str">
        <f>IF(Vertices[[#This Row],[Size]]&gt;50,Vertices[[#This Row],[Vertex]],"")</f>
        <v/>
      </c>
      <c r="I257" s="67"/>
      <c r="J257" s="67"/>
      <c r="K257" s="16"/>
      <c r="L257" s="88"/>
      <c r="M257" s="89">
        <v>8370.677734375</v>
      </c>
      <c r="N257" s="89">
        <v>7049.59521484375</v>
      </c>
      <c r="O257" s="78"/>
      <c r="P257" s="90"/>
      <c r="Q257" s="90"/>
      <c r="R257" s="116"/>
      <c r="S257" s="116"/>
      <c r="T257" s="116"/>
      <c r="U257" s="116"/>
      <c r="V257" s="117"/>
      <c r="W257" s="117"/>
      <c r="X257" s="117"/>
      <c r="Y257" s="117"/>
      <c r="Z257" s="51"/>
      <c r="AA257" s="85">
        <v>257</v>
      </c>
      <c r="AB257" s="85"/>
      <c r="AC257">
        <v>534</v>
      </c>
      <c r="AD257">
        <v>428</v>
      </c>
      <c r="AE257">
        <v>1408</v>
      </c>
      <c r="AF257">
        <v>846</v>
      </c>
    </row>
    <row r="258" spans="1:32" x14ac:dyDescent="0.3">
      <c r="A258" t="s">
        <v>742</v>
      </c>
      <c r="B258" s="53"/>
      <c r="C258" s="53"/>
      <c r="D258" s="87">
        <f>Vertices[[#This Row],[followersCount]]/100000</f>
        <v>1.3999999999999999E-4</v>
      </c>
      <c r="E258" s="84"/>
      <c r="F258" s="15"/>
      <c r="G258" s="15"/>
      <c r="H258" s="67" t="str">
        <f>IF(Vertices[[#This Row],[Size]]&gt;50,Vertices[[#This Row],[Vertex]],"")</f>
        <v/>
      </c>
      <c r="I258" s="67"/>
      <c r="J258" s="67"/>
      <c r="K258" s="16"/>
      <c r="L258" s="88"/>
      <c r="M258" s="89">
        <v>645.93310546875</v>
      </c>
      <c r="N258" s="89">
        <v>6408.9345703125</v>
      </c>
      <c r="O258" s="78"/>
      <c r="P258" s="90"/>
      <c r="Q258" s="90"/>
      <c r="R258" s="116"/>
      <c r="S258" s="116"/>
      <c r="T258" s="116"/>
      <c r="U258" s="116"/>
      <c r="V258" s="117"/>
      <c r="W258" s="117"/>
      <c r="X258" s="117"/>
      <c r="Y258" s="117"/>
      <c r="Z258" s="51"/>
      <c r="AA258" s="85">
        <v>258</v>
      </c>
      <c r="AB258" s="85"/>
      <c r="AC258">
        <v>147</v>
      </c>
      <c r="AD258">
        <v>14</v>
      </c>
      <c r="AE258">
        <v>12</v>
      </c>
      <c r="AF258">
        <v>97</v>
      </c>
    </row>
    <row r="259" spans="1:32" x14ac:dyDescent="0.3">
      <c r="A259" t="s">
        <v>743</v>
      </c>
      <c r="B259" s="53"/>
      <c r="C259" s="53"/>
      <c r="D259" s="87">
        <f>Vertices[[#This Row],[followersCount]]/100000</f>
        <v>9.0000000000000006E-5</v>
      </c>
      <c r="E259" s="84"/>
      <c r="F259" s="15"/>
      <c r="G259" s="15"/>
      <c r="H259" s="67" t="str">
        <f>IF(Vertices[[#This Row],[Size]]&gt;50,Vertices[[#This Row],[Vertex]],"")</f>
        <v/>
      </c>
      <c r="I259" s="67"/>
      <c r="J259" s="67"/>
      <c r="K259" s="16"/>
      <c r="L259" s="88"/>
      <c r="M259" s="89">
        <v>9498.4267578125</v>
      </c>
      <c r="N259" s="89">
        <v>5843.73583984375</v>
      </c>
      <c r="O259" s="78"/>
      <c r="P259" s="90"/>
      <c r="Q259" s="90"/>
      <c r="R259" s="116"/>
      <c r="S259" s="116"/>
      <c r="T259" s="116"/>
      <c r="U259" s="116"/>
      <c r="V259" s="117"/>
      <c r="W259" s="117"/>
      <c r="X259" s="117"/>
      <c r="Y259" s="117"/>
      <c r="Z259" s="51"/>
      <c r="AA259" s="85">
        <v>259</v>
      </c>
      <c r="AB259" s="85"/>
      <c r="AC259">
        <v>3</v>
      </c>
      <c r="AD259">
        <v>9</v>
      </c>
      <c r="AE259">
        <v>88</v>
      </c>
      <c r="AF259">
        <v>51</v>
      </c>
    </row>
    <row r="260" spans="1:32" x14ac:dyDescent="0.3">
      <c r="A260" t="s">
        <v>219</v>
      </c>
      <c r="B260" s="53"/>
      <c r="C260" s="53"/>
      <c r="D260" s="87">
        <f>Vertices[[#This Row],[followersCount]]/100000</f>
        <v>3.6999999999999999E-4</v>
      </c>
      <c r="E260" s="84"/>
      <c r="F260" s="15"/>
      <c r="G260" s="15"/>
      <c r="H260" s="67" t="str">
        <f>IF(Vertices[[#This Row],[Size]]&gt;50,Vertices[[#This Row],[Vertex]],"")</f>
        <v/>
      </c>
      <c r="I260" s="67"/>
      <c r="J260" s="67"/>
      <c r="K260" s="16"/>
      <c r="L260" s="88"/>
      <c r="M260" s="89">
        <v>4068.716064453125</v>
      </c>
      <c r="N260" s="89">
        <v>4347.43359375</v>
      </c>
      <c r="O260" s="78"/>
      <c r="P260" s="90"/>
      <c r="Q260" s="90"/>
      <c r="R260" s="116"/>
      <c r="S260" s="116"/>
      <c r="T260" s="116"/>
      <c r="U260" s="116"/>
      <c r="V260" s="117"/>
      <c r="W260" s="117"/>
      <c r="X260" s="117"/>
      <c r="Y260" s="117"/>
      <c r="Z260" s="51"/>
      <c r="AA260" s="85">
        <v>260</v>
      </c>
      <c r="AB260" s="85"/>
      <c r="AC260">
        <v>107</v>
      </c>
      <c r="AD260">
        <v>37</v>
      </c>
      <c r="AE260">
        <v>52</v>
      </c>
      <c r="AF260">
        <v>176</v>
      </c>
    </row>
    <row r="261" spans="1:32" x14ac:dyDescent="0.3">
      <c r="A261" t="s">
        <v>744</v>
      </c>
      <c r="B261" s="53"/>
      <c r="C261" s="53"/>
      <c r="D261" s="87">
        <f>Vertices[[#This Row],[followersCount]]/100000</f>
        <v>2.7E-4</v>
      </c>
      <c r="E261" s="84"/>
      <c r="F261" s="15"/>
      <c r="G261" s="15"/>
      <c r="H261" s="67" t="str">
        <f>IF(Vertices[[#This Row],[Size]]&gt;50,Vertices[[#This Row],[Vertex]],"")</f>
        <v/>
      </c>
      <c r="I261" s="67"/>
      <c r="J261" s="67"/>
      <c r="K261" s="16"/>
      <c r="L261" s="88"/>
      <c r="M261" s="89">
        <v>9339.5947265625</v>
      </c>
      <c r="N261" s="89">
        <v>4408.4599609375</v>
      </c>
      <c r="O261" s="78"/>
      <c r="P261" s="90"/>
      <c r="Q261" s="90"/>
      <c r="R261" s="116"/>
      <c r="S261" s="116"/>
      <c r="T261" s="116"/>
      <c r="U261" s="116"/>
      <c r="V261" s="117"/>
      <c r="W261" s="117"/>
      <c r="X261" s="117"/>
      <c r="Y261" s="117"/>
      <c r="Z261" s="51"/>
      <c r="AA261" s="85">
        <v>261</v>
      </c>
      <c r="AB261" s="85"/>
      <c r="AC261">
        <v>201</v>
      </c>
      <c r="AD261">
        <v>27</v>
      </c>
      <c r="AE261">
        <v>237</v>
      </c>
      <c r="AF261">
        <v>132</v>
      </c>
    </row>
    <row r="262" spans="1:32" x14ac:dyDescent="0.3">
      <c r="A262" t="s">
        <v>745</v>
      </c>
      <c r="B262" s="53"/>
      <c r="C262" s="53"/>
      <c r="D262" s="87">
        <f>Vertices[[#This Row],[followersCount]]/100000</f>
        <v>1.2E-4</v>
      </c>
      <c r="E262" s="84"/>
      <c r="F262" s="15"/>
      <c r="G262" s="15"/>
      <c r="H262" s="67" t="str">
        <f>IF(Vertices[[#This Row],[Size]]&gt;50,Vertices[[#This Row],[Vertex]],"")</f>
        <v/>
      </c>
      <c r="I262" s="67"/>
      <c r="J262" s="67"/>
      <c r="K262" s="16"/>
      <c r="L262" s="88"/>
      <c r="M262" s="89">
        <v>2817.88330078125</v>
      </c>
      <c r="N262" s="89">
        <v>1169.112548828125</v>
      </c>
      <c r="O262" s="78"/>
      <c r="P262" s="90"/>
      <c r="Q262" s="90"/>
      <c r="R262" s="116"/>
      <c r="S262" s="116"/>
      <c r="T262" s="116"/>
      <c r="U262" s="116"/>
      <c r="V262" s="117"/>
      <c r="W262" s="117"/>
      <c r="X262" s="117"/>
      <c r="Y262" s="117"/>
      <c r="Z262" s="51"/>
      <c r="AA262" s="85">
        <v>262</v>
      </c>
      <c r="AB262" s="85"/>
      <c r="AC262">
        <v>0</v>
      </c>
      <c r="AD262">
        <v>12</v>
      </c>
      <c r="AE262">
        <v>1</v>
      </c>
      <c r="AF262">
        <v>39</v>
      </c>
    </row>
    <row r="263" spans="1:32" x14ac:dyDescent="0.3">
      <c r="A263" t="s">
        <v>746</v>
      </c>
      <c r="B263" s="53"/>
      <c r="C263" s="53"/>
      <c r="D263" s="87">
        <f>Vertices[[#This Row],[followersCount]]/100000</f>
        <v>6.0000000000000002E-5</v>
      </c>
      <c r="E263" s="84"/>
      <c r="F263" s="15"/>
      <c r="G263" s="15"/>
      <c r="H263" s="67" t="str">
        <f>IF(Vertices[[#This Row],[Size]]&gt;50,Vertices[[#This Row],[Vertex]],"")</f>
        <v/>
      </c>
      <c r="I263" s="67"/>
      <c r="J263" s="67"/>
      <c r="K263" s="16"/>
      <c r="L263" s="88"/>
      <c r="M263" s="89">
        <v>557.03118896484375</v>
      </c>
      <c r="N263" s="89">
        <v>3347.31494140625</v>
      </c>
      <c r="O263" s="78"/>
      <c r="P263" s="90"/>
      <c r="Q263" s="90"/>
      <c r="R263" s="116"/>
      <c r="S263" s="116"/>
      <c r="T263" s="116"/>
      <c r="U263" s="116"/>
      <c r="V263" s="117"/>
      <c r="W263" s="117"/>
      <c r="X263" s="117"/>
      <c r="Y263" s="117"/>
      <c r="Z263" s="51"/>
      <c r="AA263" s="85">
        <v>263</v>
      </c>
      <c r="AB263" s="85"/>
      <c r="AC263">
        <v>0</v>
      </c>
      <c r="AD263">
        <v>6</v>
      </c>
      <c r="AE263">
        <v>0</v>
      </c>
      <c r="AF263">
        <v>3</v>
      </c>
    </row>
    <row r="264" spans="1:32" x14ac:dyDescent="0.3">
      <c r="A264" t="s">
        <v>747</v>
      </c>
      <c r="B264" s="53"/>
      <c r="C264" s="53"/>
      <c r="D264" s="87">
        <f>Vertices[[#This Row],[followersCount]]/100000</f>
        <v>7.7999999999999999E-4</v>
      </c>
      <c r="E264" s="84"/>
      <c r="F264" s="15"/>
      <c r="G264" s="15"/>
      <c r="H264" s="67" t="str">
        <f>IF(Vertices[[#This Row],[Size]]&gt;50,Vertices[[#This Row],[Vertex]],"")</f>
        <v/>
      </c>
      <c r="I264" s="67"/>
      <c r="J264" s="67"/>
      <c r="K264" s="16"/>
      <c r="L264" s="88"/>
      <c r="M264" s="89">
        <v>9316.7236328125</v>
      </c>
      <c r="N264" s="89">
        <v>4062.85888671875</v>
      </c>
      <c r="O264" s="78"/>
      <c r="P264" s="90"/>
      <c r="Q264" s="90"/>
      <c r="R264" s="116"/>
      <c r="S264" s="116"/>
      <c r="T264" s="116"/>
      <c r="U264" s="116"/>
      <c r="V264" s="117"/>
      <c r="W264" s="117"/>
      <c r="X264" s="117"/>
      <c r="Y264" s="117"/>
      <c r="Z264" s="51"/>
      <c r="AA264" s="85">
        <v>264</v>
      </c>
      <c r="AB264" s="85"/>
      <c r="AC264">
        <v>179</v>
      </c>
      <c r="AD264">
        <v>78</v>
      </c>
      <c r="AE264">
        <v>10</v>
      </c>
      <c r="AF264">
        <v>449</v>
      </c>
    </row>
    <row r="265" spans="1:32" x14ac:dyDescent="0.3">
      <c r="A265" t="s">
        <v>748</v>
      </c>
      <c r="B265" s="53"/>
      <c r="C265" s="53"/>
      <c r="D265" s="87">
        <f>Vertices[[#This Row],[followersCount]]/100000</f>
        <v>3.3E-4</v>
      </c>
      <c r="E265" s="84"/>
      <c r="F265" s="15"/>
      <c r="G265" s="15"/>
      <c r="H265" s="67" t="str">
        <f>IF(Vertices[[#This Row],[Size]]&gt;50,Vertices[[#This Row],[Vertex]],"")</f>
        <v/>
      </c>
      <c r="I265" s="67"/>
      <c r="J265" s="67"/>
      <c r="K265" s="16"/>
      <c r="L265" s="88"/>
      <c r="M265" s="89">
        <v>7784.74755859375</v>
      </c>
      <c r="N265" s="89">
        <v>3871.7568359375</v>
      </c>
      <c r="O265" s="78"/>
      <c r="P265" s="90"/>
      <c r="Q265" s="90"/>
      <c r="R265" s="116"/>
      <c r="S265" s="116"/>
      <c r="T265" s="116"/>
      <c r="U265" s="116"/>
      <c r="V265" s="117"/>
      <c r="W265" s="117"/>
      <c r="X265" s="117"/>
      <c r="Y265" s="117"/>
      <c r="Z265" s="51"/>
      <c r="AA265" s="85">
        <v>265</v>
      </c>
      <c r="AB265" s="85"/>
      <c r="AC265">
        <v>0</v>
      </c>
      <c r="AD265">
        <v>33</v>
      </c>
      <c r="AE265">
        <v>11</v>
      </c>
      <c r="AF265">
        <v>230</v>
      </c>
    </row>
    <row r="266" spans="1:32" x14ac:dyDescent="0.3">
      <c r="A266" t="s">
        <v>749</v>
      </c>
      <c r="B266" s="53"/>
      <c r="C266" s="53"/>
      <c r="D266" s="87">
        <f>Vertices[[#This Row],[followersCount]]/100000</f>
        <v>2.0000000000000002E-5</v>
      </c>
      <c r="E266" s="84"/>
      <c r="F266" s="15"/>
      <c r="G266" s="15"/>
      <c r="H266" s="67" t="str">
        <f>IF(Vertices[[#This Row],[Size]]&gt;50,Vertices[[#This Row],[Vertex]],"")</f>
        <v/>
      </c>
      <c r="I266" s="67"/>
      <c r="J266" s="67"/>
      <c r="K266" s="16"/>
      <c r="L266" s="88"/>
      <c r="M266" s="89">
        <v>4576.84716796875</v>
      </c>
      <c r="N266" s="89">
        <v>1629.8331298828125</v>
      </c>
      <c r="O266" s="78"/>
      <c r="P266" s="90"/>
      <c r="Q266" s="90"/>
      <c r="R266" s="116"/>
      <c r="S266" s="116"/>
      <c r="T266" s="116"/>
      <c r="U266" s="116"/>
      <c r="V266" s="117"/>
      <c r="W266" s="117"/>
      <c r="X266" s="117"/>
      <c r="Y266" s="117"/>
      <c r="Z266" s="51"/>
      <c r="AA266" s="85">
        <v>266</v>
      </c>
      <c r="AB266" s="85"/>
      <c r="AC266">
        <v>1</v>
      </c>
      <c r="AD266">
        <v>2</v>
      </c>
      <c r="AE266">
        <v>0</v>
      </c>
      <c r="AF266">
        <v>46</v>
      </c>
    </row>
    <row r="267" spans="1:32" x14ac:dyDescent="0.3">
      <c r="A267" t="s">
        <v>750</v>
      </c>
      <c r="B267" s="53"/>
      <c r="C267" s="53"/>
      <c r="D267" s="87">
        <f>Vertices[[#This Row],[followersCount]]/100000</f>
        <v>3.0599999999999998E-3</v>
      </c>
      <c r="E267" s="84"/>
      <c r="F267" s="15"/>
      <c r="G267" s="15"/>
      <c r="H267" s="67" t="str">
        <f>IF(Vertices[[#This Row],[Size]]&gt;50,Vertices[[#This Row],[Vertex]],"")</f>
        <v/>
      </c>
      <c r="I267" s="67"/>
      <c r="J267" s="67"/>
      <c r="K267" s="16"/>
      <c r="L267" s="88"/>
      <c r="M267" s="89">
        <v>8477.943359375</v>
      </c>
      <c r="N267" s="89">
        <v>4020.537109375</v>
      </c>
      <c r="O267" s="78"/>
      <c r="P267" s="90"/>
      <c r="Q267" s="90"/>
      <c r="R267" s="116"/>
      <c r="S267" s="116"/>
      <c r="T267" s="116"/>
      <c r="U267" s="116"/>
      <c r="V267" s="117"/>
      <c r="W267" s="117"/>
      <c r="X267" s="117"/>
      <c r="Y267" s="117"/>
      <c r="Z267" s="51"/>
      <c r="AA267" s="85">
        <v>267</v>
      </c>
      <c r="AB267" s="85"/>
      <c r="AC267">
        <v>185</v>
      </c>
      <c r="AD267">
        <v>306</v>
      </c>
      <c r="AE267">
        <v>376</v>
      </c>
      <c r="AF267">
        <v>215</v>
      </c>
    </row>
    <row r="268" spans="1:32" x14ac:dyDescent="0.3">
      <c r="A268" t="s">
        <v>751</v>
      </c>
      <c r="B268" s="53"/>
      <c r="C268" s="53"/>
      <c r="D268" s="87">
        <f>Vertices[[#This Row],[followersCount]]/100000</f>
        <v>9.0000000000000006E-5</v>
      </c>
      <c r="E268" s="84"/>
      <c r="F268" s="15"/>
      <c r="G268" s="15"/>
      <c r="H268" s="67" t="str">
        <f>IF(Vertices[[#This Row],[Size]]&gt;50,Vertices[[#This Row],[Vertex]],"")</f>
        <v/>
      </c>
      <c r="I268" s="67"/>
      <c r="J268" s="67"/>
      <c r="K268" s="16"/>
      <c r="L268" s="88"/>
      <c r="M268" s="89">
        <v>1852.0899658203125</v>
      </c>
      <c r="N268" s="89">
        <v>7586.6689453125</v>
      </c>
      <c r="O268" s="78"/>
      <c r="P268" s="90"/>
      <c r="Q268" s="90"/>
      <c r="R268" s="116"/>
      <c r="S268" s="116"/>
      <c r="T268" s="116"/>
      <c r="U268" s="116"/>
      <c r="V268" s="117"/>
      <c r="W268" s="117"/>
      <c r="X268" s="117"/>
      <c r="Y268" s="117"/>
      <c r="Z268" s="51"/>
      <c r="AA268" s="85">
        <v>268</v>
      </c>
      <c r="AB268" s="85"/>
      <c r="AC268">
        <v>2</v>
      </c>
      <c r="AD268">
        <v>9</v>
      </c>
      <c r="AE268">
        <v>0</v>
      </c>
      <c r="AF268">
        <v>31</v>
      </c>
    </row>
    <row r="269" spans="1:32" x14ac:dyDescent="0.3">
      <c r="A269" t="s">
        <v>752</v>
      </c>
      <c r="B269" s="53"/>
      <c r="C269" s="53"/>
      <c r="D269" s="87">
        <f>Vertices[[#This Row],[followersCount]]/100000</f>
        <v>1.7000000000000001E-4</v>
      </c>
      <c r="E269" s="84"/>
      <c r="F269" s="15"/>
      <c r="G269" s="15"/>
      <c r="H269" s="67" t="str">
        <f>IF(Vertices[[#This Row],[Size]]&gt;50,Vertices[[#This Row],[Vertex]],"")</f>
        <v/>
      </c>
      <c r="I269" s="67"/>
      <c r="J269" s="67"/>
      <c r="K269" s="16"/>
      <c r="L269" s="88"/>
      <c r="M269" s="89">
        <v>599.8858642578125</v>
      </c>
      <c r="N269" s="89">
        <v>3018.22705078125</v>
      </c>
      <c r="O269" s="78"/>
      <c r="P269" s="90"/>
      <c r="Q269" s="90"/>
      <c r="R269" s="116"/>
      <c r="S269" s="116"/>
      <c r="T269" s="116"/>
      <c r="U269" s="116"/>
      <c r="V269" s="117"/>
      <c r="W269" s="117"/>
      <c r="X269" s="117"/>
      <c r="Y269" s="117"/>
      <c r="Z269" s="51"/>
      <c r="AA269" s="85">
        <v>269</v>
      </c>
      <c r="AB269" s="85"/>
      <c r="AC269">
        <v>36</v>
      </c>
      <c r="AD269">
        <v>17</v>
      </c>
      <c r="AE269">
        <v>34</v>
      </c>
      <c r="AF269">
        <v>88</v>
      </c>
    </row>
    <row r="270" spans="1:32" x14ac:dyDescent="0.3">
      <c r="A270" t="s">
        <v>753</v>
      </c>
      <c r="B270" s="53"/>
      <c r="C270" s="53"/>
      <c r="D270" s="87">
        <f>Vertices[[#This Row],[followersCount]]/100000</f>
        <v>6.7000000000000002E-4</v>
      </c>
      <c r="E270" s="84"/>
      <c r="F270" s="15"/>
      <c r="G270" s="15"/>
      <c r="H270" s="67" t="str">
        <f>IF(Vertices[[#This Row],[Size]]&gt;50,Vertices[[#This Row],[Vertex]],"")</f>
        <v/>
      </c>
      <c r="I270" s="67"/>
      <c r="J270" s="67"/>
      <c r="K270" s="16"/>
      <c r="L270" s="88"/>
      <c r="M270" s="89">
        <v>2055.6171875</v>
      </c>
      <c r="N270" s="89">
        <v>7543.986328125</v>
      </c>
      <c r="O270" s="78"/>
      <c r="P270" s="90"/>
      <c r="Q270" s="90"/>
      <c r="R270" s="116"/>
      <c r="S270" s="116"/>
      <c r="T270" s="116"/>
      <c r="U270" s="116"/>
      <c r="V270" s="117"/>
      <c r="W270" s="117"/>
      <c r="X270" s="117"/>
      <c r="Y270" s="117"/>
      <c r="Z270" s="51"/>
      <c r="AA270" s="85">
        <v>270</v>
      </c>
      <c r="AB270" s="85"/>
      <c r="AC270">
        <v>179</v>
      </c>
      <c r="AD270">
        <v>67</v>
      </c>
      <c r="AE270">
        <v>720</v>
      </c>
      <c r="AF270">
        <v>406</v>
      </c>
    </row>
    <row r="271" spans="1:32" x14ac:dyDescent="0.3">
      <c r="A271" t="s">
        <v>754</v>
      </c>
      <c r="B271" s="53"/>
      <c r="C271" s="53"/>
      <c r="D271" s="87">
        <f>Vertices[[#This Row],[followersCount]]/100000</f>
        <v>2.7899999999999999E-3</v>
      </c>
      <c r="E271" s="84"/>
      <c r="F271" s="15"/>
      <c r="G271" s="15"/>
      <c r="H271" s="67" t="str">
        <f>IF(Vertices[[#This Row],[Size]]&gt;50,Vertices[[#This Row],[Vertex]],"")</f>
        <v/>
      </c>
      <c r="I271" s="67"/>
      <c r="J271" s="67"/>
      <c r="K271" s="16"/>
      <c r="L271" s="88"/>
      <c r="M271" s="89">
        <v>5610.99609375</v>
      </c>
      <c r="N271" s="89">
        <v>8111.861328125</v>
      </c>
      <c r="O271" s="78"/>
      <c r="P271" s="90"/>
      <c r="Q271" s="90"/>
      <c r="R271" s="116"/>
      <c r="S271" s="116"/>
      <c r="T271" s="116"/>
      <c r="U271" s="116"/>
      <c r="V271" s="117"/>
      <c r="W271" s="117"/>
      <c r="X271" s="117"/>
      <c r="Y271" s="117"/>
      <c r="Z271" s="51"/>
      <c r="AA271" s="85">
        <v>271</v>
      </c>
      <c r="AB271" s="85"/>
      <c r="AC271">
        <v>96</v>
      </c>
      <c r="AD271">
        <v>279</v>
      </c>
      <c r="AE271">
        <v>72</v>
      </c>
      <c r="AF271">
        <v>400</v>
      </c>
    </row>
    <row r="272" spans="1:32" x14ac:dyDescent="0.3">
      <c r="A272" t="s">
        <v>755</v>
      </c>
      <c r="B272" s="53"/>
      <c r="C272" s="53"/>
      <c r="D272" s="87">
        <f>Vertices[[#This Row],[followersCount]]/100000</f>
        <v>4.8900000000000002E-3</v>
      </c>
      <c r="E272" s="84"/>
      <c r="F272" s="15"/>
      <c r="G272" s="15"/>
      <c r="H272" s="67" t="str">
        <f>IF(Vertices[[#This Row],[Size]]&gt;50,Vertices[[#This Row],[Vertex]],"")</f>
        <v/>
      </c>
      <c r="I272" s="67"/>
      <c r="J272" s="67"/>
      <c r="K272" s="16"/>
      <c r="L272" s="88"/>
      <c r="M272" s="89">
        <v>5981.97021484375</v>
      </c>
      <c r="N272" s="89">
        <v>3142.34814453125</v>
      </c>
      <c r="O272" s="78"/>
      <c r="P272" s="90"/>
      <c r="Q272" s="90"/>
      <c r="R272" s="116"/>
      <c r="S272" s="116"/>
      <c r="T272" s="116"/>
      <c r="U272" s="116"/>
      <c r="V272" s="117"/>
      <c r="W272" s="117"/>
      <c r="X272" s="117"/>
      <c r="Y272" s="117"/>
      <c r="Z272" s="51"/>
      <c r="AA272" s="85">
        <v>272</v>
      </c>
      <c r="AB272" s="85"/>
      <c r="AC272">
        <v>480</v>
      </c>
      <c r="AD272">
        <v>489</v>
      </c>
      <c r="AE272">
        <v>353</v>
      </c>
      <c r="AF272">
        <v>227</v>
      </c>
    </row>
    <row r="273" spans="1:32" x14ac:dyDescent="0.3">
      <c r="A273" t="s">
        <v>756</v>
      </c>
      <c r="B273" s="53"/>
      <c r="C273" s="53"/>
      <c r="D273" s="87">
        <f>Vertices[[#This Row],[followersCount]]/100000</f>
        <v>1.2999999999999999E-3</v>
      </c>
      <c r="E273" s="84"/>
      <c r="F273" s="15"/>
      <c r="G273" s="15"/>
      <c r="H273" s="67" t="str">
        <f>IF(Vertices[[#This Row],[Size]]&gt;50,Vertices[[#This Row],[Vertex]],"")</f>
        <v/>
      </c>
      <c r="I273" s="67"/>
      <c r="J273" s="67"/>
      <c r="K273" s="16"/>
      <c r="L273" s="88"/>
      <c r="M273" s="89">
        <v>3272.149658203125</v>
      </c>
      <c r="N273" s="89">
        <v>6723.28466796875</v>
      </c>
      <c r="O273" s="78"/>
      <c r="P273" s="90"/>
      <c r="Q273" s="90"/>
      <c r="R273" s="116"/>
      <c r="S273" s="116"/>
      <c r="T273" s="116"/>
      <c r="U273" s="116"/>
      <c r="V273" s="117"/>
      <c r="W273" s="117"/>
      <c r="X273" s="117"/>
      <c r="Y273" s="117"/>
      <c r="Z273" s="51"/>
      <c r="AA273" s="85">
        <v>273</v>
      </c>
      <c r="AB273" s="85"/>
      <c r="AC273">
        <v>741</v>
      </c>
      <c r="AD273">
        <v>130</v>
      </c>
      <c r="AE273">
        <v>1002</v>
      </c>
      <c r="AF273">
        <v>342</v>
      </c>
    </row>
    <row r="274" spans="1:32" x14ac:dyDescent="0.3">
      <c r="A274" t="s">
        <v>757</v>
      </c>
      <c r="B274" s="53"/>
      <c r="C274" s="53"/>
      <c r="D274" s="87">
        <f>Vertices[[#This Row],[followersCount]]/100000</f>
        <v>2.2000000000000001E-4</v>
      </c>
      <c r="E274" s="84"/>
      <c r="F274" s="15"/>
      <c r="G274" s="15"/>
      <c r="H274" s="67" t="str">
        <f>IF(Vertices[[#This Row],[Size]]&gt;50,Vertices[[#This Row],[Vertex]],"")</f>
        <v/>
      </c>
      <c r="I274" s="67"/>
      <c r="J274" s="67"/>
      <c r="K274" s="16"/>
      <c r="L274" s="88"/>
      <c r="M274" s="89">
        <v>3257.798828125</v>
      </c>
      <c r="N274" s="89">
        <v>7759.19189453125</v>
      </c>
      <c r="O274" s="78"/>
      <c r="P274" s="90"/>
      <c r="Q274" s="90"/>
      <c r="R274" s="116"/>
      <c r="S274" s="116"/>
      <c r="T274" s="116"/>
      <c r="U274" s="116"/>
      <c r="V274" s="117"/>
      <c r="W274" s="117"/>
      <c r="X274" s="117"/>
      <c r="Y274" s="117"/>
      <c r="Z274" s="51"/>
      <c r="AA274" s="85">
        <v>274</v>
      </c>
      <c r="AB274" s="85"/>
      <c r="AC274">
        <v>269</v>
      </c>
      <c r="AD274">
        <v>22</v>
      </c>
      <c r="AE274">
        <v>140</v>
      </c>
      <c r="AF274">
        <v>157</v>
      </c>
    </row>
    <row r="275" spans="1:32" x14ac:dyDescent="0.3">
      <c r="A275" t="s">
        <v>758</v>
      </c>
      <c r="B275" s="53"/>
      <c r="C275" s="53"/>
      <c r="D275" s="87">
        <f>Vertices[[#This Row],[followersCount]]/100000</f>
        <v>9.6500000000000006E-3</v>
      </c>
      <c r="E275" s="84"/>
      <c r="F275" s="15"/>
      <c r="G275" s="15"/>
      <c r="H275" s="67" t="str">
        <f>IF(Vertices[[#This Row],[Size]]&gt;50,Vertices[[#This Row],[Vertex]],"")</f>
        <v/>
      </c>
      <c r="I275" s="67"/>
      <c r="J275" s="67"/>
      <c r="K275" s="16"/>
      <c r="L275" s="88"/>
      <c r="M275" s="89">
        <v>677.0693359375</v>
      </c>
      <c r="N275" s="89">
        <v>4639.91015625</v>
      </c>
      <c r="O275" s="78"/>
      <c r="P275" s="90"/>
      <c r="Q275" s="90"/>
      <c r="R275" s="116"/>
      <c r="S275" s="116"/>
      <c r="T275" s="116"/>
      <c r="U275" s="116"/>
      <c r="V275" s="117"/>
      <c r="W275" s="117"/>
      <c r="X275" s="117"/>
      <c r="Y275" s="117"/>
      <c r="Z275" s="51"/>
      <c r="AA275" s="85">
        <v>275</v>
      </c>
      <c r="AB275" s="85"/>
      <c r="AC275">
        <v>10245</v>
      </c>
      <c r="AD275">
        <v>965</v>
      </c>
      <c r="AE275">
        <v>5460</v>
      </c>
      <c r="AF275">
        <v>1551</v>
      </c>
    </row>
    <row r="276" spans="1:32" x14ac:dyDescent="0.3">
      <c r="A276" t="s">
        <v>759</v>
      </c>
      <c r="B276" s="53"/>
      <c r="C276" s="53"/>
      <c r="D276" s="87">
        <f>Vertices[[#This Row],[followersCount]]/100000</f>
        <v>2.1770000000000001E-2</v>
      </c>
      <c r="E276" s="84"/>
      <c r="F276" s="15"/>
      <c r="G276" s="15"/>
      <c r="H276" s="67" t="str">
        <f>IF(Vertices[[#This Row],[Size]]&gt;50,Vertices[[#This Row],[Vertex]],"")</f>
        <v/>
      </c>
      <c r="I276" s="67"/>
      <c r="J276" s="67"/>
      <c r="K276" s="16"/>
      <c r="L276" s="88"/>
      <c r="M276" s="89">
        <v>3973.868896484375</v>
      </c>
      <c r="N276" s="89">
        <v>1800.975341796875</v>
      </c>
      <c r="O276" s="78"/>
      <c r="P276" s="90"/>
      <c r="Q276" s="90"/>
      <c r="R276" s="116"/>
      <c r="S276" s="116"/>
      <c r="T276" s="116"/>
      <c r="U276" s="116"/>
      <c r="V276" s="117"/>
      <c r="W276" s="117"/>
      <c r="X276" s="117"/>
      <c r="Y276" s="117"/>
      <c r="Z276" s="51"/>
      <c r="AA276" s="85">
        <v>276</v>
      </c>
      <c r="AB276" s="85"/>
      <c r="AC276">
        <v>6081</v>
      </c>
      <c r="AD276">
        <v>2177</v>
      </c>
      <c r="AE276">
        <v>1170</v>
      </c>
      <c r="AF276">
        <v>3187</v>
      </c>
    </row>
    <row r="277" spans="1:32" x14ac:dyDescent="0.3">
      <c r="A277" t="s">
        <v>177</v>
      </c>
      <c r="B277" s="53"/>
      <c r="C277" s="53"/>
      <c r="D277" s="87">
        <f>Vertices[[#This Row],[followersCount]]/100000</f>
        <v>2.367E-2</v>
      </c>
      <c r="E277" s="84"/>
      <c r="F277" s="15"/>
      <c r="G277" s="15"/>
      <c r="H277" s="67" t="str">
        <f>IF(Vertices[[#This Row],[Size]]&gt;50,Vertices[[#This Row],[Vertex]],"")</f>
        <v/>
      </c>
      <c r="I277" s="67"/>
      <c r="J277" s="67"/>
      <c r="K277" s="16"/>
      <c r="L277" s="88"/>
      <c r="M277" s="89">
        <v>8113.662109375</v>
      </c>
      <c r="N277" s="89">
        <v>6716.12060546875</v>
      </c>
      <c r="O277" s="78"/>
      <c r="P277" s="90"/>
      <c r="Q277" s="90"/>
      <c r="R277" s="116"/>
      <c r="S277" s="116"/>
      <c r="T277" s="116"/>
      <c r="U277" s="116"/>
      <c r="V277" s="117"/>
      <c r="W277" s="117"/>
      <c r="X277" s="117"/>
      <c r="Y277" s="117"/>
      <c r="Z277" s="51"/>
      <c r="AA277" s="85">
        <v>277</v>
      </c>
      <c r="AB277" s="85"/>
      <c r="AC277">
        <v>3832</v>
      </c>
      <c r="AD277">
        <v>2367</v>
      </c>
      <c r="AE277">
        <v>1808</v>
      </c>
      <c r="AF277">
        <v>2092</v>
      </c>
    </row>
    <row r="278" spans="1:32" x14ac:dyDescent="0.3">
      <c r="A278" t="s">
        <v>760</v>
      </c>
      <c r="B278" s="53"/>
      <c r="C278" s="53"/>
      <c r="D278" s="87">
        <f>Vertices[[#This Row],[followersCount]]/100000</f>
        <v>1.3999999999999999E-4</v>
      </c>
      <c r="E278" s="84"/>
      <c r="F278" s="15"/>
      <c r="G278" s="15"/>
      <c r="H278" s="67" t="str">
        <f>IF(Vertices[[#This Row],[Size]]&gt;50,Vertices[[#This Row],[Vertex]],"")</f>
        <v/>
      </c>
      <c r="I278" s="67"/>
      <c r="J278" s="67"/>
      <c r="K278" s="16"/>
      <c r="L278" s="88"/>
      <c r="M278" s="89">
        <v>5644.89501953125</v>
      </c>
      <c r="N278" s="89">
        <v>635.4259033203125</v>
      </c>
      <c r="O278" s="78"/>
      <c r="P278" s="90"/>
      <c r="Q278" s="90"/>
      <c r="R278" s="116"/>
      <c r="S278" s="116"/>
      <c r="T278" s="116"/>
      <c r="U278" s="116"/>
      <c r="V278" s="117"/>
      <c r="W278" s="117"/>
      <c r="X278" s="117"/>
      <c r="Y278" s="117"/>
      <c r="Z278" s="51"/>
      <c r="AA278" s="85">
        <v>278</v>
      </c>
      <c r="AB278" s="85"/>
      <c r="AC278">
        <v>0</v>
      </c>
      <c r="AD278">
        <v>14</v>
      </c>
      <c r="AE278">
        <v>0</v>
      </c>
      <c r="AF278">
        <v>94</v>
      </c>
    </row>
    <row r="279" spans="1:32" x14ac:dyDescent="0.3">
      <c r="A279" t="s">
        <v>761</v>
      </c>
      <c r="B279" s="53"/>
      <c r="C279" s="53"/>
      <c r="D279" s="87">
        <f>Vertices[[#This Row],[followersCount]]/100000</f>
        <v>2.7E-4</v>
      </c>
      <c r="E279" s="84"/>
      <c r="F279" s="15"/>
      <c r="G279" s="15"/>
      <c r="H279" s="67" t="str">
        <f>IF(Vertices[[#This Row],[Size]]&gt;50,Vertices[[#This Row],[Vertex]],"")</f>
        <v/>
      </c>
      <c r="I279" s="67"/>
      <c r="J279" s="67"/>
      <c r="K279" s="16"/>
      <c r="L279" s="88"/>
      <c r="M279" s="89">
        <v>9601.765625</v>
      </c>
      <c r="N279" s="89">
        <v>4621.19091796875</v>
      </c>
      <c r="O279" s="78"/>
      <c r="P279" s="90"/>
      <c r="Q279" s="90"/>
      <c r="R279" s="116"/>
      <c r="S279" s="116"/>
      <c r="T279" s="116"/>
      <c r="U279" s="116"/>
      <c r="V279" s="117"/>
      <c r="W279" s="117"/>
      <c r="X279" s="117"/>
      <c r="Y279" s="117"/>
      <c r="Z279" s="51"/>
      <c r="AA279" s="85">
        <v>279</v>
      </c>
      <c r="AB279" s="85"/>
      <c r="AC279">
        <v>30</v>
      </c>
      <c r="AD279">
        <v>27</v>
      </c>
      <c r="AE279">
        <v>12</v>
      </c>
      <c r="AF279">
        <v>176</v>
      </c>
    </row>
    <row r="280" spans="1:32" x14ac:dyDescent="0.3">
      <c r="A280" t="s">
        <v>762</v>
      </c>
      <c r="B280" s="53"/>
      <c r="C280" s="53"/>
      <c r="D280" s="87">
        <f>Vertices[[#This Row],[followersCount]]/100000</f>
        <v>4.0000000000000003E-5</v>
      </c>
      <c r="E280" s="84"/>
      <c r="F280" s="15"/>
      <c r="G280" s="15"/>
      <c r="H280" s="67" t="str">
        <f>IF(Vertices[[#This Row],[Size]]&gt;50,Vertices[[#This Row],[Vertex]],"")</f>
        <v/>
      </c>
      <c r="I280" s="67"/>
      <c r="J280" s="67"/>
      <c r="K280" s="16"/>
      <c r="L280" s="88"/>
      <c r="M280" s="89">
        <v>6345.22021484375</v>
      </c>
      <c r="N280" s="89">
        <v>1827.5751953125</v>
      </c>
      <c r="O280" s="78"/>
      <c r="P280" s="90"/>
      <c r="Q280" s="90"/>
      <c r="R280" s="116"/>
      <c r="S280" s="116"/>
      <c r="T280" s="116"/>
      <c r="U280" s="116"/>
      <c r="V280" s="117"/>
      <c r="W280" s="117"/>
      <c r="X280" s="117"/>
      <c r="Y280" s="117"/>
      <c r="Z280" s="51"/>
      <c r="AA280" s="85">
        <v>280</v>
      </c>
      <c r="AB280" s="85"/>
      <c r="AC280">
        <v>1</v>
      </c>
      <c r="AD280">
        <v>4</v>
      </c>
      <c r="AE280">
        <v>1</v>
      </c>
      <c r="AF280">
        <v>15</v>
      </c>
    </row>
    <row r="281" spans="1:32" x14ac:dyDescent="0.3">
      <c r="A281" t="s">
        <v>763</v>
      </c>
      <c r="B281" s="53"/>
      <c r="C281" s="53"/>
      <c r="D281" s="87">
        <f>Vertices[[#This Row],[followersCount]]/100000</f>
        <v>3.0000000000000001E-3</v>
      </c>
      <c r="E281" s="84"/>
      <c r="F281" s="15"/>
      <c r="G281" s="15"/>
      <c r="H281" s="67" t="str">
        <f>IF(Vertices[[#This Row],[Size]]&gt;50,Vertices[[#This Row],[Vertex]],"")</f>
        <v/>
      </c>
      <c r="I281" s="67"/>
      <c r="J281" s="67"/>
      <c r="K281" s="16"/>
      <c r="L281" s="88"/>
      <c r="M281" s="89">
        <v>1646.6597900390625</v>
      </c>
      <c r="N281" s="89">
        <v>1803.3040771484375</v>
      </c>
      <c r="O281" s="78"/>
      <c r="P281" s="90"/>
      <c r="Q281" s="90"/>
      <c r="R281" s="116"/>
      <c r="S281" s="116"/>
      <c r="T281" s="116"/>
      <c r="U281" s="116"/>
      <c r="V281" s="117"/>
      <c r="W281" s="117"/>
      <c r="X281" s="117"/>
      <c r="Y281" s="117"/>
      <c r="Z281" s="51"/>
      <c r="AA281" s="85">
        <v>281</v>
      </c>
      <c r="AB281" s="85"/>
      <c r="AC281">
        <v>1481</v>
      </c>
      <c r="AD281">
        <v>300</v>
      </c>
      <c r="AE281">
        <v>4473</v>
      </c>
      <c r="AF281">
        <v>268</v>
      </c>
    </row>
    <row r="282" spans="1:32" x14ac:dyDescent="0.3">
      <c r="A282" t="s">
        <v>764</v>
      </c>
      <c r="B282" s="53"/>
      <c r="C282" s="53"/>
      <c r="D282" s="87">
        <f>Vertices[[#This Row],[followersCount]]/100000</f>
        <v>4.0999999999999999E-4</v>
      </c>
      <c r="E282" s="84"/>
      <c r="F282" s="15"/>
      <c r="G282" s="15"/>
      <c r="H282" s="67" t="str">
        <f>IF(Vertices[[#This Row],[Size]]&gt;50,Vertices[[#This Row],[Vertex]],"")</f>
        <v/>
      </c>
      <c r="I282" s="67"/>
      <c r="J282" s="67"/>
      <c r="K282" s="16"/>
      <c r="L282" s="88"/>
      <c r="M282" s="89">
        <v>6776.59033203125</v>
      </c>
      <c r="N282" s="89">
        <v>7799.564453125</v>
      </c>
      <c r="O282" s="78"/>
      <c r="P282" s="90"/>
      <c r="Q282" s="90"/>
      <c r="R282" s="116"/>
      <c r="S282" s="116"/>
      <c r="T282" s="116"/>
      <c r="U282" s="116"/>
      <c r="V282" s="117"/>
      <c r="W282" s="117"/>
      <c r="X282" s="117"/>
      <c r="Y282" s="117"/>
      <c r="Z282" s="51"/>
      <c r="AA282" s="85">
        <v>282</v>
      </c>
      <c r="AB282" s="85"/>
      <c r="AC282">
        <v>82</v>
      </c>
      <c r="AD282">
        <v>41</v>
      </c>
      <c r="AE282">
        <v>647</v>
      </c>
      <c r="AF282">
        <v>115</v>
      </c>
    </row>
    <row r="283" spans="1:32" x14ac:dyDescent="0.3">
      <c r="A283" t="s">
        <v>765</v>
      </c>
      <c r="B283" s="53"/>
      <c r="C283" s="53"/>
      <c r="D283" s="87">
        <f>Vertices[[#This Row],[followersCount]]/100000</f>
        <v>5.1000000000000004E-4</v>
      </c>
      <c r="E283" s="84"/>
      <c r="F283" s="15"/>
      <c r="G283" s="15"/>
      <c r="H283" s="67" t="str">
        <f>IF(Vertices[[#This Row],[Size]]&gt;50,Vertices[[#This Row],[Vertex]],"")</f>
        <v/>
      </c>
      <c r="I283" s="67"/>
      <c r="J283" s="67"/>
      <c r="K283" s="16"/>
      <c r="L283" s="88"/>
      <c r="M283" s="89">
        <v>6323.87255859375</v>
      </c>
      <c r="N283" s="89">
        <v>7639.697265625</v>
      </c>
      <c r="O283" s="78"/>
      <c r="P283" s="90"/>
      <c r="Q283" s="90"/>
      <c r="R283" s="116"/>
      <c r="S283" s="116"/>
      <c r="T283" s="116"/>
      <c r="U283" s="116"/>
      <c r="V283" s="117"/>
      <c r="W283" s="117"/>
      <c r="X283" s="117"/>
      <c r="Y283" s="117"/>
      <c r="Z283" s="51"/>
      <c r="AA283" s="85">
        <v>283</v>
      </c>
      <c r="AB283" s="85"/>
      <c r="AC283">
        <v>4</v>
      </c>
      <c r="AD283">
        <v>51</v>
      </c>
      <c r="AE283">
        <v>42</v>
      </c>
      <c r="AF283">
        <v>137</v>
      </c>
    </row>
    <row r="284" spans="1:32" x14ac:dyDescent="0.3">
      <c r="A284" t="s">
        <v>766</v>
      </c>
      <c r="B284" s="53"/>
      <c r="C284" s="53"/>
      <c r="D284" s="87">
        <f>Vertices[[#This Row],[followersCount]]/100000</f>
        <v>7.6999999999999996E-4</v>
      </c>
      <c r="E284" s="84"/>
      <c r="F284" s="15"/>
      <c r="G284" s="15"/>
      <c r="H284" s="67" t="str">
        <f>IF(Vertices[[#This Row],[Size]]&gt;50,Vertices[[#This Row],[Vertex]],"")</f>
        <v/>
      </c>
      <c r="I284" s="67"/>
      <c r="J284" s="67"/>
      <c r="K284" s="16"/>
      <c r="L284" s="88"/>
      <c r="M284" s="89">
        <v>5221.43017578125</v>
      </c>
      <c r="N284" s="89">
        <v>1971.091552734375</v>
      </c>
      <c r="O284" s="78"/>
      <c r="P284" s="90"/>
      <c r="Q284" s="90"/>
      <c r="R284" s="116"/>
      <c r="S284" s="116"/>
      <c r="T284" s="116"/>
      <c r="U284" s="116"/>
      <c r="V284" s="117"/>
      <c r="W284" s="117"/>
      <c r="X284" s="117"/>
      <c r="Y284" s="117"/>
      <c r="Z284" s="51"/>
      <c r="AA284" s="85">
        <v>284</v>
      </c>
      <c r="AB284" s="85"/>
      <c r="AC284">
        <v>0</v>
      </c>
      <c r="AD284">
        <v>77</v>
      </c>
      <c r="AE284">
        <v>0</v>
      </c>
      <c r="AF284">
        <v>4580</v>
      </c>
    </row>
    <row r="285" spans="1:32" x14ac:dyDescent="0.3">
      <c r="A285" t="s">
        <v>767</v>
      </c>
      <c r="B285" s="53"/>
      <c r="C285" s="53"/>
      <c r="D285" s="87">
        <f>Vertices[[#This Row],[followersCount]]/100000</f>
        <v>5.8E-4</v>
      </c>
      <c r="E285" s="84"/>
      <c r="F285" s="15"/>
      <c r="G285" s="15"/>
      <c r="H285" s="67" t="str">
        <f>IF(Vertices[[#This Row],[Size]]&gt;50,Vertices[[#This Row],[Vertex]],"")</f>
        <v/>
      </c>
      <c r="I285" s="67"/>
      <c r="J285" s="67"/>
      <c r="K285" s="16"/>
      <c r="L285" s="88"/>
      <c r="M285" s="89">
        <v>800.852294921875</v>
      </c>
      <c r="N285" s="89">
        <v>4520.59619140625</v>
      </c>
      <c r="O285" s="78"/>
      <c r="P285" s="90"/>
      <c r="Q285" s="90"/>
      <c r="R285" s="116"/>
      <c r="S285" s="116"/>
      <c r="T285" s="116"/>
      <c r="U285" s="116"/>
      <c r="V285" s="117"/>
      <c r="W285" s="117"/>
      <c r="X285" s="117"/>
      <c r="Y285" s="117"/>
      <c r="Z285" s="51"/>
      <c r="AA285" s="85">
        <v>285</v>
      </c>
      <c r="AB285" s="85"/>
      <c r="AC285">
        <v>307</v>
      </c>
      <c r="AD285">
        <v>58</v>
      </c>
      <c r="AE285">
        <v>44</v>
      </c>
      <c r="AF285">
        <v>303</v>
      </c>
    </row>
    <row r="286" spans="1:32" x14ac:dyDescent="0.3">
      <c r="A286" t="s">
        <v>768</v>
      </c>
      <c r="B286" s="53"/>
      <c r="C286" s="53"/>
      <c r="D286" s="87">
        <f>Vertices[[#This Row],[followersCount]]/100000</f>
        <v>2.4099999999999998E-3</v>
      </c>
      <c r="E286" s="84"/>
      <c r="F286" s="15"/>
      <c r="G286" s="15"/>
      <c r="H286" s="67" t="str">
        <f>IF(Vertices[[#This Row],[Size]]&gt;50,Vertices[[#This Row],[Vertex]],"")</f>
        <v/>
      </c>
      <c r="I286" s="67"/>
      <c r="J286" s="67"/>
      <c r="K286" s="16"/>
      <c r="L286" s="88"/>
      <c r="M286" s="89">
        <v>3534.47412109375</v>
      </c>
      <c r="N286" s="89">
        <v>9256.794921875</v>
      </c>
      <c r="O286" s="78"/>
      <c r="P286" s="90"/>
      <c r="Q286" s="90"/>
      <c r="R286" s="116"/>
      <c r="S286" s="116"/>
      <c r="T286" s="116"/>
      <c r="U286" s="116"/>
      <c r="V286" s="117"/>
      <c r="W286" s="117"/>
      <c r="X286" s="117"/>
      <c r="Y286" s="117"/>
      <c r="Z286" s="51"/>
      <c r="AA286" s="85">
        <v>286</v>
      </c>
      <c r="AB286" s="85"/>
      <c r="AC286">
        <v>237</v>
      </c>
      <c r="AD286">
        <v>241</v>
      </c>
      <c r="AE286">
        <v>221</v>
      </c>
      <c r="AF286">
        <v>316</v>
      </c>
    </row>
    <row r="287" spans="1:32" x14ac:dyDescent="0.3">
      <c r="A287" t="s">
        <v>769</v>
      </c>
      <c r="B287" s="53"/>
      <c r="C287" s="53"/>
      <c r="D287" s="87">
        <f>Vertices[[#This Row],[followersCount]]/100000</f>
        <v>9.0000000000000006E-5</v>
      </c>
      <c r="E287" s="84"/>
      <c r="F287" s="15"/>
      <c r="G287" s="15"/>
      <c r="H287" s="67" t="str">
        <f>IF(Vertices[[#This Row],[Size]]&gt;50,Vertices[[#This Row],[Vertex]],"")</f>
        <v/>
      </c>
      <c r="I287" s="67"/>
      <c r="J287" s="67"/>
      <c r="K287" s="16"/>
      <c r="L287" s="88"/>
      <c r="M287" s="89">
        <v>2194.514404296875</v>
      </c>
      <c r="N287" s="89">
        <v>3582.97216796875</v>
      </c>
      <c r="O287" s="78"/>
      <c r="P287" s="90"/>
      <c r="Q287" s="90"/>
      <c r="R287" s="116"/>
      <c r="S287" s="116"/>
      <c r="T287" s="116"/>
      <c r="U287" s="116"/>
      <c r="V287" s="117"/>
      <c r="W287" s="117"/>
      <c r="X287" s="117"/>
      <c r="Y287" s="117"/>
      <c r="Z287" s="51"/>
      <c r="AA287" s="85">
        <v>287</v>
      </c>
      <c r="AB287" s="85"/>
      <c r="AC287">
        <v>1</v>
      </c>
      <c r="AD287">
        <v>9</v>
      </c>
      <c r="AE287">
        <v>5</v>
      </c>
      <c r="AF287">
        <v>49</v>
      </c>
    </row>
    <row r="288" spans="1:32" x14ac:dyDescent="0.3">
      <c r="A288" t="s">
        <v>770</v>
      </c>
      <c r="B288" s="53"/>
      <c r="C288" s="53"/>
      <c r="D288" s="87">
        <f>Vertices[[#This Row],[followersCount]]/100000</f>
        <v>1.1379999999999999E-2</v>
      </c>
      <c r="E288" s="84"/>
      <c r="F288" s="15"/>
      <c r="G288" s="15"/>
      <c r="H288" s="67" t="str">
        <f>IF(Vertices[[#This Row],[Size]]&gt;50,Vertices[[#This Row],[Vertex]],"")</f>
        <v/>
      </c>
      <c r="I288" s="67"/>
      <c r="J288" s="67"/>
      <c r="K288" s="16"/>
      <c r="L288" s="88"/>
      <c r="M288" s="89">
        <v>8851.9755859375</v>
      </c>
      <c r="N288" s="89">
        <v>3424.22998046875</v>
      </c>
      <c r="O288" s="78"/>
      <c r="P288" s="90"/>
      <c r="Q288" s="90"/>
      <c r="R288" s="116"/>
      <c r="S288" s="116"/>
      <c r="T288" s="116"/>
      <c r="U288" s="116"/>
      <c r="V288" s="117"/>
      <c r="W288" s="117"/>
      <c r="X288" s="117"/>
      <c r="Y288" s="117"/>
      <c r="Z288" s="51"/>
      <c r="AA288" s="85">
        <v>288</v>
      </c>
      <c r="AB288" s="85"/>
      <c r="AC288">
        <v>1008</v>
      </c>
      <c r="AD288">
        <v>1138</v>
      </c>
      <c r="AE288">
        <v>107</v>
      </c>
      <c r="AF288">
        <v>2533</v>
      </c>
    </row>
    <row r="289" spans="1:32" x14ac:dyDescent="0.3">
      <c r="A289" t="s">
        <v>771</v>
      </c>
      <c r="B289" s="53"/>
      <c r="C289" s="53"/>
      <c r="D289" s="87">
        <f>Vertices[[#This Row],[followersCount]]/100000</f>
        <v>2.1649999999999999E-2</v>
      </c>
      <c r="E289" s="84"/>
      <c r="F289" s="15"/>
      <c r="G289" s="15"/>
      <c r="H289" s="67" t="str">
        <f>IF(Vertices[[#This Row],[Size]]&gt;50,Vertices[[#This Row],[Vertex]],"")</f>
        <v/>
      </c>
      <c r="I289" s="67"/>
      <c r="J289" s="67"/>
      <c r="K289" s="16"/>
      <c r="L289" s="88"/>
      <c r="M289" s="89">
        <v>192.31211853027344</v>
      </c>
      <c r="N289" s="89">
        <v>4959.9482421875</v>
      </c>
      <c r="O289" s="78"/>
      <c r="P289" s="90"/>
      <c r="Q289" s="90"/>
      <c r="R289" s="116"/>
      <c r="S289" s="116"/>
      <c r="T289" s="116"/>
      <c r="U289" s="116"/>
      <c r="V289" s="117"/>
      <c r="W289" s="117"/>
      <c r="X289" s="117"/>
      <c r="Y289" s="117"/>
      <c r="Z289" s="51"/>
      <c r="AA289" s="85">
        <v>289</v>
      </c>
      <c r="AB289" s="85"/>
      <c r="AC289">
        <v>2870</v>
      </c>
      <c r="AD289">
        <v>2165</v>
      </c>
      <c r="AE289">
        <v>589</v>
      </c>
      <c r="AF289">
        <v>1545</v>
      </c>
    </row>
    <row r="290" spans="1:32" x14ac:dyDescent="0.3">
      <c r="A290" t="s">
        <v>772</v>
      </c>
      <c r="B290" s="53"/>
      <c r="C290" s="53"/>
      <c r="D290" s="87">
        <f>Vertices[[#This Row],[followersCount]]/100000</f>
        <v>1.3699999999999999E-3</v>
      </c>
      <c r="E290" s="84"/>
      <c r="F290" s="15"/>
      <c r="G290" s="15"/>
      <c r="H290" s="67" t="str">
        <f>IF(Vertices[[#This Row],[Size]]&gt;50,Vertices[[#This Row],[Vertex]],"")</f>
        <v/>
      </c>
      <c r="I290" s="67"/>
      <c r="J290" s="67"/>
      <c r="K290" s="16"/>
      <c r="L290" s="88"/>
      <c r="M290" s="89">
        <v>5352.72607421875</v>
      </c>
      <c r="N290" s="89">
        <v>2662.29345703125</v>
      </c>
      <c r="O290" s="78"/>
      <c r="P290" s="90"/>
      <c r="Q290" s="90"/>
      <c r="R290" s="116"/>
      <c r="S290" s="116"/>
      <c r="T290" s="116"/>
      <c r="U290" s="116"/>
      <c r="V290" s="117"/>
      <c r="W290" s="117"/>
      <c r="X290" s="117"/>
      <c r="Y290" s="117"/>
      <c r="Z290" s="51"/>
      <c r="AA290" s="85">
        <v>290</v>
      </c>
      <c r="AB290" s="85"/>
      <c r="AC290">
        <v>1392</v>
      </c>
      <c r="AD290">
        <v>137</v>
      </c>
      <c r="AE290">
        <v>64</v>
      </c>
      <c r="AF290">
        <v>491</v>
      </c>
    </row>
    <row r="291" spans="1:32" x14ac:dyDescent="0.3">
      <c r="A291" t="s">
        <v>773</v>
      </c>
      <c r="B291" s="53"/>
      <c r="C291" s="53"/>
      <c r="D291" s="87">
        <f>Vertices[[#This Row],[followersCount]]/100000</f>
        <v>2.47E-3</v>
      </c>
      <c r="E291" s="84"/>
      <c r="F291" s="15"/>
      <c r="G291" s="15"/>
      <c r="H291" s="67" t="str">
        <f>IF(Vertices[[#This Row],[Size]]&gt;50,Vertices[[#This Row],[Vertex]],"")</f>
        <v/>
      </c>
      <c r="I291" s="67"/>
      <c r="J291" s="67"/>
      <c r="K291" s="16"/>
      <c r="L291" s="88"/>
      <c r="M291" s="89">
        <v>5369.66796875</v>
      </c>
      <c r="N291" s="89">
        <v>1310.313720703125</v>
      </c>
      <c r="O291" s="78"/>
      <c r="P291" s="90"/>
      <c r="Q291" s="90"/>
      <c r="R291" s="116"/>
      <c r="S291" s="116"/>
      <c r="T291" s="116"/>
      <c r="U291" s="116"/>
      <c r="V291" s="117"/>
      <c r="W291" s="117"/>
      <c r="X291" s="117"/>
      <c r="Y291" s="117"/>
      <c r="Z291" s="51"/>
      <c r="AA291" s="85">
        <v>291</v>
      </c>
      <c r="AB291" s="85"/>
      <c r="AC291">
        <v>250</v>
      </c>
      <c r="AD291">
        <v>247</v>
      </c>
      <c r="AE291">
        <v>2412</v>
      </c>
      <c r="AF291">
        <v>728</v>
      </c>
    </row>
    <row r="292" spans="1:32" x14ac:dyDescent="0.3">
      <c r="A292" t="s">
        <v>774</v>
      </c>
      <c r="B292" s="53"/>
      <c r="C292" s="53"/>
      <c r="D292" s="87">
        <f>Vertices[[#This Row],[followersCount]]/100000</f>
        <v>4.8999999999999998E-4</v>
      </c>
      <c r="E292" s="84"/>
      <c r="F292" s="15"/>
      <c r="G292" s="15"/>
      <c r="H292" s="67" t="str">
        <f>IF(Vertices[[#This Row],[Size]]&gt;50,Vertices[[#This Row],[Vertex]],"")</f>
        <v/>
      </c>
      <c r="I292" s="67"/>
      <c r="J292" s="67"/>
      <c r="K292" s="16"/>
      <c r="L292" s="88"/>
      <c r="M292" s="89">
        <v>6143.74462890625</v>
      </c>
      <c r="N292" s="89">
        <v>8504.5712890625</v>
      </c>
      <c r="O292" s="78"/>
      <c r="P292" s="90"/>
      <c r="Q292" s="90"/>
      <c r="R292" s="116"/>
      <c r="S292" s="116"/>
      <c r="T292" s="116"/>
      <c r="U292" s="116"/>
      <c r="V292" s="117"/>
      <c r="W292" s="117"/>
      <c r="X292" s="117"/>
      <c r="Y292" s="117"/>
      <c r="Z292" s="51"/>
      <c r="AA292" s="85">
        <v>292</v>
      </c>
      <c r="AB292" s="85"/>
      <c r="AC292">
        <v>7</v>
      </c>
      <c r="AD292">
        <v>49</v>
      </c>
      <c r="AE292">
        <v>9</v>
      </c>
      <c r="AF292">
        <v>192</v>
      </c>
    </row>
    <row r="293" spans="1:32" x14ac:dyDescent="0.3">
      <c r="A293" t="s">
        <v>775</v>
      </c>
      <c r="B293" s="53"/>
      <c r="C293" s="53"/>
      <c r="D293" s="87">
        <f>Vertices[[#This Row],[followersCount]]/100000</f>
        <v>4.0000000000000003E-5</v>
      </c>
      <c r="E293" s="84"/>
      <c r="F293" s="15"/>
      <c r="G293" s="15"/>
      <c r="H293" s="67" t="str">
        <f>IF(Vertices[[#This Row],[Size]]&gt;50,Vertices[[#This Row],[Vertex]],"")</f>
        <v/>
      </c>
      <c r="I293" s="67"/>
      <c r="J293" s="67"/>
      <c r="K293" s="16"/>
      <c r="L293" s="88"/>
      <c r="M293" s="89">
        <v>1928.6387939453125</v>
      </c>
      <c r="N293" s="89">
        <v>2193.41259765625</v>
      </c>
      <c r="O293" s="78"/>
      <c r="P293" s="90"/>
      <c r="Q293" s="90"/>
      <c r="R293" s="116"/>
      <c r="S293" s="116"/>
      <c r="T293" s="116"/>
      <c r="U293" s="116"/>
      <c r="V293" s="117"/>
      <c r="W293" s="117"/>
      <c r="X293" s="117"/>
      <c r="Y293" s="117"/>
      <c r="Z293" s="51"/>
      <c r="AA293" s="85">
        <v>293</v>
      </c>
      <c r="AB293" s="85"/>
      <c r="AC293">
        <v>0</v>
      </c>
      <c r="AD293">
        <v>4</v>
      </c>
      <c r="AE293">
        <v>0</v>
      </c>
      <c r="AF293">
        <v>11</v>
      </c>
    </row>
    <row r="294" spans="1:32" x14ac:dyDescent="0.3">
      <c r="A294" t="s">
        <v>776</v>
      </c>
      <c r="B294" s="53"/>
      <c r="C294" s="53"/>
      <c r="D294" s="87">
        <f>Vertices[[#This Row],[followersCount]]/100000</f>
        <v>3.0000000000000001E-5</v>
      </c>
      <c r="E294" s="84"/>
      <c r="F294" s="15"/>
      <c r="G294" s="15"/>
      <c r="H294" s="67" t="str">
        <f>IF(Vertices[[#This Row],[Size]]&gt;50,Vertices[[#This Row],[Vertex]],"")</f>
        <v/>
      </c>
      <c r="I294" s="67"/>
      <c r="J294" s="67"/>
      <c r="K294" s="16"/>
      <c r="L294" s="88"/>
      <c r="M294" s="89">
        <v>9654.548828125</v>
      </c>
      <c r="N294" s="89">
        <v>4196.73095703125</v>
      </c>
      <c r="O294" s="78"/>
      <c r="P294" s="90"/>
      <c r="Q294" s="90"/>
      <c r="R294" s="116"/>
      <c r="S294" s="116"/>
      <c r="T294" s="116"/>
      <c r="U294" s="116"/>
      <c r="V294" s="117"/>
      <c r="W294" s="117"/>
      <c r="X294" s="117"/>
      <c r="Y294" s="117"/>
      <c r="Z294" s="51"/>
      <c r="AA294" s="85">
        <v>294</v>
      </c>
      <c r="AB294" s="85"/>
      <c r="AC294">
        <v>12</v>
      </c>
      <c r="AD294">
        <v>3</v>
      </c>
      <c r="AE294">
        <v>13</v>
      </c>
      <c r="AF294">
        <v>28</v>
      </c>
    </row>
    <row r="295" spans="1:32" x14ac:dyDescent="0.3">
      <c r="A295" t="s">
        <v>777</v>
      </c>
      <c r="B295" s="53"/>
      <c r="C295" s="53"/>
      <c r="D295" s="87">
        <f>Vertices[[#This Row],[followersCount]]/100000</f>
        <v>4.6999999999999999E-4</v>
      </c>
      <c r="E295" s="84"/>
      <c r="F295" s="15"/>
      <c r="G295" s="15"/>
      <c r="H295" s="67" t="str">
        <f>IF(Vertices[[#This Row],[Size]]&gt;50,Vertices[[#This Row],[Vertex]],"")</f>
        <v/>
      </c>
      <c r="I295" s="67"/>
      <c r="J295" s="67"/>
      <c r="K295" s="16"/>
      <c r="L295" s="88"/>
      <c r="M295" s="89">
        <v>1792.811279296875</v>
      </c>
      <c r="N295" s="89">
        <v>6957.1875</v>
      </c>
      <c r="O295" s="78"/>
      <c r="P295" s="90"/>
      <c r="Q295" s="90"/>
      <c r="R295" s="116"/>
      <c r="S295" s="116"/>
      <c r="T295" s="116"/>
      <c r="U295" s="116"/>
      <c r="V295" s="117"/>
      <c r="W295" s="117"/>
      <c r="X295" s="117"/>
      <c r="Y295" s="117"/>
      <c r="Z295" s="51"/>
      <c r="AA295" s="85">
        <v>295</v>
      </c>
      <c r="AB295" s="85"/>
      <c r="AC295">
        <v>141</v>
      </c>
      <c r="AD295">
        <v>47</v>
      </c>
      <c r="AE295">
        <v>1461</v>
      </c>
      <c r="AF295">
        <v>129</v>
      </c>
    </row>
    <row r="296" spans="1:32" x14ac:dyDescent="0.3">
      <c r="A296" t="s">
        <v>778</v>
      </c>
      <c r="B296" s="53"/>
      <c r="C296" s="53"/>
      <c r="D296" s="87">
        <f>Vertices[[#This Row],[followersCount]]/100000</f>
        <v>2.7299999999999998E-3</v>
      </c>
      <c r="E296" s="84"/>
      <c r="F296" s="15"/>
      <c r="G296" s="15"/>
      <c r="H296" s="67" t="str">
        <f>IF(Vertices[[#This Row],[Size]]&gt;50,Vertices[[#This Row],[Vertex]],"")</f>
        <v/>
      </c>
      <c r="I296" s="67"/>
      <c r="J296" s="67"/>
      <c r="K296" s="16"/>
      <c r="L296" s="88"/>
      <c r="M296" s="89">
        <v>2406.117919921875</v>
      </c>
      <c r="N296" s="89">
        <v>6615.673828125</v>
      </c>
      <c r="O296" s="78"/>
      <c r="P296" s="90"/>
      <c r="Q296" s="90"/>
      <c r="R296" s="116"/>
      <c r="S296" s="116"/>
      <c r="T296" s="116"/>
      <c r="U296" s="116"/>
      <c r="V296" s="117"/>
      <c r="W296" s="117"/>
      <c r="X296" s="117"/>
      <c r="Y296" s="117"/>
      <c r="Z296" s="51"/>
      <c r="AA296" s="85">
        <v>296</v>
      </c>
      <c r="AB296" s="85"/>
      <c r="AC296">
        <v>1434</v>
      </c>
      <c r="AD296">
        <v>273</v>
      </c>
      <c r="AE296">
        <v>552</v>
      </c>
      <c r="AF296">
        <v>231</v>
      </c>
    </row>
    <row r="297" spans="1:32" x14ac:dyDescent="0.3">
      <c r="A297" t="s">
        <v>779</v>
      </c>
      <c r="B297" s="53"/>
      <c r="C297" s="53"/>
      <c r="D297" s="87">
        <f>Vertices[[#This Row],[followersCount]]/100000</f>
        <v>8.0999999999999996E-4</v>
      </c>
      <c r="E297" s="84"/>
      <c r="F297" s="15"/>
      <c r="G297" s="15"/>
      <c r="H297" s="67" t="str">
        <f>IF(Vertices[[#This Row],[Size]]&gt;50,Vertices[[#This Row],[Vertex]],"")</f>
        <v/>
      </c>
      <c r="I297" s="67"/>
      <c r="J297" s="67"/>
      <c r="K297" s="16"/>
      <c r="L297" s="88"/>
      <c r="M297" s="89">
        <v>2934.37158203125</v>
      </c>
      <c r="N297" s="89">
        <v>7388.6943359375</v>
      </c>
      <c r="O297" s="78"/>
      <c r="P297" s="90"/>
      <c r="Q297" s="90"/>
      <c r="R297" s="116"/>
      <c r="S297" s="116"/>
      <c r="T297" s="116"/>
      <c r="U297" s="116"/>
      <c r="V297" s="117"/>
      <c r="W297" s="117"/>
      <c r="X297" s="117"/>
      <c r="Y297" s="117"/>
      <c r="Z297" s="51"/>
      <c r="AA297" s="85">
        <v>297</v>
      </c>
      <c r="AB297" s="85"/>
      <c r="AC297">
        <v>0</v>
      </c>
      <c r="AD297">
        <v>81</v>
      </c>
      <c r="AE297">
        <v>20</v>
      </c>
      <c r="AF297">
        <v>2794</v>
      </c>
    </row>
    <row r="298" spans="1:32" x14ac:dyDescent="0.3">
      <c r="A298" t="s">
        <v>780</v>
      </c>
      <c r="B298" s="53"/>
      <c r="C298" s="53"/>
      <c r="D298" s="87">
        <f>Vertices[[#This Row],[followersCount]]/100000</f>
        <v>4.6000000000000001E-4</v>
      </c>
      <c r="E298" s="84"/>
      <c r="F298" s="15"/>
      <c r="G298" s="15"/>
      <c r="H298" s="67" t="str">
        <f>IF(Vertices[[#This Row],[Size]]&gt;50,Vertices[[#This Row],[Vertex]],"")</f>
        <v/>
      </c>
      <c r="I298" s="67"/>
      <c r="J298" s="67"/>
      <c r="K298" s="16"/>
      <c r="L298" s="88"/>
      <c r="M298" s="89">
        <v>1114.36962890625</v>
      </c>
      <c r="N298" s="89">
        <v>4234.060546875</v>
      </c>
      <c r="O298" s="78"/>
      <c r="P298" s="90"/>
      <c r="Q298" s="90"/>
      <c r="R298" s="116"/>
      <c r="S298" s="116"/>
      <c r="T298" s="116"/>
      <c r="U298" s="116"/>
      <c r="V298" s="117"/>
      <c r="W298" s="117"/>
      <c r="X298" s="117"/>
      <c r="Y298" s="117"/>
      <c r="Z298" s="51"/>
      <c r="AA298" s="85">
        <v>298</v>
      </c>
      <c r="AB298" s="85"/>
      <c r="AC298">
        <v>177</v>
      </c>
      <c r="AD298">
        <v>46</v>
      </c>
      <c r="AE298">
        <v>285</v>
      </c>
      <c r="AF298">
        <v>63</v>
      </c>
    </row>
    <row r="299" spans="1:32" x14ac:dyDescent="0.3">
      <c r="A299" t="s">
        <v>781</v>
      </c>
      <c r="B299" s="53"/>
      <c r="C299" s="53"/>
      <c r="D299" s="87">
        <f>Vertices[[#This Row],[followersCount]]/100000</f>
        <v>1.3999999999999999E-4</v>
      </c>
      <c r="E299" s="84"/>
      <c r="F299" s="15"/>
      <c r="G299" s="15"/>
      <c r="H299" s="67" t="str">
        <f>IF(Vertices[[#This Row],[Size]]&gt;50,Vertices[[#This Row],[Vertex]],"")</f>
        <v/>
      </c>
      <c r="I299" s="67"/>
      <c r="J299" s="67"/>
      <c r="K299" s="16"/>
      <c r="L299" s="88"/>
      <c r="M299" s="89">
        <v>6023.77783203125</v>
      </c>
      <c r="N299" s="89">
        <v>7202.189453125</v>
      </c>
      <c r="O299" s="78"/>
      <c r="P299" s="90"/>
      <c r="Q299" s="90"/>
      <c r="R299" s="116"/>
      <c r="S299" s="116"/>
      <c r="T299" s="116"/>
      <c r="U299" s="116"/>
      <c r="V299" s="117"/>
      <c r="W299" s="117"/>
      <c r="X299" s="117"/>
      <c r="Y299" s="117"/>
      <c r="Z299" s="51"/>
      <c r="AA299" s="85">
        <v>299</v>
      </c>
      <c r="AB299" s="85"/>
      <c r="AC299">
        <v>7</v>
      </c>
      <c r="AD299">
        <v>14</v>
      </c>
      <c r="AE299">
        <v>0</v>
      </c>
      <c r="AF299">
        <v>159</v>
      </c>
    </row>
    <row r="300" spans="1:32" x14ac:dyDescent="0.3">
      <c r="A300" t="s">
        <v>782</v>
      </c>
      <c r="B300" s="53"/>
      <c r="C300" s="53"/>
      <c r="D300" s="87">
        <f>Vertices[[#This Row],[followersCount]]/100000</f>
        <v>2.64E-3</v>
      </c>
      <c r="E300" s="84"/>
      <c r="F300" s="15"/>
      <c r="G300" s="15"/>
      <c r="H300" s="67" t="str">
        <f>IF(Vertices[[#This Row],[Size]]&gt;50,Vertices[[#This Row],[Vertex]],"")</f>
        <v/>
      </c>
      <c r="I300" s="67"/>
      <c r="J300" s="67"/>
      <c r="K300" s="16"/>
      <c r="L300" s="88"/>
      <c r="M300" s="89">
        <v>2107.19140625</v>
      </c>
      <c r="N300" s="89">
        <v>8569.87109375</v>
      </c>
      <c r="O300" s="78"/>
      <c r="P300" s="90"/>
      <c r="Q300" s="90"/>
      <c r="R300" s="116"/>
      <c r="S300" s="116"/>
      <c r="T300" s="116"/>
      <c r="U300" s="116"/>
      <c r="V300" s="117"/>
      <c r="W300" s="117"/>
      <c r="X300" s="117"/>
      <c r="Y300" s="117"/>
      <c r="Z300" s="51"/>
      <c r="AA300" s="85">
        <v>300</v>
      </c>
      <c r="AB300" s="85"/>
      <c r="AC300">
        <v>6</v>
      </c>
      <c r="AD300">
        <v>264</v>
      </c>
      <c r="AE300">
        <v>5</v>
      </c>
      <c r="AF300">
        <v>1892</v>
      </c>
    </row>
    <row r="301" spans="1:32" x14ac:dyDescent="0.3">
      <c r="A301" t="s">
        <v>783</v>
      </c>
      <c r="B301" s="53"/>
      <c r="C301" s="53"/>
      <c r="D301" s="87">
        <f>Vertices[[#This Row],[followersCount]]/100000</f>
        <v>1.8400000000000001E-3</v>
      </c>
      <c r="E301" s="84"/>
      <c r="F301" s="15"/>
      <c r="G301" s="15"/>
      <c r="H301" s="67" t="str">
        <f>IF(Vertices[[#This Row],[Size]]&gt;50,Vertices[[#This Row],[Vertex]],"")</f>
        <v/>
      </c>
      <c r="I301" s="67"/>
      <c r="J301" s="67"/>
      <c r="K301" s="16"/>
      <c r="L301" s="88"/>
      <c r="M301" s="89">
        <v>9438.353515625</v>
      </c>
      <c r="N301" s="89">
        <v>4540.27685546875</v>
      </c>
      <c r="O301" s="78"/>
      <c r="P301" s="90"/>
      <c r="Q301" s="90"/>
      <c r="R301" s="116"/>
      <c r="S301" s="116"/>
      <c r="T301" s="116"/>
      <c r="U301" s="116"/>
      <c r="V301" s="117"/>
      <c r="W301" s="117"/>
      <c r="X301" s="117"/>
      <c r="Y301" s="117"/>
      <c r="Z301" s="51"/>
      <c r="AA301" s="85">
        <v>301</v>
      </c>
      <c r="AB301" s="85"/>
      <c r="AC301">
        <v>32</v>
      </c>
      <c r="AD301">
        <v>184</v>
      </c>
      <c r="AE301">
        <v>540</v>
      </c>
      <c r="AF301">
        <v>1280</v>
      </c>
    </row>
    <row r="302" spans="1:32" x14ac:dyDescent="0.3">
      <c r="A302" t="s">
        <v>784</v>
      </c>
      <c r="B302" s="53"/>
      <c r="C302" s="53"/>
      <c r="D302" s="87">
        <f>Vertices[[#This Row],[followersCount]]/100000</f>
        <v>3.0500000000000002E-3</v>
      </c>
      <c r="E302" s="84"/>
      <c r="F302" s="15"/>
      <c r="G302" s="15"/>
      <c r="H302" s="67" t="str">
        <f>IF(Vertices[[#This Row],[Size]]&gt;50,Vertices[[#This Row],[Vertex]],"")</f>
        <v/>
      </c>
      <c r="I302" s="67"/>
      <c r="J302" s="67"/>
      <c r="K302" s="16"/>
      <c r="L302" s="88"/>
      <c r="M302" s="89">
        <v>1340.5323486328125</v>
      </c>
      <c r="N302" s="89">
        <v>5300.17138671875</v>
      </c>
      <c r="O302" s="78"/>
      <c r="P302" s="90"/>
      <c r="Q302" s="90"/>
      <c r="R302" s="116"/>
      <c r="S302" s="116"/>
      <c r="T302" s="116"/>
      <c r="U302" s="116"/>
      <c r="V302" s="117"/>
      <c r="W302" s="117"/>
      <c r="X302" s="117"/>
      <c r="Y302" s="117"/>
      <c r="Z302" s="51"/>
      <c r="AA302" s="85">
        <v>302</v>
      </c>
      <c r="AB302" s="85"/>
      <c r="AC302">
        <v>2202</v>
      </c>
      <c r="AD302">
        <v>305</v>
      </c>
      <c r="AE302">
        <v>1434</v>
      </c>
      <c r="AF302">
        <v>349</v>
      </c>
    </row>
    <row r="303" spans="1:32" x14ac:dyDescent="0.3">
      <c r="A303" t="s">
        <v>785</v>
      </c>
      <c r="B303" s="53"/>
      <c r="C303" s="53"/>
      <c r="D303" s="87">
        <f>Vertices[[#This Row],[followersCount]]/100000</f>
        <v>4.1799999999999997E-3</v>
      </c>
      <c r="E303" s="84"/>
      <c r="F303" s="15"/>
      <c r="G303" s="15"/>
      <c r="H303" s="67" t="str">
        <f>IF(Vertices[[#This Row],[Size]]&gt;50,Vertices[[#This Row],[Vertex]],"")</f>
        <v/>
      </c>
      <c r="I303" s="67"/>
      <c r="J303" s="67"/>
      <c r="K303" s="16"/>
      <c r="L303" s="88"/>
      <c r="M303" s="89">
        <v>2719.111328125</v>
      </c>
      <c r="N303" s="89">
        <v>7351.24365234375</v>
      </c>
      <c r="O303" s="78"/>
      <c r="P303" s="90"/>
      <c r="Q303" s="90"/>
      <c r="R303" s="116"/>
      <c r="S303" s="116"/>
      <c r="T303" s="116"/>
      <c r="U303" s="116"/>
      <c r="V303" s="117"/>
      <c r="W303" s="117"/>
      <c r="X303" s="117"/>
      <c r="Y303" s="117"/>
      <c r="Z303" s="51"/>
      <c r="AA303" s="85">
        <v>303</v>
      </c>
      <c r="AB303" s="85"/>
      <c r="AC303">
        <v>877</v>
      </c>
      <c r="AD303">
        <v>418</v>
      </c>
      <c r="AE303">
        <v>1193</v>
      </c>
      <c r="AF303">
        <v>990</v>
      </c>
    </row>
    <row r="304" spans="1:32" x14ac:dyDescent="0.3">
      <c r="A304" t="s">
        <v>786</v>
      </c>
      <c r="B304" s="53"/>
      <c r="C304" s="53"/>
      <c r="D304" s="87">
        <f>Vertices[[#This Row],[followersCount]]/100000</f>
        <v>3.32E-3</v>
      </c>
      <c r="E304" s="84"/>
      <c r="F304" s="15"/>
      <c r="G304" s="15"/>
      <c r="H304" s="67" t="str">
        <f>IF(Vertices[[#This Row],[Size]]&gt;50,Vertices[[#This Row],[Vertex]],"")</f>
        <v/>
      </c>
      <c r="I304" s="67"/>
      <c r="J304" s="67"/>
      <c r="K304" s="16"/>
      <c r="L304" s="88"/>
      <c r="M304" s="89">
        <v>5373.13671875</v>
      </c>
      <c r="N304" s="89">
        <v>8980.3193359375</v>
      </c>
      <c r="O304" s="78"/>
      <c r="P304" s="90"/>
      <c r="Q304" s="90"/>
      <c r="R304" s="116"/>
      <c r="S304" s="116"/>
      <c r="T304" s="116"/>
      <c r="U304" s="116"/>
      <c r="V304" s="117"/>
      <c r="W304" s="117"/>
      <c r="X304" s="117"/>
      <c r="Y304" s="117"/>
      <c r="Z304" s="51"/>
      <c r="AA304" s="85">
        <v>304</v>
      </c>
      <c r="AB304" s="85"/>
      <c r="AC304">
        <v>3205</v>
      </c>
      <c r="AD304">
        <v>332</v>
      </c>
      <c r="AE304">
        <v>4710</v>
      </c>
      <c r="AF304">
        <v>588</v>
      </c>
    </row>
    <row r="305" spans="1:32" x14ac:dyDescent="0.3">
      <c r="A305" t="s">
        <v>787</v>
      </c>
      <c r="B305" s="53"/>
      <c r="C305" s="53"/>
      <c r="D305" s="87">
        <f>Vertices[[#This Row],[followersCount]]/100000</f>
        <v>0</v>
      </c>
      <c r="E305" s="84"/>
      <c r="F305" s="15"/>
      <c r="G305" s="15"/>
      <c r="H305" s="67" t="str">
        <f>IF(Vertices[[#This Row],[Size]]&gt;50,Vertices[[#This Row],[Vertex]],"")</f>
        <v/>
      </c>
      <c r="I305" s="67"/>
      <c r="J305" s="67"/>
      <c r="K305" s="16"/>
      <c r="L305" s="88"/>
      <c r="M305" s="89">
        <v>4134.96044921875</v>
      </c>
      <c r="N305" s="89">
        <v>1001.1781005859375</v>
      </c>
      <c r="O305" s="78"/>
      <c r="P305" s="90"/>
      <c r="Q305" s="90"/>
      <c r="R305" s="116"/>
      <c r="S305" s="116"/>
      <c r="T305" s="116"/>
      <c r="U305" s="116"/>
      <c r="V305" s="117"/>
      <c r="W305" s="117"/>
      <c r="X305" s="117"/>
      <c r="Y305" s="117"/>
      <c r="Z305" s="51"/>
      <c r="AA305" s="85">
        <v>305</v>
      </c>
      <c r="AB305" s="85"/>
      <c r="AC305">
        <v>0</v>
      </c>
      <c r="AD305">
        <v>0</v>
      </c>
      <c r="AE305">
        <v>0</v>
      </c>
      <c r="AF305">
        <v>6</v>
      </c>
    </row>
    <row r="306" spans="1:32" x14ac:dyDescent="0.3">
      <c r="A306" t="s">
        <v>788</v>
      </c>
      <c r="B306" s="53"/>
      <c r="C306" s="53"/>
      <c r="D306" s="87">
        <f>Vertices[[#This Row],[followersCount]]/100000</f>
        <v>2.3999999999999998E-3</v>
      </c>
      <c r="E306" s="84"/>
      <c r="F306" s="15"/>
      <c r="G306" s="15"/>
      <c r="H306" s="67" t="str">
        <f>IF(Vertices[[#This Row],[Size]]&gt;50,Vertices[[#This Row],[Vertex]],"")</f>
        <v/>
      </c>
      <c r="I306" s="67"/>
      <c r="J306" s="67"/>
      <c r="K306" s="16"/>
      <c r="L306" s="88"/>
      <c r="M306" s="89">
        <v>8865.5771484375</v>
      </c>
      <c r="N306" s="89">
        <v>5736.876953125</v>
      </c>
      <c r="O306" s="78"/>
      <c r="P306" s="90"/>
      <c r="Q306" s="90"/>
      <c r="R306" s="116"/>
      <c r="S306" s="116"/>
      <c r="T306" s="116"/>
      <c r="U306" s="116"/>
      <c r="V306" s="117"/>
      <c r="W306" s="117"/>
      <c r="X306" s="117"/>
      <c r="Y306" s="117"/>
      <c r="Z306" s="51"/>
      <c r="AA306" s="85">
        <v>306</v>
      </c>
      <c r="AB306" s="85"/>
      <c r="AC306">
        <v>49</v>
      </c>
      <c r="AD306">
        <v>240</v>
      </c>
      <c r="AE306">
        <v>2292</v>
      </c>
      <c r="AF306">
        <v>1072</v>
      </c>
    </row>
    <row r="307" spans="1:32" x14ac:dyDescent="0.3">
      <c r="A307" t="s">
        <v>789</v>
      </c>
      <c r="B307" s="53"/>
      <c r="C307" s="53"/>
      <c r="D307" s="87">
        <f>Vertices[[#This Row],[followersCount]]/100000</f>
        <v>4.5199999999999997E-3</v>
      </c>
      <c r="E307" s="84"/>
      <c r="F307" s="15"/>
      <c r="G307" s="15"/>
      <c r="H307" s="67" t="str">
        <f>IF(Vertices[[#This Row],[Size]]&gt;50,Vertices[[#This Row],[Vertex]],"")</f>
        <v/>
      </c>
      <c r="I307" s="67"/>
      <c r="J307" s="67"/>
      <c r="K307" s="16"/>
      <c r="L307" s="88"/>
      <c r="M307" s="89">
        <v>1872.3128662109375</v>
      </c>
      <c r="N307" s="89">
        <v>1395.690673828125</v>
      </c>
      <c r="O307" s="78"/>
      <c r="P307" s="90"/>
      <c r="Q307" s="90"/>
      <c r="R307" s="116"/>
      <c r="S307" s="116"/>
      <c r="T307" s="116"/>
      <c r="U307" s="116"/>
      <c r="V307" s="117"/>
      <c r="W307" s="117"/>
      <c r="X307" s="117"/>
      <c r="Y307" s="117"/>
      <c r="Z307" s="51"/>
      <c r="AA307" s="85">
        <v>307</v>
      </c>
      <c r="AB307" s="85"/>
      <c r="AC307">
        <v>722</v>
      </c>
      <c r="AD307">
        <v>452</v>
      </c>
      <c r="AE307">
        <v>562</v>
      </c>
      <c r="AF307">
        <v>1733</v>
      </c>
    </row>
    <row r="308" spans="1:32" x14ac:dyDescent="0.3">
      <c r="A308" t="s">
        <v>790</v>
      </c>
      <c r="B308" s="53"/>
      <c r="C308" s="53"/>
      <c r="D308" s="87">
        <f>Vertices[[#This Row],[followersCount]]/100000</f>
        <v>1.6100000000000001E-3</v>
      </c>
      <c r="E308" s="84"/>
      <c r="F308" s="15"/>
      <c r="G308" s="15"/>
      <c r="H308" s="67" t="str">
        <f>IF(Vertices[[#This Row],[Size]]&gt;50,Vertices[[#This Row],[Vertex]],"")</f>
        <v/>
      </c>
      <c r="I308" s="67"/>
      <c r="J308" s="67"/>
      <c r="K308" s="16"/>
      <c r="L308" s="88"/>
      <c r="M308" s="89">
        <v>3300.842529296875</v>
      </c>
      <c r="N308" s="89">
        <v>6857.24951171875</v>
      </c>
      <c r="O308" s="78"/>
      <c r="P308" s="90"/>
      <c r="Q308" s="90"/>
      <c r="R308" s="116"/>
      <c r="S308" s="116"/>
      <c r="T308" s="116"/>
      <c r="U308" s="116"/>
      <c r="V308" s="117"/>
      <c r="W308" s="117"/>
      <c r="X308" s="117"/>
      <c r="Y308" s="117"/>
      <c r="Z308" s="51"/>
      <c r="AA308" s="85">
        <v>308</v>
      </c>
      <c r="AB308" s="85"/>
      <c r="AC308">
        <v>103</v>
      </c>
      <c r="AD308">
        <v>161</v>
      </c>
      <c r="AE308">
        <v>53</v>
      </c>
      <c r="AF308">
        <v>1210</v>
      </c>
    </row>
    <row r="309" spans="1:32" x14ac:dyDescent="0.3">
      <c r="A309" t="s">
        <v>791</v>
      </c>
      <c r="B309" s="53"/>
      <c r="C309" s="53"/>
      <c r="D309" s="87">
        <f>Vertices[[#This Row],[followersCount]]/100000</f>
        <v>4.0000000000000003E-5</v>
      </c>
      <c r="E309" s="84"/>
      <c r="F309" s="15"/>
      <c r="G309" s="15"/>
      <c r="H309" s="67" t="str">
        <f>IF(Vertices[[#This Row],[Size]]&gt;50,Vertices[[#This Row],[Vertex]],"")</f>
        <v/>
      </c>
      <c r="I309" s="67"/>
      <c r="J309" s="67"/>
      <c r="K309" s="16"/>
      <c r="L309" s="88"/>
      <c r="M309" s="89">
        <v>2159.008056640625</v>
      </c>
      <c r="N309" s="89">
        <v>4417.42236328125</v>
      </c>
      <c r="O309" s="78"/>
      <c r="P309" s="90"/>
      <c r="Q309" s="90"/>
      <c r="R309" s="116"/>
      <c r="S309" s="116"/>
      <c r="T309" s="116"/>
      <c r="U309" s="116"/>
      <c r="V309" s="117"/>
      <c r="W309" s="117"/>
      <c r="X309" s="117"/>
      <c r="Y309" s="117"/>
      <c r="Z309" s="51"/>
      <c r="AA309" s="85">
        <v>309</v>
      </c>
      <c r="AB309" s="85"/>
      <c r="AC309">
        <v>47</v>
      </c>
      <c r="AD309">
        <v>4</v>
      </c>
      <c r="AE309">
        <v>104</v>
      </c>
      <c r="AF309">
        <v>33</v>
      </c>
    </row>
    <row r="310" spans="1:32" x14ac:dyDescent="0.3">
      <c r="A310" t="s">
        <v>792</v>
      </c>
      <c r="B310" s="53"/>
      <c r="C310" s="53"/>
      <c r="D310" s="87">
        <f>Vertices[[#This Row],[followersCount]]/100000</f>
        <v>3.5699999999999998E-3</v>
      </c>
      <c r="E310" s="84"/>
      <c r="F310" s="15"/>
      <c r="G310" s="15"/>
      <c r="H310" s="67" t="str">
        <f>IF(Vertices[[#This Row],[Size]]&gt;50,Vertices[[#This Row],[Vertex]],"")</f>
        <v/>
      </c>
      <c r="I310" s="67"/>
      <c r="J310" s="67"/>
      <c r="K310" s="16"/>
      <c r="L310" s="88"/>
      <c r="M310" s="89">
        <v>1084.1649169921875</v>
      </c>
      <c r="N310" s="89">
        <v>2958.802001953125</v>
      </c>
      <c r="O310" s="78"/>
      <c r="P310" s="90"/>
      <c r="Q310" s="90"/>
      <c r="R310" s="116"/>
      <c r="S310" s="116"/>
      <c r="T310" s="116"/>
      <c r="U310" s="116"/>
      <c r="V310" s="117"/>
      <c r="W310" s="117"/>
      <c r="X310" s="117"/>
      <c r="Y310" s="117"/>
      <c r="Z310" s="51"/>
      <c r="AA310" s="85">
        <v>310</v>
      </c>
      <c r="AB310" s="85"/>
      <c r="AC310">
        <v>663</v>
      </c>
      <c r="AD310">
        <v>357</v>
      </c>
      <c r="AE310">
        <v>1141</v>
      </c>
      <c r="AF310">
        <v>631</v>
      </c>
    </row>
    <row r="311" spans="1:32" x14ac:dyDescent="0.3">
      <c r="A311" t="s">
        <v>793</v>
      </c>
      <c r="B311" s="53"/>
      <c r="C311" s="53"/>
      <c r="D311" s="87">
        <f>Vertices[[#This Row],[followersCount]]/100000</f>
        <v>1.64E-3</v>
      </c>
      <c r="E311" s="84"/>
      <c r="F311" s="15"/>
      <c r="G311" s="15"/>
      <c r="H311" s="67" t="str">
        <f>IF(Vertices[[#This Row],[Size]]&gt;50,Vertices[[#This Row],[Vertex]],"")</f>
        <v/>
      </c>
      <c r="I311" s="67"/>
      <c r="J311" s="67"/>
      <c r="K311" s="16"/>
      <c r="L311" s="88"/>
      <c r="M311" s="89">
        <v>3690.750244140625</v>
      </c>
      <c r="N311" s="89">
        <v>574.797119140625</v>
      </c>
      <c r="O311" s="78"/>
      <c r="P311" s="90"/>
      <c r="Q311" s="90"/>
      <c r="R311" s="116"/>
      <c r="S311" s="116"/>
      <c r="T311" s="116"/>
      <c r="U311" s="116"/>
      <c r="V311" s="117"/>
      <c r="W311" s="117"/>
      <c r="X311" s="117"/>
      <c r="Y311" s="117"/>
      <c r="Z311" s="51"/>
      <c r="AA311" s="85">
        <v>311</v>
      </c>
      <c r="AB311" s="85"/>
      <c r="AC311">
        <v>647</v>
      </c>
      <c r="AD311">
        <v>164</v>
      </c>
      <c r="AE311">
        <v>11709</v>
      </c>
      <c r="AF311">
        <v>981</v>
      </c>
    </row>
    <row r="312" spans="1:32" x14ac:dyDescent="0.3">
      <c r="A312" t="s">
        <v>794</v>
      </c>
      <c r="B312" s="53"/>
      <c r="C312" s="53"/>
      <c r="D312" s="87">
        <f>Vertices[[#This Row],[followersCount]]/100000</f>
        <v>5.0299999999999997E-3</v>
      </c>
      <c r="E312" s="84"/>
      <c r="F312" s="15"/>
      <c r="G312" s="15"/>
      <c r="H312" s="67" t="str">
        <f>IF(Vertices[[#This Row],[Size]]&gt;50,Vertices[[#This Row],[Vertex]],"")</f>
        <v/>
      </c>
      <c r="I312" s="67"/>
      <c r="J312" s="67"/>
      <c r="K312" s="16"/>
      <c r="L312" s="88"/>
      <c r="M312" s="89">
        <v>4429.4208984375</v>
      </c>
      <c r="N312" s="89">
        <v>1776.444091796875</v>
      </c>
      <c r="O312" s="78"/>
      <c r="P312" s="90"/>
      <c r="Q312" s="90"/>
      <c r="R312" s="116"/>
      <c r="S312" s="116"/>
      <c r="T312" s="116"/>
      <c r="U312" s="116"/>
      <c r="V312" s="117"/>
      <c r="W312" s="117"/>
      <c r="X312" s="117"/>
      <c r="Y312" s="117"/>
      <c r="Z312" s="51"/>
      <c r="AA312" s="85">
        <v>312</v>
      </c>
      <c r="AB312" s="85"/>
      <c r="AC312">
        <v>1200</v>
      </c>
      <c r="AD312">
        <v>503</v>
      </c>
      <c r="AE312">
        <v>284</v>
      </c>
      <c r="AF312">
        <v>1193</v>
      </c>
    </row>
    <row r="313" spans="1:32" x14ac:dyDescent="0.3">
      <c r="A313" t="s">
        <v>795</v>
      </c>
      <c r="B313" s="53"/>
      <c r="C313" s="53"/>
      <c r="D313" s="87">
        <f>Vertices[[#This Row],[followersCount]]/100000</f>
        <v>4.81E-3</v>
      </c>
      <c r="E313" s="84"/>
      <c r="F313" s="15"/>
      <c r="G313" s="15"/>
      <c r="H313" s="67" t="str">
        <f>IF(Vertices[[#This Row],[Size]]&gt;50,Vertices[[#This Row],[Vertex]],"")</f>
        <v/>
      </c>
      <c r="I313" s="67"/>
      <c r="J313" s="67"/>
      <c r="K313" s="16"/>
      <c r="L313" s="88"/>
      <c r="M313" s="89">
        <v>3356.86376953125</v>
      </c>
      <c r="N313" s="89">
        <v>826.480712890625</v>
      </c>
      <c r="O313" s="78"/>
      <c r="P313" s="90"/>
      <c r="Q313" s="90"/>
      <c r="R313" s="116"/>
      <c r="S313" s="116"/>
      <c r="T313" s="116"/>
      <c r="U313" s="116"/>
      <c r="V313" s="117"/>
      <c r="W313" s="117"/>
      <c r="X313" s="117"/>
      <c r="Y313" s="117"/>
      <c r="Z313" s="51"/>
      <c r="AA313" s="85">
        <v>313</v>
      </c>
      <c r="AB313" s="85"/>
      <c r="AC313">
        <v>3566</v>
      </c>
      <c r="AD313">
        <v>481</v>
      </c>
      <c r="AE313">
        <v>4106</v>
      </c>
      <c r="AF313">
        <v>504</v>
      </c>
    </row>
    <row r="314" spans="1:32" x14ac:dyDescent="0.3">
      <c r="A314" t="s">
        <v>796</v>
      </c>
      <c r="B314" s="53"/>
      <c r="C314" s="53"/>
      <c r="D314" s="87">
        <f>Vertices[[#This Row],[followersCount]]/100000</f>
        <v>4.0000000000000003E-5</v>
      </c>
      <c r="E314" s="84"/>
      <c r="F314" s="15"/>
      <c r="G314" s="15"/>
      <c r="H314" s="67" t="str">
        <f>IF(Vertices[[#This Row],[Size]]&gt;50,Vertices[[#This Row],[Vertex]],"")</f>
        <v/>
      </c>
      <c r="I314" s="67"/>
      <c r="J314" s="67"/>
      <c r="K314" s="16"/>
      <c r="L314" s="88"/>
      <c r="M314" s="89">
        <v>7746.93359375</v>
      </c>
      <c r="N314" s="89">
        <v>2550.18994140625</v>
      </c>
      <c r="O314" s="78"/>
      <c r="P314" s="90"/>
      <c r="Q314" s="90"/>
      <c r="R314" s="116"/>
      <c r="S314" s="116"/>
      <c r="T314" s="116"/>
      <c r="U314" s="116"/>
      <c r="V314" s="117"/>
      <c r="W314" s="117"/>
      <c r="X314" s="117"/>
      <c r="Y314" s="117"/>
      <c r="Z314" s="51"/>
      <c r="AA314" s="85">
        <v>314</v>
      </c>
      <c r="AB314" s="85"/>
      <c r="AC314">
        <v>1</v>
      </c>
      <c r="AD314">
        <v>4</v>
      </c>
      <c r="AE314">
        <v>2</v>
      </c>
      <c r="AF314">
        <v>31</v>
      </c>
    </row>
    <row r="315" spans="1:32" x14ac:dyDescent="0.3">
      <c r="A315" t="s">
        <v>797</v>
      </c>
      <c r="B315" s="53"/>
      <c r="C315" s="53"/>
      <c r="D315" s="87">
        <f>Vertices[[#This Row],[followersCount]]/100000</f>
        <v>3.2200000000000002E-3</v>
      </c>
      <c r="E315" s="84"/>
      <c r="F315" s="15"/>
      <c r="G315" s="15"/>
      <c r="H315" s="67" t="str">
        <f>IF(Vertices[[#This Row],[Size]]&gt;50,Vertices[[#This Row],[Vertex]],"")</f>
        <v/>
      </c>
      <c r="I315" s="67"/>
      <c r="J315" s="67"/>
      <c r="K315" s="16"/>
      <c r="L315" s="88"/>
      <c r="M315" s="89">
        <v>6019.87451171875</v>
      </c>
      <c r="N315" s="89">
        <v>7797.27001953125</v>
      </c>
      <c r="O315" s="78"/>
      <c r="P315" s="90"/>
      <c r="Q315" s="90"/>
      <c r="R315" s="116"/>
      <c r="S315" s="116"/>
      <c r="T315" s="116"/>
      <c r="U315" s="116"/>
      <c r="V315" s="117"/>
      <c r="W315" s="117"/>
      <c r="X315" s="117"/>
      <c r="Y315" s="117"/>
      <c r="Z315" s="51"/>
      <c r="AA315" s="85">
        <v>315</v>
      </c>
      <c r="AB315" s="85"/>
      <c r="AC315">
        <v>3391</v>
      </c>
      <c r="AD315">
        <v>322</v>
      </c>
      <c r="AE315">
        <v>13341</v>
      </c>
      <c r="AF315">
        <v>682</v>
      </c>
    </row>
    <row r="316" spans="1:32" x14ac:dyDescent="0.3">
      <c r="A316" t="s">
        <v>798</v>
      </c>
      <c r="B316" s="53"/>
      <c r="C316" s="53"/>
      <c r="D316" s="87">
        <f>Vertices[[#This Row],[followersCount]]/100000</f>
        <v>6.0000000000000002E-5</v>
      </c>
      <c r="E316" s="84"/>
      <c r="F316" s="15"/>
      <c r="G316" s="15"/>
      <c r="H316" s="67" t="str">
        <f>IF(Vertices[[#This Row],[Size]]&gt;50,Vertices[[#This Row],[Vertex]],"")</f>
        <v/>
      </c>
      <c r="I316" s="67"/>
      <c r="J316" s="67"/>
      <c r="K316" s="16"/>
      <c r="L316" s="88"/>
      <c r="M316" s="89">
        <v>1280.0902099609375</v>
      </c>
      <c r="N316" s="89">
        <v>3188.427490234375</v>
      </c>
      <c r="O316" s="78"/>
      <c r="P316" s="90"/>
      <c r="Q316" s="90"/>
      <c r="R316" s="116"/>
      <c r="S316" s="116"/>
      <c r="T316" s="116"/>
      <c r="U316" s="116"/>
      <c r="V316" s="117"/>
      <c r="W316" s="117"/>
      <c r="X316" s="117"/>
      <c r="Y316" s="117"/>
      <c r="Z316" s="51"/>
      <c r="AA316" s="85">
        <v>316</v>
      </c>
      <c r="AB316" s="85"/>
      <c r="AC316">
        <v>8</v>
      </c>
      <c r="AD316">
        <v>6</v>
      </c>
      <c r="AE316">
        <v>12</v>
      </c>
      <c r="AF316">
        <v>27</v>
      </c>
    </row>
    <row r="317" spans="1:32" x14ac:dyDescent="0.3">
      <c r="A317" t="s">
        <v>799</v>
      </c>
      <c r="B317" s="53"/>
      <c r="C317" s="53"/>
      <c r="D317" s="87">
        <f>Vertices[[#This Row],[followersCount]]/100000</f>
        <v>9.0000000000000006E-5</v>
      </c>
      <c r="E317" s="84"/>
      <c r="F317" s="15"/>
      <c r="G317" s="15"/>
      <c r="H317" s="67" t="str">
        <f>IF(Vertices[[#This Row],[Size]]&gt;50,Vertices[[#This Row],[Vertex]],"")</f>
        <v/>
      </c>
      <c r="I317" s="67"/>
      <c r="J317" s="67"/>
      <c r="K317" s="16"/>
      <c r="L317" s="88"/>
      <c r="M317" s="89">
        <v>4221.724609375</v>
      </c>
      <c r="N317" s="89">
        <v>6733.802734375</v>
      </c>
      <c r="O317" s="78"/>
      <c r="P317" s="90"/>
      <c r="Q317" s="90"/>
      <c r="R317" s="116"/>
      <c r="S317" s="116"/>
      <c r="T317" s="116"/>
      <c r="U317" s="116"/>
      <c r="V317" s="117"/>
      <c r="W317" s="117"/>
      <c r="X317" s="117"/>
      <c r="Y317" s="117"/>
      <c r="Z317" s="51"/>
      <c r="AA317" s="85">
        <v>317</v>
      </c>
      <c r="AB317" s="85"/>
      <c r="AC317">
        <v>0</v>
      </c>
      <c r="AD317">
        <v>9</v>
      </c>
      <c r="AE317">
        <v>2</v>
      </c>
      <c r="AF317">
        <v>35</v>
      </c>
    </row>
    <row r="318" spans="1:32" x14ac:dyDescent="0.3">
      <c r="A318" t="s">
        <v>800</v>
      </c>
      <c r="B318" s="53"/>
      <c r="C318" s="53"/>
      <c r="D318" s="87">
        <f>Vertices[[#This Row],[followersCount]]/100000</f>
        <v>2.0000000000000002E-5</v>
      </c>
      <c r="E318" s="84"/>
      <c r="F318" s="15"/>
      <c r="G318" s="15"/>
      <c r="H318" s="67" t="str">
        <f>IF(Vertices[[#This Row],[Size]]&gt;50,Vertices[[#This Row],[Vertex]],"")</f>
        <v/>
      </c>
      <c r="I318" s="67"/>
      <c r="J318" s="67"/>
      <c r="K318" s="16"/>
      <c r="L318" s="88"/>
      <c r="M318" s="89">
        <v>7058.84033203125</v>
      </c>
      <c r="N318" s="89">
        <v>2287.576171875</v>
      </c>
      <c r="O318" s="78"/>
      <c r="P318" s="90"/>
      <c r="Q318" s="90"/>
      <c r="R318" s="116"/>
      <c r="S318" s="116"/>
      <c r="T318" s="116"/>
      <c r="U318" s="116"/>
      <c r="V318" s="117"/>
      <c r="W318" s="117"/>
      <c r="X318" s="117"/>
      <c r="Y318" s="117"/>
      <c r="Z318" s="51"/>
      <c r="AA318" s="85">
        <v>318</v>
      </c>
      <c r="AB318" s="85"/>
      <c r="AC318">
        <v>12</v>
      </c>
      <c r="AD318">
        <v>2</v>
      </c>
      <c r="AE318">
        <v>113</v>
      </c>
      <c r="AF318">
        <v>41</v>
      </c>
    </row>
    <row r="319" spans="1:32" x14ac:dyDescent="0.3">
      <c r="A319" t="s">
        <v>801</v>
      </c>
      <c r="B319" s="53"/>
      <c r="C319" s="53"/>
      <c r="D319" s="87">
        <f>Vertices[[#This Row],[followersCount]]/100000</f>
        <v>5.1700000000000001E-3</v>
      </c>
      <c r="E319" s="84"/>
      <c r="F319" s="15"/>
      <c r="G319" s="15"/>
      <c r="H319" s="67" t="str">
        <f>IF(Vertices[[#This Row],[Size]]&gt;50,Vertices[[#This Row],[Vertex]],"")</f>
        <v/>
      </c>
      <c r="I319" s="67"/>
      <c r="J319" s="67"/>
      <c r="K319" s="16"/>
      <c r="L319" s="88"/>
      <c r="M319" s="89">
        <v>5752.2880859375</v>
      </c>
      <c r="N319" s="89">
        <v>8267.4130859375</v>
      </c>
      <c r="O319" s="78"/>
      <c r="P319" s="90"/>
      <c r="Q319" s="90"/>
      <c r="R319" s="116"/>
      <c r="S319" s="116"/>
      <c r="T319" s="116"/>
      <c r="U319" s="116"/>
      <c r="V319" s="117"/>
      <c r="W319" s="117"/>
      <c r="X319" s="117"/>
      <c r="Y319" s="117"/>
      <c r="Z319" s="51"/>
      <c r="AA319" s="85">
        <v>319</v>
      </c>
      <c r="AB319" s="85"/>
      <c r="AC319">
        <v>10204</v>
      </c>
      <c r="AD319">
        <v>517</v>
      </c>
      <c r="AE319">
        <v>5498</v>
      </c>
      <c r="AF319">
        <v>171</v>
      </c>
    </row>
    <row r="320" spans="1:32" x14ac:dyDescent="0.3">
      <c r="A320" t="s">
        <v>802</v>
      </c>
      <c r="B320" s="53"/>
      <c r="C320" s="53"/>
      <c r="D320" s="87">
        <f>Vertices[[#This Row],[followersCount]]/100000</f>
        <v>2.4000000000000001E-4</v>
      </c>
      <c r="E320" s="84"/>
      <c r="F320" s="15"/>
      <c r="G320" s="15"/>
      <c r="H320" s="67" t="str">
        <f>IF(Vertices[[#This Row],[Size]]&gt;50,Vertices[[#This Row],[Vertex]],"")</f>
        <v/>
      </c>
      <c r="I320" s="67"/>
      <c r="J320" s="67"/>
      <c r="K320" s="16"/>
      <c r="L320" s="88"/>
      <c r="M320" s="89">
        <v>7616.818359375</v>
      </c>
      <c r="N320" s="89">
        <v>2328.71044921875</v>
      </c>
      <c r="O320" s="78"/>
      <c r="P320" s="90"/>
      <c r="Q320" s="90"/>
      <c r="R320" s="116"/>
      <c r="S320" s="116"/>
      <c r="T320" s="116"/>
      <c r="U320" s="116"/>
      <c r="V320" s="117"/>
      <c r="W320" s="117"/>
      <c r="X320" s="117"/>
      <c r="Y320" s="117"/>
      <c r="Z320" s="51"/>
      <c r="AA320" s="85">
        <v>320</v>
      </c>
      <c r="AB320" s="85"/>
      <c r="AC320">
        <v>1</v>
      </c>
      <c r="AD320">
        <v>24</v>
      </c>
      <c r="AE320">
        <v>1</v>
      </c>
      <c r="AF320">
        <v>97</v>
      </c>
    </row>
    <row r="321" spans="1:32" x14ac:dyDescent="0.3">
      <c r="A321" t="s">
        <v>803</v>
      </c>
      <c r="B321" s="53"/>
      <c r="C321" s="53"/>
      <c r="D321" s="87">
        <f>Vertices[[#This Row],[followersCount]]/100000</f>
        <v>1.6100000000000001E-3</v>
      </c>
      <c r="E321" s="84"/>
      <c r="F321" s="15"/>
      <c r="G321" s="15"/>
      <c r="H321" s="67" t="str">
        <f>IF(Vertices[[#This Row],[Size]]&gt;50,Vertices[[#This Row],[Vertex]],"")</f>
        <v/>
      </c>
      <c r="I321" s="67"/>
      <c r="J321" s="67"/>
      <c r="K321" s="16"/>
      <c r="L321" s="88"/>
      <c r="M321" s="89">
        <v>1548.7857666015625</v>
      </c>
      <c r="N321" s="89">
        <v>3418.70361328125</v>
      </c>
      <c r="O321" s="78"/>
      <c r="P321" s="90"/>
      <c r="Q321" s="90"/>
      <c r="R321" s="116"/>
      <c r="S321" s="116"/>
      <c r="T321" s="116"/>
      <c r="U321" s="116"/>
      <c r="V321" s="117"/>
      <c r="W321" s="117"/>
      <c r="X321" s="117"/>
      <c r="Y321" s="117"/>
      <c r="Z321" s="51"/>
      <c r="AA321" s="85">
        <v>321</v>
      </c>
      <c r="AB321" s="85"/>
      <c r="AC321">
        <v>5285</v>
      </c>
      <c r="AD321">
        <v>161</v>
      </c>
      <c r="AE321">
        <v>3617</v>
      </c>
      <c r="AF321">
        <v>234</v>
      </c>
    </row>
    <row r="322" spans="1:32" x14ac:dyDescent="0.3">
      <c r="A322" t="s">
        <v>804</v>
      </c>
      <c r="B322" s="53"/>
      <c r="C322" s="53"/>
      <c r="D322" s="87">
        <f>Vertices[[#This Row],[followersCount]]/100000</f>
        <v>3.9699999999999996E-3</v>
      </c>
      <c r="E322" s="84"/>
      <c r="F322" s="15"/>
      <c r="G322" s="15"/>
      <c r="H322" s="67" t="str">
        <f>IF(Vertices[[#This Row],[Size]]&gt;50,Vertices[[#This Row],[Vertex]],"")</f>
        <v/>
      </c>
      <c r="I322" s="67"/>
      <c r="J322" s="67"/>
      <c r="K322" s="16"/>
      <c r="L322" s="88"/>
      <c r="M322" s="89">
        <v>2131.391845703125</v>
      </c>
      <c r="N322" s="89">
        <v>6946.728515625</v>
      </c>
      <c r="O322" s="78"/>
      <c r="P322" s="90"/>
      <c r="Q322" s="90"/>
      <c r="R322" s="116"/>
      <c r="S322" s="116"/>
      <c r="T322" s="116"/>
      <c r="U322" s="116"/>
      <c r="V322" s="117"/>
      <c r="W322" s="117"/>
      <c r="X322" s="117"/>
      <c r="Y322" s="117"/>
      <c r="Z322" s="51"/>
      <c r="AA322" s="85">
        <v>322</v>
      </c>
      <c r="AB322" s="85"/>
      <c r="AC322">
        <v>1610</v>
      </c>
      <c r="AD322">
        <v>397</v>
      </c>
      <c r="AE322">
        <v>7668</v>
      </c>
      <c r="AF322">
        <v>283</v>
      </c>
    </row>
    <row r="323" spans="1:32" x14ac:dyDescent="0.3">
      <c r="A323" t="s">
        <v>805</v>
      </c>
      <c r="B323" s="53"/>
      <c r="C323" s="53"/>
      <c r="D323" s="87">
        <f>Vertices[[#This Row],[followersCount]]/100000</f>
        <v>3.63E-3</v>
      </c>
      <c r="E323" s="84"/>
      <c r="F323" s="15"/>
      <c r="G323" s="15"/>
      <c r="H323" s="67" t="str">
        <f>IF(Vertices[[#This Row],[Size]]&gt;50,Vertices[[#This Row],[Vertex]],"")</f>
        <v/>
      </c>
      <c r="I323" s="67"/>
      <c r="J323" s="67"/>
      <c r="K323" s="16"/>
      <c r="L323" s="88"/>
      <c r="M323" s="89">
        <v>4841.72021484375</v>
      </c>
      <c r="N323" s="89">
        <v>843.7918701171875</v>
      </c>
      <c r="O323" s="78"/>
      <c r="P323" s="90"/>
      <c r="Q323" s="90"/>
      <c r="R323" s="116"/>
      <c r="S323" s="116"/>
      <c r="T323" s="116"/>
      <c r="U323" s="116"/>
      <c r="V323" s="117"/>
      <c r="W323" s="117"/>
      <c r="X323" s="117"/>
      <c r="Y323" s="117"/>
      <c r="Z323" s="51"/>
      <c r="AA323" s="85">
        <v>323</v>
      </c>
      <c r="AB323" s="85"/>
      <c r="AC323">
        <v>1950</v>
      </c>
      <c r="AD323">
        <v>363</v>
      </c>
      <c r="AE323">
        <v>4787</v>
      </c>
      <c r="AF323">
        <v>364</v>
      </c>
    </row>
    <row r="324" spans="1:32" x14ac:dyDescent="0.3">
      <c r="A324" t="s">
        <v>806</v>
      </c>
      <c r="B324" s="53"/>
      <c r="C324" s="53"/>
      <c r="D324" s="87">
        <f>Vertices[[#This Row],[followersCount]]/100000</f>
        <v>2.3000000000000001E-4</v>
      </c>
      <c r="E324" s="84"/>
      <c r="F324" s="15"/>
      <c r="G324" s="15"/>
      <c r="H324" s="67" t="str">
        <f>IF(Vertices[[#This Row],[Size]]&gt;50,Vertices[[#This Row],[Vertex]],"")</f>
        <v/>
      </c>
      <c r="I324" s="67"/>
      <c r="J324" s="67"/>
      <c r="K324" s="16"/>
      <c r="L324" s="88"/>
      <c r="M324" s="89">
        <v>2571.189208984375</v>
      </c>
      <c r="N324" s="89">
        <v>7057.9814453125</v>
      </c>
      <c r="O324" s="78"/>
      <c r="P324" s="90"/>
      <c r="Q324" s="90"/>
      <c r="R324" s="116"/>
      <c r="S324" s="116"/>
      <c r="T324" s="116"/>
      <c r="U324" s="116"/>
      <c r="V324" s="117"/>
      <c r="W324" s="117"/>
      <c r="X324" s="117"/>
      <c r="Y324" s="117"/>
      <c r="Z324" s="51"/>
      <c r="AA324" s="85">
        <v>324</v>
      </c>
      <c r="AB324" s="85"/>
      <c r="AC324">
        <v>19</v>
      </c>
      <c r="AD324">
        <v>23</v>
      </c>
      <c r="AE324">
        <v>61</v>
      </c>
      <c r="AF324">
        <v>147</v>
      </c>
    </row>
    <row r="325" spans="1:32" x14ac:dyDescent="0.3">
      <c r="A325" t="s">
        <v>807</v>
      </c>
      <c r="B325" s="53"/>
      <c r="C325" s="53"/>
      <c r="D325" s="87">
        <f>Vertices[[#This Row],[followersCount]]/100000</f>
        <v>5.3200000000000001E-3</v>
      </c>
      <c r="E325" s="84"/>
      <c r="F325" s="15"/>
      <c r="G325" s="15"/>
      <c r="H325" s="67" t="str">
        <f>IF(Vertices[[#This Row],[Size]]&gt;50,Vertices[[#This Row],[Vertex]],"")</f>
        <v/>
      </c>
      <c r="I325" s="67"/>
      <c r="J325" s="67"/>
      <c r="K325" s="16"/>
      <c r="L325" s="88"/>
      <c r="M325" s="89">
        <v>9606.8662109375</v>
      </c>
      <c r="N325" s="89">
        <v>3371.878173828125</v>
      </c>
      <c r="O325" s="78"/>
      <c r="P325" s="90"/>
      <c r="Q325" s="90"/>
      <c r="R325" s="116"/>
      <c r="S325" s="116"/>
      <c r="T325" s="116"/>
      <c r="U325" s="116"/>
      <c r="V325" s="117"/>
      <c r="W325" s="117"/>
      <c r="X325" s="117"/>
      <c r="Y325" s="117"/>
      <c r="Z325" s="51"/>
      <c r="AA325" s="85">
        <v>325</v>
      </c>
      <c r="AB325" s="85"/>
      <c r="AC325">
        <v>6459</v>
      </c>
      <c r="AD325">
        <v>532</v>
      </c>
      <c r="AE325">
        <v>8107</v>
      </c>
      <c r="AF325">
        <v>340</v>
      </c>
    </row>
    <row r="326" spans="1:32" x14ac:dyDescent="0.3">
      <c r="A326" t="s">
        <v>808</v>
      </c>
      <c r="B326" s="53"/>
      <c r="C326" s="53"/>
      <c r="D326" s="87">
        <f>Vertices[[#This Row],[followersCount]]/100000</f>
        <v>7.4700000000000001E-3</v>
      </c>
      <c r="E326" s="84"/>
      <c r="F326" s="15"/>
      <c r="G326" s="15"/>
      <c r="H326" s="67" t="str">
        <f>IF(Vertices[[#This Row],[Size]]&gt;50,Vertices[[#This Row],[Vertex]],"")</f>
        <v/>
      </c>
      <c r="I326" s="67"/>
      <c r="J326" s="67"/>
      <c r="K326" s="16"/>
      <c r="L326" s="88"/>
      <c r="M326" s="89">
        <v>3898.7197265625</v>
      </c>
      <c r="N326" s="89">
        <v>9116.166015625</v>
      </c>
      <c r="O326" s="78"/>
      <c r="P326" s="90"/>
      <c r="Q326" s="90"/>
      <c r="R326" s="116"/>
      <c r="S326" s="116"/>
      <c r="T326" s="116"/>
      <c r="U326" s="116"/>
      <c r="V326" s="117"/>
      <c r="W326" s="117"/>
      <c r="X326" s="117"/>
      <c r="Y326" s="117"/>
      <c r="Z326" s="51"/>
      <c r="AA326" s="85">
        <v>326</v>
      </c>
      <c r="AB326" s="85"/>
      <c r="AC326">
        <v>4715</v>
      </c>
      <c r="AD326">
        <v>747</v>
      </c>
      <c r="AE326">
        <v>9350</v>
      </c>
      <c r="AF326">
        <v>478</v>
      </c>
    </row>
    <row r="327" spans="1:32" x14ac:dyDescent="0.3">
      <c r="A327" t="s">
        <v>809</v>
      </c>
      <c r="B327" s="53"/>
      <c r="C327" s="53"/>
      <c r="D327" s="87">
        <f>Vertices[[#This Row],[followersCount]]/100000</f>
        <v>2.4399999999999999E-3</v>
      </c>
      <c r="E327" s="84"/>
      <c r="F327" s="15"/>
      <c r="G327" s="15"/>
      <c r="H327" s="67" t="str">
        <f>IF(Vertices[[#This Row],[Size]]&gt;50,Vertices[[#This Row],[Vertex]],"")</f>
        <v/>
      </c>
      <c r="I327" s="67"/>
      <c r="J327" s="67"/>
      <c r="K327" s="16"/>
      <c r="L327" s="88"/>
      <c r="M327" s="89">
        <v>2994.787841796875</v>
      </c>
      <c r="N327" s="89">
        <v>7673.876953125</v>
      </c>
      <c r="O327" s="78"/>
      <c r="P327" s="90"/>
      <c r="Q327" s="90"/>
      <c r="R327" s="116"/>
      <c r="S327" s="116"/>
      <c r="T327" s="116"/>
      <c r="U327" s="116"/>
      <c r="V327" s="117"/>
      <c r="W327" s="117"/>
      <c r="X327" s="117"/>
      <c r="Y327" s="117"/>
      <c r="Z327" s="51"/>
      <c r="AA327" s="85">
        <v>327</v>
      </c>
      <c r="AB327" s="85"/>
      <c r="AC327">
        <v>1475</v>
      </c>
      <c r="AD327">
        <v>244</v>
      </c>
      <c r="AE327">
        <v>3817</v>
      </c>
      <c r="AF327">
        <v>462</v>
      </c>
    </row>
    <row r="328" spans="1:32" x14ac:dyDescent="0.3">
      <c r="A328" t="s">
        <v>810</v>
      </c>
      <c r="B328" s="53"/>
      <c r="C328" s="53"/>
      <c r="D328" s="87">
        <f>Vertices[[#This Row],[followersCount]]/100000</f>
        <v>6.7000000000000002E-3</v>
      </c>
      <c r="E328" s="84"/>
      <c r="F328" s="15"/>
      <c r="G328" s="15"/>
      <c r="H328" s="67" t="str">
        <f>IF(Vertices[[#This Row],[Size]]&gt;50,Vertices[[#This Row],[Vertex]],"")</f>
        <v/>
      </c>
      <c r="I328" s="67"/>
      <c r="J328" s="67"/>
      <c r="K328" s="16"/>
      <c r="L328" s="88"/>
      <c r="M328" s="89">
        <v>6349.7080078125</v>
      </c>
      <c r="N328" s="89">
        <v>782.140625</v>
      </c>
      <c r="O328" s="78"/>
      <c r="P328" s="90"/>
      <c r="Q328" s="90"/>
      <c r="R328" s="116"/>
      <c r="S328" s="116"/>
      <c r="T328" s="116"/>
      <c r="U328" s="116"/>
      <c r="V328" s="117"/>
      <c r="W328" s="117"/>
      <c r="X328" s="117"/>
      <c r="Y328" s="117"/>
      <c r="Z328" s="51"/>
      <c r="AA328" s="85">
        <v>328</v>
      </c>
      <c r="AB328" s="85"/>
      <c r="AC328">
        <v>6134</v>
      </c>
      <c r="AD328">
        <v>670</v>
      </c>
      <c r="AE328">
        <v>12425</v>
      </c>
      <c r="AF328">
        <v>711</v>
      </c>
    </row>
    <row r="329" spans="1:32" x14ac:dyDescent="0.3">
      <c r="A329" t="s">
        <v>811</v>
      </c>
      <c r="B329" s="53"/>
      <c r="C329" s="53"/>
      <c r="D329" s="87">
        <f>Vertices[[#This Row],[followersCount]]/100000</f>
        <v>1E-4</v>
      </c>
      <c r="E329" s="84"/>
      <c r="F329" s="15"/>
      <c r="G329" s="15"/>
      <c r="H329" s="67" t="str">
        <f>IF(Vertices[[#This Row],[Size]]&gt;50,Vertices[[#This Row],[Vertex]],"")</f>
        <v/>
      </c>
      <c r="I329" s="67"/>
      <c r="J329" s="67"/>
      <c r="K329" s="16"/>
      <c r="L329" s="88"/>
      <c r="M329" s="89">
        <v>1289.0396728515625</v>
      </c>
      <c r="N329" s="89">
        <v>6096.70947265625</v>
      </c>
      <c r="O329" s="78"/>
      <c r="P329" s="90"/>
      <c r="Q329" s="90"/>
      <c r="R329" s="116"/>
      <c r="S329" s="116"/>
      <c r="T329" s="116"/>
      <c r="U329" s="116"/>
      <c r="V329" s="117"/>
      <c r="W329" s="117"/>
      <c r="X329" s="117"/>
      <c r="Y329" s="117"/>
      <c r="Z329" s="51"/>
      <c r="AA329" s="85">
        <v>329</v>
      </c>
      <c r="AB329" s="85"/>
      <c r="AC329">
        <v>0</v>
      </c>
      <c r="AD329">
        <v>10</v>
      </c>
      <c r="AE329">
        <v>5</v>
      </c>
      <c r="AF329">
        <v>218</v>
      </c>
    </row>
    <row r="330" spans="1:32" x14ac:dyDescent="0.3">
      <c r="A330" t="s">
        <v>812</v>
      </c>
      <c r="B330" s="53"/>
      <c r="C330" s="53"/>
      <c r="D330" s="87">
        <f>Vertices[[#This Row],[followersCount]]/100000</f>
        <v>2.2399999999999998E-3</v>
      </c>
      <c r="E330" s="84"/>
      <c r="F330" s="15"/>
      <c r="G330" s="15"/>
      <c r="H330" s="67" t="str">
        <f>IF(Vertices[[#This Row],[Size]]&gt;50,Vertices[[#This Row],[Vertex]],"")</f>
        <v/>
      </c>
      <c r="I330" s="67"/>
      <c r="J330" s="67"/>
      <c r="K330" s="16"/>
      <c r="L330" s="88"/>
      <c r="M330" s="89">
        <v>1849.3946533203125</v>
      </c>
      <c r="N330" s="89">
        <v>6469.45654296875</v>
      </c>
      <c r="O330" s="78"/>
      <c r="P330" s="90"/>
      <c r="Q330" s="90"/>
      <c r="R330" s="116"/>
      <c r="S330" s="116"/>
      <c r="T330" s="116"/>
      <c r="U330" s="116"/>
      <c r="V330" s="117"/>
      <c r="W330" s="117"/>
      <c r="X330" s="117"/>
      <c r="Y330" s="117"/>
      <c r="Z330" s="51"/>
      <c r="AA330" s="85">
        <v>330</v>
      </c>
      <c r="AB330" s="85"/>
      <c r="AC330">
        <v>691</v>
      </c>
      <c r="AD330">
        <v>224</v>
      </c>
      <c r="AE330">
        <v>360</v>
      </c>
      <c r="AF330">
        <v>1578</v>
      </c>
    </row>
    <row r="331" spans="1:32" x14ac:dyDescent="0.3">
      <c r="A331" t="s">
        <v>813</v>
      </c>
      <c r="B331" s="53"/>
      <c r="C331" s="53"/>
      <c r="D331" s="87">
        <f>Vertices[[#This Row],[followersCount]]/100000</f>
        <v>9.0000000000000006E-5</v>
      </c>
      <c r="E331" s="84"/>
      <c r="F331" s="15"/>
      <c r="G331" s="15"/>
      <c r="H331" s="67" t="str">
        <f>IF(Vertices[[#This Row],[Size]]&gt;50,Vertices[[#This Row],[Vertex]],"")</f>
        <v/>
      </c>
      <c r="I331" s="67"/>
      <c r="J331" s="67"/>
      <c r="K331" s="16"/>
      <c r="L331" s="88"/>
      <c r="M331" s="89">
        <v>4643.72314453125</v>
      </c>
      <c r="N331" s="89">
        <v>1278.0997314453125</v>
      </c>
      <c r="O331" s="78"/>
      <c r="P331" s="90"/>
      <c r="Q331" s="90"/>
      <c r="R331" s="116"/>
      <c r="S331" s="116"/>
      <c r="T331" s="116"/>
      <c r="U331" s="116"/>
      <c r="V331" s="117"/>
      <c r="W331" s="117"/>
      <c r="X331" s="117"/>
      <c r="Y331" s="117"/>
      <c r="Z331" s="51"/>
      <c r="AA331" s="85">
        <v>331</v>
      </c>
      <c r="AB331" s="85"/>
      <c r="AC331">
        <v>7</v>
      </c>
      <c r="AD331">
        <v>9</v>
      </c>
      <c r="AE331">
        <v>3</v>
      </c>
      <c r="AF331">
        <v>57</v>
      </c>
    </row>
    <row r="332" spans="1:32" x14ac:dyDescent="0.3">
      <c r="A332" t="s">
        <v>814</v>
      </c>
      <c r="B332" s="53"/>
      <c r="C332" s="53"/>
      <c r="D332" s="87">
        <f>Vertices[[#This Row],[followersCount]]/100000</f>
        <v>3.5000000000000001E-3</v>
      </c>
      <c r="E332" s="84"/>
      <c r="F332" s="15"/>
      <c r="G332" s="15"/>
      <c r="H332" s="67" t="str">
        <f>IF(Vertices[[#This Row],[Size]]&gt;50,Vertices[[#This Row],[Vertex]],"")</f>
        <v/>
      </c>
      <c r="I332" s="67"/>
      <c r="J332" s="67"/>
      <c r="K332" s="16"/>
      <c r="L332" s="88"/>
      <c r="M332" s="89">
        <v>5288.96630859375</v>
      </c>
      <c r="N332" s="89">
        <v>8753.4931640625</v>
      </c>
      <c r="O332" s="78"/>
      <c r="P332" s="90"/>
      <c r="Q332" s="90"/>
      <c r="R332" s="116"/>
      <c r="S332" s="116"/>
      <c r="T332" s="116"/>
      <c r="U332" s="116"/>
      <c r="V332" s="117"/>
      <c r="W332" s="117"/>
      <c r="X332" s="117"/>
      <c r="Y332" s="117"/>
      <c r="Z332" s="51"/>
      <c r="AA332" s="85">
        <v>332</v>
      </c>
      <c r="AB332" s="85"/>
      <c r="AC332">
        <v>32</v>
      </c>
      <c r="AD332">
        <v>350</v>
      </c>
      <c r="AE332">
        <v>32</v>
      </c>
      <c r="AF332">
        <v>4936</v>
      </c>
    </row>
    <row r="333" spans="1:32" x14ac:dyDescent="0.3">
      <c r="A333" t="s">
        <v>312</v>
      </c>
      <c r="B333" s="53"/>
      <c r="C333" s="53"/>
      <c r="D333" s="87">
        <f>Vertices[[#This Row],[followersCount]]/100000</f>
        <v>0.32296000000000002</v>
      </c>
      <c r="E333" s="84"/>
      <c r="F333" s="15"/>
      <c r="G333" s="15"/>
      <c r="H333" s="67" t="str">
        <f>IF(Vertices[[#This Row],[Size]]&gt;50,Vertices[[#This Row],[Vertex]],"")</f>
        <v/>
      </c>
      <c r="I333" s="67"/>
      <c r="J333" s="67"/>
      <c r="K333" s="16"/>
      <c r="L333" s="88"/>
      <c r="M333" s="89">
        <v>5808.2958984375</v>
      </c>
      <c r="N333" s="89">
        <v>5585.05126953125</v>
      </c>
      <c r="O333" s="78"/>
      <c r="P333" s="90"/>
      <c r="Q333" s="90"/>
      <c r="R333" s="116"/>
      <c r="S333" s="116"/>
      <c r="T333" s="116"/>
      <c r="U333" s="116"/>
      <c r="V333" s="117"/>
      <c r="W333" s="117"/>
      <c r="X333" s="117"/>
      <c r="Y333" s="117"/>
      <c r="Z333" s="51"/>
      <c r="AA333" s="85">
        <v>333</v>
      </c>
      <c r="AB333" s="85"/>
      <c r="AC333">
        <v>4041</v>
      </c>
      <c r="AD333">
        <v>32296</v>
      </c>
      <c r="AE333">
        <v>3332</v>
      </c>
      <c r="AF333">
        <v>576</v>
      </c>
    </row>
    <row r="334" spans="1:32" x14ac:dyDescent="0.3">
      <c r="A334" t="s">
        <v>815</v>
      </c>
      <c r="B334" s="53"/>
      <c r="C334" s="53"/>
      <c r="D334" s="87">
        <f>Vertices[[#This Row],[followersCount]]/100000</f>
        <v>1.0789999999999999E-2</v>
      </c>
      <c r="E334" s="84"/>
      <c r="F334" s="15"/>
      <c r="G334" s="15"/>
      <c r="H334" s="67" t="str">
        <f>IF(Vertices[[#This Row],[Size]]&gt;50,Vertices[[#This Row],[Vertex]],"")</f>
        <v/>
      </c>
      <c r="I334" s="67"/>
      <c r="J334" s="67"/>
      <c r="K334" s="16"/>
      <c r="L334" s="88"/>
      <c r="M334" s="89">
        <v>6370.62158203125</v>
      </c>
      <c r="N334" s="89">
        <v>8761.08984375</v>
      </c>
      <c r="O334" s="78"/>
      <c r="P334" s="90"/>
      <c r="Q334" s="90"/>
      <c r="R334" s="116"/>
      <c r="S334" s="116"/>
      <c r="T334" s="116"/>
      <c r="U334" s="116"/>
      <c r="V334" s="117"/>
      <c r="W334" s="117"/>
      <c r="X334" s="117"/>
      <c r="Y334" s="117"/>
      <c r="Z334" s="51"/>
      <c r="AA334" s="85">
        <v>334</v>
      </c>
      <c r="AB334" s="85"/>
      <c r="AC334">
        <v>501</v>
      </c>
      <c r="AD334">
        <v>1079</v>
      </c>
      <c r="AE334">
        <v>41</v>
      </c>
      <c r="AF334">
        <v>1072</v>
      </c>
    </row>
    <row r="335" spans="1:32" x14ac:dyDescent="0.3">
      <c r="A335" t="s">
        <v>816</v>
      </c>
      <c r="B335" s="53"/>
      <c r="C335" s="53"/>
      <c r="D335" s="87">
        <f>Vertices[[#This Row],[followersCount]]/100000</f>
        <v>1.7000000000000001E-4</v>
      </c>
      <c r="E335" s="84"/>
      <c r="F335" s="15"/>
      <c r="G335" s="15"/>
      <c r="H335" s="67" t="str">
        <f>IF(Vertices[[#This Row],[Size]]&gt;50,Vertices[[#This Row],[Vertex]],"")</f>
        <v/>
      </c>
      <c r="I335" s="67"/>
      <c r="J335" s="67"/>
      <c r="K335" s="16"/>
      <c r="L335" s="88"/>
      <c r="M335" s="89">
        <v>9514.2626953125</v>
      </c>
      <c r="N335" s="89">
        <v>4347.8857421875</v>
      </c>
      <c r="O335" s="78"/>
      <c r="P335" s="90"/>
      <c r="Q335" s="90"/>
      <c r="R335" s="116"/>
      <c r="S335" s="116"/>
      <c r="T335" s="116"/>
      <c r="U335" s="116"/>
      <c r="V335" s="117"/>
      <c r="W335" s="117"/>
      <c r="X335" s="117"/>
      <c r="Y335" s="117"/>
      <c r="Z335" s="51"/>
      <c r="AA335" s="85">
        <v>335</v>
      </c>
      <c r="AB335" s="85"/>
      <c r="AC335">
        <v>36</v>
      </c>
      <c r="AD335">
        <v>17</v>
      </c>
      <c r="AE335">
        <v>354</v>
      </c>
      <c r="AF335">
        <v>167</v>
      </c>
    </row>
    <row r="336" spans="1:32" x14ac:dyDescent="0.3">
      <c r="A336" t="s">
        <v>817</v>
      </c>
      <c r="B336" s="53"/>
      <c r="C336" s="53"/>
      <c r="D336" s="87">
        <f>Vertices[[#This Row],[followersCount]]/100000</f>
        <v>5.5000000000000003E-4</v>
      </c>
      <c r="E336" s="84"/>
      <c r="F336" s="15"/>
      <c r="G336" s="15"/>
      <c r="H336" s="67" t="str">
        <f>IF(Vertices[[#This Row],[Size]]&gt;50,Vertices[[#This Row],[Vertex]],"")</f>
        <v/>
      </c>
      <c r="I336" s="67"/>
      <c r="J336" s="67"/>
      <c r="K336" s="16"/>
      <c r="L336" s="88"/>
      <c r="M336" s="89">
        <v>1594.30322265625</v>
      </c>
      <c r="N336" s="89">
        <v>3527.038330078125</v>
      </c>
      <c r="O336" s="78"/>
      <c r="P336" s="90"/>
      <c r="Q336" s="90"/>
      <c r="R336" s="116"/>
      <c r="S336" s="116"/>
      <c r="T336" s="116"/>
      <c r="U336" s="116"/>
      <c r="V336" s="117"/>
      <c r="W336" s="117"/>
      <c r="X336" s="117"/>
      <c r="Y336" s="117"/>
      <c r="Z336" s="51"/>
      <c r="AA336" s="85">
        <v>336</v>
      </c>
      <c r="AB336" s="85"/>
      <c r="AC336">
        <v>185</v>
      </c>
      <c r="AD336">
        <v>55</v>
      </c>
      <c r="AE336">
        <v>38</v>
      </c>
      <c r="AF336">
        <v>45</v>
      </c>
    </row>
    <row r="337" spans="1:32" x14ac:dyDescent="0.3">
      <c r="A337" t="s">
        <v>818</v>
      </c>
      <c r="B337" s="53"/>
      <c r="C337" s="53"/>
      <c r="D337" s="87">
        <f>Vertices[[#This Row],[followersCount]]/100000</f>
        <v>1.9000000000000001E-4</v>
      </c>
      <c r="E337" s="84"/>
      <c r="F337" s="15"/>
      <c r="G337" s="15"/>
      <c r="H337" s="67" t="str">
        <f>IF(Vertices[[#This Row],[Size]]&gt;50,Vertices[[#This Row],[Vertex]],"")</f>
        <v/>
      </c>
      <c r="I337" s="67"/>
      <c r="J337" s="67"/>
      <c r="K337" s="16"/>
      <c r="L337" s="88"/>
      <c r="M337" s="89">
        <v>6825.728515625</v>
      </c>
      <c r="N337" s="89">
        <v>8986.1708984375</v>
      </c>
      <c r="O337" s="78"/>
      <c r="P337" s="90"/>
      <c r="Q337" s="90"/>
      <c r="R337" s="116"/>
      <c r="S337" s="116"/>
      <c r="T337" s="116"/>
      <c r="U337" s="116"/>
      <c r="V337" s="117"/>
      <c r="W337" s="117"/>
      <c r="X337" s="117"/>
      <c r="Y337" s="117"/>
      <c r="Z337" s="51"/>
      <c r="AA337" s="85">
        <v>337</v>
      </c>
      <c r="AB337" s="85"/>
      <c r="AC337">
        <v>504</v>
      </c>
      <c r="AD337">
        <v>19</v>
      </c>
      <c r="AE337">
        <v>3593</v>
      </c>
      <c r="AF337">
        <v>164</v>
      </c>
    </row>
    <row r="338" spans="1:32" x14ac:dyDescent="0.3">
      <c r="A338" t="s">
        <v>819</v>
      </c>
      <c r="B338" s="53"/>
      <c r="C338" s="53"/>
      <c r="D338" s="87">
        <f>Vertices[[#This Row],[followersCount]]/100000</f>
        <v>1.822E-2</v>
      </c>
      <c r="E338" s="84"/>
      <c r="F338" s="15"/>
      <c r="G338" s="15"/>
      <c r="H338" s="67" t="str">
        <f>IF(Vertices[[#This Row],[Size]]&gt;50,Vertices[[#This Row],[Vertex]],"")</f>
        <v/>
      </c>
      <c r="I338" s="67"/>
      <c r="J338" s="67"/>
      <c r="K338" s="16"/>
      <c r="L338" s="88"/>
      <c r="M338" s="89">
        <v>5487.447265625</v>
      </c>
      <c r="N338" s="89">
        <v>8908.314453125</v>
      </c>
      <c r="O338" s="78"/>
      <c r="P338" s="90"/>
      <c r="Q338" s="90"/>
      <c r="R338" s="116"/>
      <c r="S338" s="116"/>
      <c r="T338" s="116"/>
      <c r="U338" s="116"/>
      <c r="V338" s="117"/>
      <c r="W338" s="117"/>
      <c r="X338" s="117"/>
      <c r="Y338" s="117"/>
      <c r="Z338" s="51"/>
      <c r="AA338" s="85">
        <v>338</v>
      </c>
      <c r="AB338" s="85"/>
      <c r="AC338">
        <v>216</v>
      </c>
      <c r="AD338">
        <v>1822</v>
      </c>
      <c r="AE338">
        <v>33</v>
      </c>
      <c r="AF338">
        <v>4875</v>
      </c>
    </row>
    <row r="339" spans="1:32" x14ac:dyDescent="0.3">
      <c r="A339" t="s">
        <v>820</v>
      </c>
      <c r="B339" s="53"/>
      <c r="C339" s="53"/>
      <c r="D339" s="87">
        <f>Vertices[[#This Row],[followersCount]]/100000</f>
        <v>1.562E-2</v>
      </c>
      <c r="E339" s="84"/>
      <c r="F339" s="15"/>
      <c r="G339" s="15"/>
      <c r="H339" s="67" t="str">
        <f>IF(Vertices[[#This Row],[Size]]&gt;50,Vertices[[#This Row],[Vertex]],"")</f>
        <v/>
      </c>
      <c r="I339" s="67"/>
      <c r="J339" s="67"/>
      <c r="K339" s="16"/>
      <c r="L339" s="88"/>
      <c r="M339" s="89">
        <v>8905.1611328125</v>
      </c>
      <c r="N339" s="89">
        <v>4616.73291015625</v>
      </c>
      <c r="O339" s="78"/>
      <c r="P339" s="90"/>
      <c r="Q339" s="90"/>
      <c r="R339" s="116"/>
      <c r="S339" s="116"/>
      <c r="T339" s="116"/>
      <c r="U339" s="116"/>
      <c r="V339" s="117"/>
      <c r="W339" s="117"/>
      <c r="X339" s="117"/>
      <c r="Y339" s="117"/>
      <c r="Z339" s="51"/>
      <c r="AA339" s="85">
        <v>339</v>
      </c>
      <c r="AB339" s="85"/>
      <c r="AC339">
        <v>1447</v>
      </c>
      <c r="AD339">
        <v>1562</v>
      </c>
      <c r="AE339">
        <v>1450</v>
      </c>
      <c r="AF339">
        <v>332</v>
      </c>
    </row>
    <row r="340" spans="1:32" x14ac:dyDescent="0.3">
      <c r="A340" t="s">
        <v>821</v>
      </c>
      <c r="B340" s="53"/>
      <c r="C340" s="53"/>
      <c r="D340" s="87">
        <f>Vertices[[#This Row],[followersCount]]/100000</f>
        <v>3.8E-3</v>
      </c>
      <c r="E340" s="84"/>
      <c r="F340" s="15"/>
      <c r="G340" s="15"/>
      <c r="H340" s="67" t="str">
        <f>IF(Vertices[[#This Row],[Size]]&gt;50,Vertices[[#This Row],[Vertex]],"")</f>
        <v/>
      </c>
      <c r="I340" s="67"/>
      <c r="J340" s="67"/>
      <c r="K340" s="16"/>
      <c r="L340" s="88"/>
      <c r="M340" s="89">
        <v>6246.81298828125</v>
      </c>
      <c r="N340" s="89">
        <v>8223.9970703125</v>
      </c>
      <c r="O340" s="78"/>
      <c r="P340" s="90"/>
      <c r="Q340" s="90"/>
      <c r="R340" s="116"/>
      <c r="S340" s="116"/>
      <c r="T340" s="116"/>
      <c r="U340" s="116"/>
      <c r="V340" s="117"/>
      <c r="W340" s="117"/>
      <c r="X340" s="117"/>
      <c r="Y340" s="117"/>
      <c r="Z340" s="51"/>
      <c r="AA340" s="85">
        <v>340</v>
      </c>
      <c r="AB340" s="85"/>
      <c r="AC340">
        <v>907</v>
      </c>
      <c r="AD340">
        <v>380</v>
      </c>
      <c r="AE340">
        <v>18113</v>
      </c>
      <c r="AF340">
        <v>377</v>
      </c>
    </row>
    <row r="341" spans="1:32" x14ac:dyDescent="0.3">
      <c r="A341" t="s">
        <v>822</v>
      </c>
      <c r="B341" s="53"/>
      <c r="C341" s="53"/>
      <c r="D341" s="87">
        <f>Vertices[[#This Row],[followersCount]]/100000</f>
        <v>1.39E-3</v>
      </c>
      <c r="E341" s="84"/>
      <c r="F341" s="15"/>
      <c r="G341" s="15"/>
      <c r="H341" s="67" t="str">
        <f>IF(Vertices[[#This Row],[Size]]&gt;50,Vertices[[#This Row],[Vertex]],"")</f>
        <v/>
      </c>
      <c r="I341" s="67"/>
      <c r="J341" s="67"/>
      <c r="K341" s="16"/>
      <c r="L341" s="88"/>
      <c r="M341" s="89">
        <v>2086.8876953125</v>
      </c>
      <c r="N341" s="89">
        <v>4940.224609375</v>
      </c>
      <c r="O341" s="78"/>
      <c r="P341" s="90"/>
      <c r="Q341" s="90"/>
      <c r="R341" s="116"/>
      <c r="S341" s="116"/>
      <c r="T341" s="116"/>
      <c r="U341" s="116"/>
      <c r="V341" s="117"/>
      <c r="W341" s="117"/>
      <c r="X341" s="117"/>
      <c r="Y341" s="117"/>
      <c r="Z341" s="51"/>
      <c r="AA341" s="85">
        <v>341</v>
      </c>
      <c r="AB341" s="85"/>
      <c r="AC341">
        <v>337</v>
      </c>
      <c r="AD341">
        <v>139</v>
      </c>
      <c r="AE341">
        <v>71</v>
      </c>
      <c r="AF341">
        <v>900</v>
      </c>
    </row>
    <row r="342" spans="1:32" x14ac:dyDescent="0.3">
      <c r="A342" t="s">
        <v>823</v>
      </c>
      <c r="B342" s="53"/>
      <c r="C342" s="53"/>
      <c r="D342" s="87">
        <f>Vertices[[#This Row],[followersCount]]/100000</f>
        <v>2.5000000000000001E-3</v>
      </c>
      <c r="E342" s="84"/>
      <c r="F342" s="15"/>
      <c r="G342" s="15"/>
      <c r="H342" s="67" t="str">
        <f>IF(Vertices[[#This Row],[Size]]&gt;50,Vertices[[#This Row],[Vertex]],"")</f>
        <v/>
      </c>
      <c r="I342" s="67"/>
      <c r="J342" s="67"/>
      <c r="K342" s="16"/>
      <c r="L342" s="88"/>
      <c r="M342" s="89">
        <v>6925.029296875</v>
      </c>
      <c r="N342" s="89">
        <v>5496.44970703125</v>
      </c>
      <c r="O342" s="78"/>
      <c r="P342" s="90"/>
      <c r="Q342" s="90"/>
      <c r="R342" s="116"/>
      <c r="S342" s="116"/>
      <c r="T342" s="116"/>
      <c r="U342" s="116"/>
      <c r="V342" s="117"/>
      <c r="W342" s="117"/>
      <c r="X342" s="117"/>
      <c r="Y342" s="117"/>
      <c r="Z342" s="51"/>
      <c r="AA342" s="85">
        <v>342</v>
      </c>
      <c r="AB342" s="85"/>
      <c r="AC342">
        <v>2992</v>
      </c>
      <c r="AD342">
        <v>250</v>
      </c>
      <c r="AE342">
        <v>18523</v>
      </c>
      <c r="AF342">
        <v>800</v>
      </c>
    </row>
    <row r="343" spans="1:32" x14ac:dyDescent="0.3">
      <c r="A343" t="s">
        <v>824</v>
      </c>
      <c r="B343" s="53"/>
      <c r="C343" s="53"/>
      <c r="D343" s="87">
        <f>Vertices[[#This Row],[followersCount]]/100000</f>
        <v>2.0100000000000001E-3</v>
      </c>
      <c r="E343" s="84"/>
      <c r="F343" s="15"/>
      <c r="G343" s="15"/>
      <c r="H343" s="67" t="str">
        <f>IF(Vertices[[#This Row],[Size]]&gt;50,Vertices[[#This Row],[Vertex]],"")</f>
        <v/>
      </c>
      <c r="I343" s="67"/>
      <c r="J343" s="67"/>
      <c r="K343" s="16"/>
      <c r="L343" s="88"/>
      <c r="M343" s="89">
        <v>8158.158203125</v>
      </c>
      <c r="N343" s="89">
        <v>2761.334716796875</v>
      </c>
      <c r="O343" s="78"/>
      <c r="P343" s="90"/>
      <c r="Q343" s="90"/>
      <c r="R343" s="116"/>
      <c r="S343" s="116"/>
      <c r="T343" s="116"/>
      <c r="U343" s="116"/>
      <c r="V343" s="117"/>
      <c r="W343" s="117"/>
      <c r="X343" s="117"/>
      <c r="Y343" s="117"/>
      <c r="Z343" s="51"/>
      <c r="AA343" s="85">
        <v>343</v>
      </c>
      <c r="AB343" s="85"/>
      <c r="AC343">
        <v>319</v>
      </c>
      <c r="AD343">
        <v>201</v>
      </c>
      <c r="AE343">
        <v>66</v>
      </c>
      <c r="AF343">
        <v>211</v>
      </c>
    </row>
    <row r="344" spans="1:32" x14ac:dyDescent="0.3">
      <c r="A344" t="s">
        <v>825</v>
      </c>
      <c r="B344" s="53"/>
      <c r="C344" s="53"/>
      <c r="D344" s="87">
        <f>Vertices[[#This Row],[followersCount]]/100000</f>
        <v>5.9000000000000003E-4</v>
      </c>
      <c r="E344" s="84"/>
      <c r="F344" s="15"/>
      <c r="G344" s="15"/>
      <c r="H344" s="67" t="str">
        <f>IF(Vertices[[#This Row],[Size]]&gt;50,Vertices[[#This Row],[Vertex]],"")</f>
        <v/>
      </c>
      <c r="I344" s="67"/>
      <c r="J344" s="67"/>
      <c r="K344" s="16"/>
      <c r="L344" s="88"/>
      <c r="M344" s="89">
        <v>7720.8359375</v>
      </c>
      <c r="N344" s="89">
        <v>8635.4443359375</v>
      </c>
      <c r="O344" s="78"/>
      <c r="P344" s="90"/>
      <c r="Q344" s="90"/>
      <c r="R344" s="116"/>
      <c r="S344" s="116"/>
      <c r="T344" s="116"/>
      <c r="U344" s="116"/>
      <c r="V344" s="117"/>
      <c r="W344" s="117"/>
      <c r="X344" s="117"/>
      <c r="Y344" s="117"/>
      <c r="Z344" s="51"/>
      <c r="AA344" s="85">
        <v>344</v>
      </c>
      <c r="AB344" s="85"/>
      <c r="AC344">
        <v>521</v>
      </c>
      <c r="AD344">
        <v>59</v>
      </c>
      <c r="AE344">
        <v>599</v>
      </c>
      <c r="AF344">
        <v>114</v>
      </c>
    </row>
    <row r="345" spans="1:32" x14ac:dyDescent="0.3">
      <c r="A345" t="s">
        <v>826</v>
      </c>
      <c r="B345" s="53"/>
      <c r="C345" s="53"/>
      <c r="D345" s="87">
        <f>Vertices[[#This Row],[followersCount]]/100000</f>
        <v>1.1800000000000001E-3</v>
      </c>
      <c r="E345" s="84"/>
      <c r="F345" s="15"/>
      <c r="G345" s="15"/>
      <c r="H345" s="67" t="str">
        <f>IF(Vertices[[#This Row],[Size]]&gt;50,Vertices[[#This Row],[Vertex]],"")</f>
        <v/>
      </c>
      <c r="I345" s="67"/>
      <c r="J345" s="67"/>
      <c r="K345" s="16"/>
      <c r="L345" s="88"/>
      <c r="M345" s="89">
        <v>4428.90283203125</v>
      </c>
      <c r="N345" s="89">
        <v>8759.7041015625</v>
      </c>
      <c r="O345" s="78"/>
      <c r="P345" s="90"/>
      <c r="Q345" s="90"/>
      <c r="R345" s="116"/>
      <c r="S345" s="116"/>
      <c r="T345" s="116"/>
      <c r="U345" s="116"/>
      <c r="V345" s="117"/>
      <c r="W345" s="117"/>
      <c r="X345" s="117"/>
      <c r="Y345" s="117"/>
      <c r="Z345" s="51"/>
      <c r="AA345" s="85">
        <v>345</v>
      </c>
      <c r="AB345" s="85"/>
      <c r="AC345">
        <v>38</v>
      </c>
      <c r="AD345">
        <v>118</v>
      </c>
      <c r="AE345">
        <v>14</v>
      </c>
      <c r="AF345">
        <v>295</v>
      </c>
    </row>
    <row r="346" spans="1:32" x14ac:dyDescent="0.3">
      <c r="A346" t="s">
        <v>827</v>
      </c>
      <c r="B346" s="53"/>
      <c r="C346" s="53"/>
      <c r="D346" s="87">
        <f>Vertices[[#This Row],[followersCount]]/100000</f>
        <v>7.1000000000000002E-4</v>
      </c>
      <c r="E346" s="84"/>
      <c r="F346" s="15"/>
      <c r="G346" s="15"/>
      <c r="H346" s="67" t="str">
        <f>IF(Vertices[[#This Row],[Size]]&gt;50,Vertices[[#This Row],[Vertex]],"")</f>
        <v/>
      </c>
      <c r="I346" s="67"/>
      <c r="J346" s="67"/>
      <c r="K346" s="16"/>
      <c r="L346" s="88"/>
      <c r="M346" s="89">
        <v>7233.4951171875</v>
      </c>
      <c r="N346" s="89">
        <v>2204.04638671875</v>
      </c>
      <c r="O346" s="78"/>
      <c r="P346" s="90"/>
      <c r="Q346" s="90"/>
      <c r="R346" s="116"/>
      <c r="S346" s="116"/>
      <c r="T346" s="116"/>
      <c r="U346" s="116"/>
      <c r="V346" s="117"/>
      <c r="W346" s="117"/>
      <c r="X346" s="117"/>
      <c r="Y346" s="117"/>
      <c r="Z346" s="51"/>
      <c r="AA346" s="85">
        <v>346</v>
      </c>
      <c r="AB346" s="85"/>
      <c r="AC346">
        <v>226</v>
      </c>
      <c r="AD346">
        <v>71</v>
      </c>
      <c r="AE346">
        <v>109</v>
      </c>
      <c r="AF346">
        <v>143</v>
      </c>
    </row>
    <row r="347" spans="1:32" x14ac:dyDescent="0.3">
      <c r="A347" t="s">
        <v>828</v>
      </c>
      <c r="B347" s="53"/>
      <c r="C347" s="53"/>
      <c r="D347" s="87">
        <f>Vertices[[#This Row],[followersCount]]/100000</f>
        <v>5.8599999999999998E-3</v>
      </c>
      <c r="E347" s="84"/>
      <c r="F347" s="15"/>
      <c r="G347" s="15"/>
      <c r="H347" s="67" t="str">
        <f>IF(Vertices[[#This Row],[Size]]&gt;50,Vertices[[#This Row],[Vertex]],"")</f>
        <v/>
      </c>
      <c r="I347" s="67"/>
      <c r="J347" s="67"/>
      <c r="K347" s="16"/>
      <c r="L347" s="88"/>
      <c r="M347" s="89">
        <v>6972.0068359375</v>
      </c>
      <c r="N347" s="89">
        <v>7846.09033203125</v>
      </c>
      <c r="O347" s="78"/>
      <c r="P347" s="90"/>
      <c r="Q347" s="90"/>
      <c r="R347" s="116"/>
      <c r="S347" s="116"/>
      <c r="T347" s="116"/>
      <c r="U347" s="116"/>
      <c r="V347" s="117"/>
      <c r="W347" s="117"/>
      <c r="X347" s="117"/>
      <c r="Y347" s="117"/>
      <c r="Z347" s="51"/>
      <c r="AA347" s="85">
        <v>347</v>
      </c>
      <c r="AB347" s="85"/>
      <c r="AC347">
        <v>832</v>
      </c>
      <c r="AD347">
        <v>586</v>
      </c>
      <c r="AE347">
        <v>852</v>
      </c>
      <c r="AF347">
        <v>52</v>
      </c>
    </row>
    <row r="348" spans="1:32" x14ac:dyDescent="0.3">
      <c r="A348" t="s">
        <v>829</v>
      </c>
      <c r="B348" s="53"/>
      <c r="C348" s="53"/>
      <c r="D348" s="87">
        <f>Vertices[[#This Row],[followersCount]]/100000</f>
        <v>2.14E-3</v>
      </c>
      <c r="E348" s="84"/>
      <c r="F348" s="15"/>
      <c r="G348" s="15"/>
      <c r="H348" s="67" t="str">
        <f>IF(Vertices[[#This Row],[Size]]&gt;50,Vertices[[#This Row],[Vertex]],"")</f>
        <v/>
      </c>
      <c r="I348" s="67"/>
      <c r="J348" s="67"/>
      <c r="K348" s="16"/>
      <c r="L348" s="88"/>
      <c r="M348" s="89">
        <v>9837.736328125</v>
      </c>
      <c r="N348" s="89">
        <v>5192.68017578125</v>
      </c>
      <c r="O348" s="78"/>
      <c r="P348" s="90"/>
      <c r="Q348" s="90"/>
      <c r="R348" s="116"/>
      <c r="S348" s="116"/>
      <c r="T348" s="116"/>
      <c r="U348" s="116"/>
      <c r="V348" s="117"/>
      <c r="W348" s="117"/>
      <c r="X348" s="117"/>
      <c r="Y348" s="117"/>
      <c r="Z348" s="51"/>
      <c r="AA348" s="85">
        <v>348</v>
      </c>
      <c r="AB348" s="85"/>
      <c r="AC348">
        <v>1158</v>
      </c>
      <c r="AD348">
        <v>214</v>
      </c>
      <c r="AE348">
        <v>977</v>
      </c>
      <c r="AF348">
        <v>440</v>
      </c>
    </row>
    <row r="349" spans="1:32" x14ac:dyDescent="0.3">
      <c r="A349" t="s">
        <v>830</v>
      </c>
      <c r="B349" s="53"/>
      <c r="C349" s="53"/>
      <c r="D349" s="87">
        <f>Vertices[[#This Row],[followersCount]]/100000</f>
        <v>1.1900000000000001E-3</v>
      </c>
      <c r="E349" s="84"/>
      <c r="F349" s="15"/>
      <c r="G349" s="15"/>
      <c r="H349" s="67" t="str">
        <f>IF(Vertices[[#This Row],[Size]]&gt;50,Vertices[[#This Row],[Vertex]],"")</f>
        <v/>
      </c>
      <c r="I349" s="67"/>
      <c r="J349" s="67"/>
      <c r="K349" s="16"/>
      <c r="L349" s="88"/>
      <c r="M349" s="89">
        <v>3867.888916015625</v>
      </c>
      <c r="N349" s="89">
        <v>7673.27490234375</v>
      </c>
      <c r="O349" s="78"/>
      <c r="P349" s="90"/>
      <c r="Q349" s="90"/>
      <c r="R349" s="116"/>
      <c r="S349" s="116"/>
      <c r="T349" s="116"/>
      <c r="U349" s="116"/>
      <c r="V349" s="117"/>
      <c r="W349" s="117"/>
      <c r="X349" s="117"/>
      <c r="Y349" s="117"/>
      <c r="Z349" s="51"/>
      <c r="AA349" s="85">
        <v>349</v>
      </c>
      <c r="AB349" s="85"/>
      <c r="AC349">
        <v>70</v>
      </c>
      <c r="AD349">
        <v>119</v>
      </c>
      <c r="AE349">
        <v>6</v>
      </c>
      <c r="AF349">
        <v>294</v>
      </c>
    </row>
    <row r="350" spans="1:32" x14ac:dyDescent="0.3">
      <c r="A350" t="s">
        <v>831</v>
      </c>
      <c r="B350" s="53"/>
      <c r="C350" s="53"/>
      <c r="D350" s="87">
        <f>Vertices[[#This Row],[followersCount]]/100000</f>
        <v>5.0699999999999999E-3</v>
      </c>
      <c r="E350" s="84"/>
      <c r="F350" s="15"/>
      <c r="G350" s="15"/>
      <c r="H350" s="67" t="str">
        <f>IF(Vertices[[#This Row],[Size]]&gt;50,Vertices[[#This Row],[Vertex]],"")</f>
        <v/>
      </c>
      <c r="I350" s="67"/>
      <c r="J350" s="67"/>
      <c r="K350" s="16"/>
      <c r="L350" s="88"/>
      <c r="M350" s="89">
        <v>3487.639892578125</v>
      </c>
      <c r="N350" s="89">
        <v>9050.142578125</v>
      </c>
      <c r="O350" s="78"/>
      <c r="P350" s="90"/>
      <c r="Q350" s="90"/>
      <c r="R350" s="116"/>
      <c r="S350" s="116"/>
      <c r="T350" s="116"/>
      <c r="U350" s="116"/>
      <c r="V350" s="117"/>
      <c r="W350" s="117"/>
      <c r="X350" s="117"/>
      <c r="Y350" s="117"/>
      <c r="Z350" s="51"/>
      <c r="AA350" s="85">
        <v>350</v>
      </c>
      <c r="AB350" s="85"/>
      <c r="AC350">
        <v>877</v>
      </c>
      <c r="AD350">
        <v>507</v>
      </c>
      <c r="AE350">
        <v>3078</v>
      </c>
      <c r="AF350">
        <v>1246</v>
      </c>
    </row>
    <row r="351" spans="1:32" x14ac:dyDescent="0.3">
      <c r="A351" t="s">
        <v>832</v>
      </c>
      <c r="B351" s="53"/>
      <c r="C351" s="53"/>
      <c r="D351" s="87">
        <f>Vertices[[#This Row],[followersCount]]/100000</f>
        <v>2.4000000000000001E-4</v>
      </c>
      <c r="E351" s="84"/>
      <c r="F351" s="15"/>
      <c r="G351" s="15"/>
      <c r="H351" s="67" t="str">
        <f>IF(Vertices[[#This Row],[Size]]&gt;50,Vertices[[#This Row],[Vertex]],"")</f>
        <v/>
      </c>
      <c r="I351" s="67"/>
      <c r="J351" s="67"/>
      <c r="K351" s="16"/>
      <c r="L351" s="88"/>
      <c r="M351" s="89">
        <v>6448.212890625</v>
      </c>
      <c r="N351" s="89">
        <v>7448.0048828125</v>
      </c>
      <c r="O351" s="78"/>
      <c r="P351" s="90"/>
      <c r="Q351" s="90"/>
      <c r="R351" s="116"/>
      <c r="S351" s="116"/>
      <c r="T351" s="116"/>
      <c r="U351" s="116"/>
      <c r="V351" s="117"/>
      <c r="W351" s="117"/>
      <c r="X351" s="117"/>
      <c r="Y351" s="117"/>
      <c r="Z351" s="51"/>
      <c r="AA351" s="85">
        <v>351</v>
      </c>
      <c r="AB351" s="85"/>
      <c r="AC351">
        <v>134</v>
      </c>
      <c r="AD351">
        <v>24</v>
      </c>
      <c r="AE351">
        <v>119</v>
      </c>
      <c r="AF351">
        <v>172</v>
      </c>
    </row>
    <row r="352" spans="1:32" x14ac:dyDescent="0.3">
      <c r="A352" t="s">
        <v>833</v>
      </c>
      <c r="B352" s="53"/>
      <c r="C352" s="53"/>
      <c r="D352" s="87">
        <f>Vertices[[#This Row],[followersCount]]/100000</f>
        <v>4.2999999999999999E-4</v>
      </c>
      <c r="E352" s="84"/>
      <c r="F352" s="15"/>
      <c r="G352" s="15"/>
      <c r="H352" s="67" t="str">
        <f>IF(Vertices[[#This Row],[Size]]&gt;50,Vertices[[#This Row],[Vertex]],"")</f>
        <v/>
      </c>
      <c r="I352" s="67"/>
      <c r="J352" s="67"/>
      <c r="K352" s="16"/>
      <c r="L352" s="88"/>
      <c r="M352" s="89">
        <v>8794.8466796875</v>
      </c>
      <c r="N352" s="89">
        <v>4532.6337890625</v>
      </c>
      <c r="O352" s="78"/>
      <c r="P352" s="90"/>
      <c r="Q352" s="90"/>
      <c r="R352" s="116"/>
      <c r="S352" s="116"/>
      <c r="T352" s="116"/>
      <c r="U352" s="116"/>
      <c r="V352" s="117"/>
      <c r="W352" s="117"/>
      <c r="X352" s="117"/>
      <c r="Y352" s="117"/>
      <c r="Z352" s="51"/>
      <c r="AA352" s="85">
        <v>352</v>
      </c>
      <c r="AB352" s="85"/>
      <c r="AC352">
        <v>704</v>
      </c>
      <c r="AD352">
        <v>43</v>
      </c>
      <c r="AE352">
        <v>341</v>
      </c>
      <c r="AF352">
        <v>117</v>
      </c>
    </row>
    <row r="353" spans="1:32" x14ac:dyDescent="0.3">
      <c r="A353" t="s">
        <v>834</v>
      </c>
      <c r="B353" s="53"/>
      <c r="C353" s="53"/>
      <c r="D353" s="87">
        <f>Vertices[[#This Row],[followersCount]]/100000</f>
        <v>1.5E-3</v>
      </c>
      <c r="E353" s="84"/>
      <c r="F353" s="15"/>
      <c r="G353" s="15"/>
      <c r="H353" s="67" t="str">
        <f>IF(Vertices[[#This Row],[Size]]&gt;50,Vertices[[#This Row],[Vertex]],"")</f>
        <v/>
      </c>
      <c r="I353" s="67"/>
      <c r="J353" s="67"/>
      <c r="K353" s="16"/>
      <c r="L353" s="88"/>
      <c r="M353" s="89">
        <v>1115.2364501953125</v>
      </c>
      <c r="N353" s="89">
        <v>5903.14501953125</v>
      </c>
      <c r="O353" s="78"/>
      <c r="P353" s="90"/>
      <c r="Q353" s="90"/>
      <c r="R353" s="116"/>
      <c r="S353" s="116"/>
      <c r="T353" s="116"/>
      <c r="U353" s="116"/>
      <c r="V353" s="117"/>
      <c r="W353" s="117"/>
      <c r="X353" s="117"/>
      <c r="Y353" s="117"/>
      <c r="Z353" s="51"/>
      <c r="AA353" s="85">
        <v>353</v>
      </c>
      <c r="AB353" s="85"/>
      <c r="AC353">
        <v>208</v>
      </c>
      <c r="AD353">
        <v>150</v>
      </c>
      <c r="AE353">
        <v>9</v>
      </c>
      <c r="AF353">
        <v>330</v>
      </c>
    </row>
    <row r="354" spans="1:32" x14ac:dyDescent="0.3">
      <c r="A354" t="s">
        <v>835</v>
      </c>
      <c r="B354" s="53"/>
      <c r="C354" s="53"/>
      <c r="D354" s="87">
        <f>Vertices[[#This Row],[followersCount]]/100000</f>
        <v>2.8800000000000002E-3</v>
      </c>
      <c r="E354" s="84"/>
      <c r="F354" s="15"/>
      <c r="G354" s="15"/>
      <c r="H354" s="67" t="str">
        <f>IF(Vertices[[#This Row],[Size]]&gt;50,Vertices[[#This Row],[Vertex]],"")</f>
        <v/>
      </c>
      <c r="I354" s="67"/>
      <c r="J354" s="67"/>
      <c r="K354" s="16"/>
      <c r="L354" s="88"/>
      <c r="M354" s="89">
        <v>9581.9912109375</v>
      </c>
      <c r="N354" s="89">
        <v>6928.232421875</v>
      </c>
      <c r="O354" s="78"/>
      <c r="P354" s="90"/>
      <c r="Q354" s="90"/>
      <c r="R354" s="116"/>
      <c r="S354" s="116"/>
      <c r="T354" s="116"/>
      <c r="U354" s="116"/>
      <c r="V354" s="117"/>
      <c r="W354" s="117"/>
      <c r="X354" s="117"/>
      <c r="Y354" s="117"/>
      <c r="Z354" s="51"/>
      <c r="AA354" s="85">
        <v>354</v>
      </c>
      <c r="AB354" s="85"/>
      <c r="AC354">
        <v>645</v>
      </c>
      <c r="AD354">
        <v>288</v>
      </c>
      <c r="AE354">
        <v>1990</v>
      </c>
      <c r="AF354">
        <v>344</v>
      </c>
    </row>
    <row r="355" spans="1:32" x14ac:dyDescent="0.3">
      <c r="A355" t="s">
        <v>434</v>
      </c>
      <c r="B355" s="53"/>
      <c r="C355" s="53"/>
      <c r="D355" s="87">
        <f>Vertices[[#This Row],[followersCount]]/100000</f>
        <v>4.0640000000000003E-2</v>
      </c>
      <c r="E355" s="84"/>
      <c r="F355" s="15"/>
      <c r="G355" s="15"/>
      <c r="H355" s="67" t="str">
        <f>IF(Vertices[[#This Row],[Size]]&gt;50,Vertices[[#This Row],[Vertex]],"")</f>
        <v/>
      </c>
      <c r="I355" s="67"/>
      <c r="J355" s="67"/>
      <c r="K355" s="16"/>
      <c r="L355" s="88"/>
      <c r="M355" s="89">
        <v>3432.228271484375</v>
      </c>
      <c r="N355" s="89">
        <v>5304.8154296875</v>
      </c>
      <c r="O355" s="78"/>
      <c r="P355" s="90"/>
      <c r="Q355" s="90"/>
      <c r="R355" s="116"/>
      <c r="S355" s="116"/>
      <c r="T355" s="116"/>
      <c r="U355" s="116"/>
      <c r="V355" s="117"/>
      <c r="W355" s="117"/>
      <c r="X355" s="117"/>
      <c r="Y355" s="117"/>
      <c r="Z355" s="51"/>
      <c r="AA355" s="85">
        <v>355</v>
      </c>
      <c r="AB355" s="85"/>
      <c r="AC355">
        <v>7126</v>
      </c>
      <c r="AD355">
        <v>4064</v>
      </c>
      <c r="AE355">
        <v>4064</v>
      </c>
      <c r="AF355">
        <v>712</v>
      </c>
    </row>
    <row r="356" spans="1:32" x14ac:dyDescent="0.3">
      <c r="A356" t="s">
        <v>836</v>
      </c>
      <c r="B356" s="53"/>
      <c r="C356" s="53"/>
      <c r="D356" s="87">
        <f>Vertices[[#This Row],[followersCount]]/100000</f>
        <v>1.73E-3</v>
      </c>
      <c r="E356" s="84"/>
      <c r="F356" s="15"/>
      <c r="G356" s="15"/>
      <c r="H356" s="67" t="str">
        <f>IF(Vertices[[#This Row],[Size]]&gt;50,Vertices[[#This Row],[Vertex]],"")</f>
        <v/>
      </c>
      <c r="I356" s="67"/>
      <c r="J356" s="67"/>
      <c r="K356" s="16"/>
      <c r="L356" s="88"/>
      <c r="M356" s="89">
        <v>3994.3076171875</v>
      </c>
      <c r="N356" s="89">
        <v>8647.91015625</v>
      </c>
      <c r="O356" s="78"/>
      <c r="P356" s="90"/>
      <c r="Q356" s="90"/>
      <c r="R356" s="116"/>
      <c r="S356" s="116"/>
      <c r="T356" s="116"/>
      <c r="U356" s="116"/>
      <c r="V356" s="117"/>
      <c r="W356" s="117"/>
      <c r="X356" s="117"/>
      <c r="Y356" s="117"/>
      <c r="Z356" s="51"/>
      <c r="AA356" s="85">
        <v>356</v>
      </c>
      <c r="AB356" s="85"/>
      <c r="AC356">
        <v>862</v>
      </c>
      <c r="AD356">
        <v>173</v>
      </c>
      <c r="AE356">
        <v>150</v>
      </c>
      <c r="AF356">
        <v>295</v>
      </c>
    </row>
    <row r="357" spans="1:32" x14ac:dyDescent="0.3">
      <c r="A357" t="s">
        <v>837</v>
      </c>
      <c r="B357" s="53"/>
      <c r="C357" s="53"/>
      <c r="D357" s="87">
        <f>Vertices[[#This Row],[followersCount]]/100000</f>
        <v>3.0500000000000002E-3</v>
      </c>
      <c r="E357" s="84"/>
      <c r="F357" s="15"/>
      <c r="G357" s="15"/>
      <c r="H357" s="67" t="str">
        <f>IF(Vertices[[#This Row],[Size]]&gt;50,Vertices[[#This Row],[Vertex]],"")</f>
        <v/>
      </c>
      <c r="I357" s="67"/>
      <c r="J357" s="67"/>
      <c r="K357" s="16"/>
      <c r="L357" s="88"/>
      <c r="M357" s="89">
        <v>4337.1962890625</v>
      </c>
      <c r="N357" s="89">
        <v>9409.0234375</v>
      </c>
      <c r="O357" s="78"/>
      <c r="P357" s="90"/>
      <c r="Q357" s="90"/>
      <c r="R357" s="116"/>
      <c r="S357" s="116"/>
      <c r="T357" s="116"/>
      <c r="U357" s="116"/>
      <c r="V357" s="117"/>
      <c r="W357" s="117"/>
      <c r="X357" s="117"/>
      <c r="Y357" s="117"/>
      <c r="Z357" s="51"/>
      <c r="AA357" s="85">
        <v>357</v>
      </c>
      <c r="AB357" s="85"/>
      <c r="AC357">
        <v>1714</v>
      </c>
      <c r="AD357">
        <v>305</v>
      </c>
      <c r="AE357">
        <v>3024</v>
      </c>
      <c r="AF357">
        <v>289</v>
      </c>
    </row>
    <row r="358" spans="1:32" x14ac:dyDescent="0.3">
      <c r="A358" t="s">
        <v>838</v>
      </c>
      <c r="B358" s="53"/>
      <c r="C358" s="53"/>
      <c r="D358" s="87">
        <f>Vertices[[#This Row],[followersCount]]/100000</f>
        <v>1.2999999999999999E-3</v>
      </c>
      <c r="E358" s="84"/>
      <c r="F358" s="15"/>
      <c r="G358" s="15"/>
      <c r="H358" s="67" t="str">
        <f>IF(Vertices[[#This Row],[Size]]&gt;50,Vertices[[#This Row],[Vertex]],"")</f>
        <v/>
      </c>
      <c r="I358" s="67"/>
      <c r="J358" s="67"/>
      <c r="K358" s="16"/>
      <c r="L358" s="88"/>
      <c r="M358" s="89">
        <v>3451.407958984375</v>
      </c>
      <c r="N358" s="89">
        <v>584.1226806640625</v>
      </c>
      <c r="O358" s="78"/>
      <c r="P358" s="90"/>
      <c r="Q358" s="90"/>
      <c r="R358" s="116"/>
      <c r="S358" s="116"/>
      <c r="T358" s="116"/>
      <c r="U358" s="116"/>
      <c r="V358" s="117"/>
      <c r="W358" s="117"/>
      <c r="X358" s="117"/>
      <c r="Y358" s="117"/>
      <c r="Z358" s="51"/>
      <c r="AA358" s="85">
        <v>358</v>
      </c>
      <c r="AB358" s="85"/>
      <c r="AC358">
        <v>3</v>
      </c>
      <c r="AD358">
        <v>130</v>
      </c>
      <c r="AE358">
        <v>289</v>
      </c>
      <c r="AF358">
        <v>140</v>
      </c>
    </row>
    <row r="359" spans="1:32" x14ac:dyDescent="0.3">
      <c r="A359" t="s">
        <v>839</v>
      </c>
      <c r="B359" s="53"/>
      <c r="C359" s="53"/>
      <c r="D359" s="87">
        <f>Vertices[[#This Row],[followersCount]]/100000</f>
        <v>1.5499999999999999E-3</v>
      </c>
      <c r="E359" s="84"/>
      <c r="F359" s="15"/>
      <c r="G359" s="15"/>
      <c r="H359" s="67" t="str">
        <f>IF(Vertices[[#This Row],[Size]]&gt;50,Vertices[[#This Row],[Vertex]],"")</f>
        <v/>
      </c>
      <c r="I359" s="67"/>
      <c r="J359" s="67"/>
      <c r="K359" s="16"/>
      <c r="L359" s="88"/>
      <c r="M359" s="89">
        <v>1402.7469482421875</v>
      </c>
      <c r="N359" s="89">
        <v>2718.88671875</v>
      </c>
      <c r="O359" s="78"/>
      <c r="P359" s="90"/>
      <c r="Q359" s="90"/>
      <c r="R359" s="116"/>
      <c r="S359" s="116"/>
      <c r="T359" s="116"/>
      <c r="U359" s="116"/>
      <c r="V359" s="117"/>
      <c r="W359" s="117"/>
      <c r="X359" s="117"/>
      <c r="Y359" s="117"/>
      <c r="Z359" s="51"/>
      <c r="AA359" s="85">
        <v>359</v>
      </c>
      <c r="AB359" s="85"/>
      <c r="AC359">
        <v>116</v>
      </c>
      <c r="AD359">
        <v>155</v>
      </c>
      <c r="AE359">
        <v>802</v>
      </c>
      <c r="AF359">
        <v>141</v>
      </c>
    </row>
    <row r="360" spans="1:32" x14ac:dyDescent="0.3">
      <c r="A360" t="s">
        <v>840</v>
      </c>
      <c r="B360" s="53"/>
      <c r="C360" s="53"/>
      <c r="D360" s="87">
        <f>Vertices[[#This Row],[followersCount]]/100000</f>
        <v>3.0000000000000001E-5</v>
      </c>
      <c r="E360" s="84"/>
      <c r="F360" s="15"/>
      <c r="G360" s="15"/>
      <c r="H360" s="67" t="str">
        <f>IF(Vertices[[#This Row],[Size]]&gt;50,Vertices[[#This Row],[Vertex]],"")</f>
        <v/>
      </c>
      <c r="I360" s="67"/>
      <c r="J360" s="67"/>
      <c r="K360" s="16"/>
      <c r="L360" s="88"/>
      <c r="M360" s="89">
        <v>6466.2421875</v>
      </c>
      <c r="N360" s="89">
        <v>9752.8466796875</v>
      </c>
      <c r="O360" s="78"/>
      <c r="P360" s="90"/>
      <c r="Q360" s="90"/>
      <c r="R360" s="116"/>
      <c r="S360" s="116"/>
      <c r="T360" s="116"/>
      <c r="U360" s="116"/>
      <c r="V360" s="117"/>
      <c r="W360" s="117"/>
      <c r="X360" s="117"/>
      <c r="Y360" s="117"/>
      <c r="Z360" s="51"/>
      <c r="AA360" s="85">
        <v>360</v>
      </c>
      <c r="AB360" s="85"/>
      <c r="AC360">
        <v>2</v>
      </c>
      <c r="AD360">
        <v>3</v>
      </c>
      <c r="AE360">
        <v>1</v>
      </c>
      <c r="AF360">
        <v>4</v>
      </c>
    </row>
    <row r="361" spans="1:32" x14ac:dyDescent="0.3">
      <c r="A361" t="s">
        <v>841</v>
      </c>
      <c r="B361" s="53"/>
      <c r="C361" s="53"/>
      <c r="D361" s="87">
        <f>Vertices[[#This Row],[followersCount]]/100000</f>
        <v>1.4300000000000001E-3</v>
      </c>
      <c r="E361" s="84"/>
      <c r="F361" s="15"/>
      <c r="G361" s="15"/>
      <c r="H361" s="67" t="str">
        <f>IF(Vertices[[#This Row],[Size]]&gt;50,Vertices[[#This Row],[Vertex]],"")</f>
        <v/>
      </c>
      <c r="I361" s="67"/>
      <c r="J361" s="67"/>
      <c r="K361" s="16"/>
      <c r="L361" s="88"/>
      <c r="M361" s="89">
        <v>9292.5390625</v>
      </c>
      <c r="N361" s="89">
        <v>3543.060791015625</v>
      </c>
      <c r="O361" s="78"/>
      <c r="P361" s="90"/>
      <c r="Q361" s="90"/>
      <c r="R361" s="116"/>
      <c r="S361" s="116"/>
      <c r="T361" s="116"/>
      <c r="U361" s="116"/>
      <c r="V361" s="117"/>
      <c r="W361" s="117"/>
      <c r="X361" s="117"/>
      <c r="Y361" s="117"/>
      <c r="Z361" s="51"/>
      <c r="AA361" s="85">
        <v>361</v>
      </c>
      <c r="AB361" s="85"/>
      <c r="AC361">
        <v>446</v>
      </c>
      <c r="AD361">
        <v>143</v>
      </c>
      <c r="AE361">
        <v>91</v>
      </c>
      <c r="AF361">
        <v>718</v>
      </c>
    </row>
    <row r="362" spans="1:32" x14ac:dyDescent="0.3">
      <c r="A362" t="s">
        <v>842</v>
      </c>
      <c r="B362" s="53"/>
      <c r="C362" s="53"/>
      <c r="D362" s="87">
        <f>Vertices[[#This Row],[followersCount]]/100000</f>
        <v>4.6000000000000001E-4</v>
      </c>
      <c r="E362" s="84"/>
      <c r="F362" s="15"/>
      <c r="G362" s="15"/>
      <c r="H362" s="67" t="str">
        <f>IF(Vertices[[#This Row],[Size]]&gt;50,Vertices[[#This Row],[Vertex]],"")</f>
        <v/>
      </c>
      <c r="I362" s="67"/>
      <c r="J362" s="67"/>
      <c r="K362" s="16"/>
      <c r="L362" s="88"/>
      <c r="M362" s="89">
        <v>2543.493408203125</v>
      </c>
      <c r="N362" s="89">
        <v>3170.531494140625</v>
      </c>
      <c r="O362" s="78"/>
      <c r="P362" s="90"/>
      <c r="Q362" s="90"/>
      <c r="R362" s="116"/>
      <c r="S362" s="116"/>
      <c r="T362" s="116"/>
      <c r="U362" s="116"/>
      <c r="V362" s="117"/>
      <c r="W362" s="117"/>
      <c r="X362" s="117"/>
      <c r="Y362" s="117"/>
      <c r="Z362" s="51"/>
      <c r="AA362" s="85">
        <v>362</v>
      </c>
      <c r="AB362" s="85"/>
      <c r="AC362">
        <v>92</v>
      </c>
      <c r="AD362">
        <v>46</v>
      </c>
      <c r="AE362">
        <v>3</v>
      </c>
      <c r="AF362">
        <v>388</v>
      </c>
    </row>
    <row r="363" spans="1:32" x14ac:dyDescent="0.3">
      <c r="A363" t="s">
        <v>843</v>
      </c>
      <c r="B363" s="53"/>
      <c r="C363" s="53"/>
      <c r="D363" s="87">
        <f>Vertices[[#This Row],[followersCount]]/100000</f>
        <v>2.9E-4</v>
      </c>
      <c r="E363" s="84"/>
      <c r="F363" s="15"/>
      <c r="G363" s="15"/>
      <c r="H363" s="67" t="str">
        <f>IF(Vertices[[#This Row],[Size]]&gt;50,Vertices[[#This Row],[Vertex]],"")</f>
        <v/>
      </c>
      <c r="I363" s="67"/>
      <c r="J363" s="67"/>
      <c r="K363" s="16"/>
      <c r="L363" s="88"/>
      <c r="M363" s="89">
        <v>7041.03369140625</v>
      </c>
      <c r="N363" s="89">
        <v>1891.541748046875</v>
      </c>
      <c r="O363" s="78"/>
      <c r="P363" s="90"/>
      <c r="Q363" s="90"/>
      <c r="R363" s="116"/>
      <c r="S363" s="116"/>
      <c r="T363" s="116"/>
      <c r="U363" s="116"/>
      <c r="V363" s="117"/>
      <c r="W363" s="117"/>
      <c r="X363" s="117"/>
      <c r="Y363" s="117"/>
      <c r="Z363" s="51"/>
      <c r="AA363" s="85">
        <v>363</v>
      </c>
      <c r="AB363" s="85"/>
      <c r="AC363">
        <v>67</v>
      </c>
      <c r="AD363">
        <v>29</v>
      </c>
      <c r="AE363">
        <v>67</v>
      </c>
      <c r="AF363">
        <v>19</v>
      </c>
    </row>
    <row r="364" spans="1:32" x14ac:dyDescent="0.3">
      <c r="A364" t="s">
        <v>844</v>
      </c>
      <c r="B364" s="53"/>
      <c r="C364" s="53"/>
      <c r="D364" s="87">
        <f>Vertices[[#This Row],[followersCount]]/100000</f>
        <v>1.1900000000000001E-3</v>
      </c>
      <c r="E364" s="84"/>
      <c r="F364" s="15"/>
      <c r="G364" s="15"/>
      <c r="H364" s="67" t="str">
        <f>IF(Vertices[[#This Row],[Size]]&gt;50,Vertices[[#This Row],[Vertex]],"")</f>
        <v/>
      </c>
      <c r="I364" s="67"/>
      <c r="J364" s="67"/>
      <c r="K364" s="16"/>
      <c r="L364" s="88"/>
      <c r="M364" s="89">
        <v>9684.80078125</v>
      </c>
      <c r="N364" s="89">
        <v>6153.39501953125</v>
      </c>
      <c r="O364" s="78"/>
      <c r="P364" s="90"/>
      <c r="Q364" s="90"/>
      <c r="R364" s="116"/>
      <c r="S364" s="116"/>
      <c r="T364" s="116"/>
      <c r="U364" s="116"/>
      <c r="V364" s="117"/>
      <c r="W364" s="117"/>
      <c r="X364" s="117"/>
      <c r="Y364" s="117"/>
      <c r="Z364" s="51"/>
      <c r="AA364" s="85">
        <v>364</v>
      </c>
      <c r="AB364" s="85"/>
      <c r="AC364">
        <v>135</v>
      </c>
      <c r="AD364">
        <v>119</v>
      </c>
      <c r="AE364">
        <v>50</v>
      </c>
      <c r="AF364">
        <v>217</v>
      </c>
    </row>
    <row r="365" spans="1:32" x14ac:dyDescent="0.3">
      <c r="A365" t="s">
        <v>845</v>
      </c>
      <c r="B365" s="53"/>
      <c r="C365" s="53"/>
      <c r="D365" s="87">
        <f>Vertices[[#This Row],[followersCount]]/100000</f>
        <v>1.7000000000000001E-4</v>
      </c>
      <c r="E365" s="84"/>
      <c r="F365" s="15"/>
      <c r="G365" s="15"/>
      <c r="H365" s="67" t="str">
        <f>IF(Vertices[[#This Row],[Size]]&gt;50,Vertices[[#This Row],[Vertex]],"")</f>
        <v/>
      </c>
      <c r="I365" s="67"/>
      <c r="J365" s="67"/>
      <c r="K365" s="16"/>
      <c r="L365" s="88"/>
      <c r="M365" s="89">
        <v>8835.240234375</v>
      </c>
      <c r="N365" s="89">
        <v>4813.47119140625</v>
      </c>
      <c r="O365" s="78"/>
      <c r="P365" s="90"/>
      <c r="Q365" s="90"/>
      <c r="R365" s="116"/>
      <c r="S365" s="116"/>
      <c r="T365" s="116"/>
      <c r="U365" s="116"/>
      <c r="V365" s="117"/>
      <c r="W365" s="117"/>
      <c r="X365" s="117"/>
      <c r="Y365" s="117"/>
      <c r="Z365" s="51"/>
      <c r="AA365" s="85">
        <v>365</v>
      </c>
      <c r="AB365" s="85"/>
      <c r="AC365">
        <v>1</v>
      </c>
      <c r="AD365">
        <v>17</v>
      </c>
      <c r="AE365">
        <v>1</v>
      </c>
      <c r="AF365">
        <v>197</v>
      </c>
    </row>
    <row r="366" spans="1:32" x14ac:dyDescent="0.3">
      <c r="A366" t="s">
        <v>846</v>
      </c>
      <c r="B366" s="53"/>
      <c r="C366" s="53"/>
      <c r="D366" s="87">
        <f>Vertices[[#This Row],[followersCount]]/100000</f>
        <v>4.4099999999999999E-3</v>
      </c>
      <c r="E366" s="84"/>
      <c r="F366" s="15"/>
      <c r="G366" s="15"/>
      <c r="H366" s="67" t="str">
        <f>IF(Vertices[[#This Row],[Size]]&gt;50,Vertices[[#This Row],[Vertex]],"")</f>
        <v/>
      </c>
      <c r="I366" s="67"/>
      <c r="J366" s="67"/>
      <c r="K366" s="16"/>
      <c r="L366" s="88"/>
      <c r="M366" s="89">
        <v>1519.0313720703125</v>
      </c>
      <c r="N366" s="89">
        <v>8185.36474609375</v>
      </c>
      <c r="O366" s="78"/>
      <c r="P366" s="90"/>
      <c r="Q366" s="90"/>
      <c r="R366" s="116"/>
      <c r="S366" s="116"/>
      <c r="T366" s="116"/>
      <c r="U366" s="116"/>
      <c r="V366" s="117"/>
      <c r="W366" s="117"/>
      <c r="X366" s="117"/>
      <c r="Y366" s="117"/>
      <c r="Z366" s="51"/>
      <c r="AA366" s="85">
        <v>366</v>
      </c>
      <c r="AB366" s="85"/>
      <c r="AC366">
        <v>1204</v>
      </c>
      <c r="AD366">
        <v>441</v>
      </c>
      <c r="AE366">
        <v>3569</v>
      </c>
      <c r="AF366">
        <v>180</v>
      </c>
    </row>
    <row r="367" spans="1:32" x14ac:dyDescent="0.3">
      <c r="A367" t="s">
        <v>847</v>
      </c>
      <c r="B367" s="53"/>
      <c r="C367" s="53"/>
      <c r="D367" s="87">
        <f>Vertices[[#This Row],[followersCount]]/100000</f>
        <v>1.1999999999999999E-3</v>
      </c>
      <c r="E367" s="84"/>
      <c r="F367" s="15"/>
      <c r="G367" s="15"/>
      <c r="H367" s="67" t="str">
        <f>IF(Vertices[[#This Row],[Size]]&gt;50,Vertices[[#This Row],[Vertex]],"")</f>
        <v/>
      </c>
      <c r="I367" s="67"/>
      <c r="J367" s="67"/>
      <c r="K367" s="16"/>
      <c r="L367" s="88"/>
      <c r="M367" s="89">
        <v>7428.15673828125</v>
      </c>
      <c r="N367" s="89">
        <v>2589.52099609375</v>
      </c>
      <c r="O367" s="78"/>
      <c r="P367" s="90"/>
      <c r="Q367" s="90"/>
      <c r="R367" s="116"/>
      <c r="S367" s="116"/>
      <c r="T367" s="116"/>
      <c r="U367" s="116"/>
      <c r="V367" s="117"/>
      <c r="W367" s="117"/>
      <c r="X367" s="117"/>
      <c r="Y367" s="117"/>
      <c r="Z367" s="51"/>
      <c r="AA367" s="85">
        <v>367</v>
      </c>
      <c r="AB367" s="85"/>
      <c r="AC367">
        <v>916</v>
      </c>
      <c r="AD367">
        <v>120</v>
      </c>
      <c r="AE367">
        <v>61</v>
      </c>
      <c r="AF367">
        <v>258</v>
      </c>
    </row>
    <row r="368" spans="1:32" x14ac:dyDescent="0.3">
      <c r="A368" t="s">
        <v>848</v>
      </c>
      <c r="B368" s="53"/>
      <c r="C368" s="53"/>
      <c r="D368" s="87">
        <f>Vertices[[#This Row],[followersCount]]/100000</f>
        <v>5.8799999999999998E-3</v>
      </c>
      <c r="E368" s="84"/>
      <c r="F368" s="15"/>
      <c r="G368" s="15"/>
      <c r="H368" s="67" t="str">
        <f>IF(Vertices[[#This Row],[Size]]&gt;50,Vertices[[#This Row],[Vertex]],"")</f>
        <v/>
      </c>
      <c r="I368" s="67"/>
      <c r="J368" s="67"/>
      <c r="K368" s="16"/>
      <c r="L368" s="88"/>
      <c r="M368" s="89">
        <v>2606.267578125</v>
      </c>
      <c r="N368" s="89">
        <v>3366.375</v>
      </c>
      <c r="O368" s="78"/>
      <c r="P368" s="90"/>
      <c r="Q368" s="90"/>
      <c r="R368" s="116"/>
      <c r="S368" s="116"/>
      <c r="T368" s="116"/>
      <c r="U368" s="116"/>
      <c r="V368" s="117"/>
      <c r="W368" s="117"/>
      <c r="X368" s="117"/>
      <c r="Y368" s="117"/>
      <c r="Z368" s="51"/>
      <c r="AA368" s="85">
        <v>368</v>
      </c>
      <c r="AB368" s="85"/>
      <c r="AC368">
        <v>16033</v>
      </c>
      <c r="AD368">
        <v>588</v>
      </c>
      <c r="AE368">
        <v>7171</v>
      </c>
      <c r="AF368">
        <v>476</v>
      </c>
    </row>
    <row r="369" spans="1:32" x14ac:dyDescent="0.3">
      <c r="A369" t="s">
        <v>175</v>
      </c>
      <c r="B369" s="53"/>
      <c r="C369" s="53"/>
      <c r="D369" s="87">
        <f>Vertices[[#This Row],[followersCount]]/100000</f>
        <v>3.6909999999999998E-2</v>
      </c>
      <c r="E369" s="84"/>
      <c r="F369" s="15"/>
      <c r="G369" s="15"/>
      <c r="H369" s="67" t="str">
        <f>IF(Vertices[[#This Row],[Size]]&gt;50,Vertices[[#This Row],[Vertex]],"")</f>
        <v/>
      </c>
      <c r="I369" s="67"/>
      <c r="J369" s="67"/>
      <c r="K369" s="16"/>
      <c r="L369" s="88"/>
      <c r="M369" s="89">
        <v>5987.689453125</v>
      </c>
      <c r="N369" s="89">
        <v>950.02117919921875</v>
      </c>
      <c r="O369" s="78"/>
      <c r="P369" s="90"/>
      <c r="Q369" s="90"/>
      <c r="R369" s="116"/>
      <c r="S369" s="116"/>
      <c r="T369" s="116"/>
      <c r="U369" s="116"/>
      <c r="V369" s="117"/>
      <c r="W369" s="117"/>
      <c r="X369" s="117"/>
      <c r="Y369" s="117"/>
      <c r="Z369" s="51"/>
      <c r="AA369" s="85">
        <v>369</v>
      </c>
      <c r="AB369" s="85"/>
      <c r="AC369">
        <v>3624</v>
      </c>
      <c r="AD369">
        <v>3691</v>
      </c>
      <c r="AE369">
        <v>10765</v>
      </c>
      <c r="AF369">
        <v>475</v>
      </c>
    </row>
    <row r="370" spans="1:32" x14ac:dyDescent="0.3">
      <c r="A370" t="s">
        <v>849</v>
      </c>
      <c r="B370" s="53"/>
      <c r="C370" s="53"/>
      <c r="D370" s="87">
        <f>Vertices[[#This Row],[followersCount]]/100000</f>
        <v>7.3000000000000001E-3</v>
      </c>
      <c r="E370" s="84"/>
      <c r="F370" s="15"/>
      <c r="G370" s="15"/>
      <c r="H370" s="67" t="str">
        <f>IF(Vertices[[#This Row],[Size]]&gt;50,Vertices[[#This Row],[Vertex]],"")</f>
        <v/>
      </c>
      <c r="I370" s="67"/>
      <c r="J370" s="67"/>
      <c r="K370" s="16"/>
      <c r="L370" s="88"/>
      <c r="M370" s="89">
        <v>5329.849609375</v>
      </c>
      <c r="N370" s="89">
        <v>9367.130859375</v>
      </c>
      <c r="O370" s="78"/>
      <c r="P370" s="90"/>
      <c r="Q370" s="90"/>
      <c r="R370" s="116"/>
      <c r="S370" s="116"/>
      <c r="T370" s="116"/>
      <c r="U370" s="116"/>
      <c r="V370" s="117"/>
      <c r="W370" s="117"/>
      <c r="X370" s="117"/>
      <c r="Y370" s="117"/>
      <c r="Z370" s="51"/>
      <c r="AA370" s="85">
        <v>370</v>
      </c>
      <c r="AB370" s="85"/>
      <c r="AC370">
        <v>1891</v>
      </c>
      <c r="AD370">
        <v>730</v>
      </c>
      <c r="AE370">
        <v>185</v>
      </c>
      <c r="AF370">
        <v>929</v>
      </c>
    </row>
    <row r="371" spans="1:32" x14ac:dyDescent="0.3">
      <c r="A371" t="s">
        <v>850</v>
      </c>
      <c r="B371" s="53"/>
      <c r="C371" s="53"/>
      <c r="D371" s="87">
        <f>Vertices[[#This Row],[followersCount]]/100000</f>
        <v>9.8600000000000007E-3</v>
      </c>
      <c r="E371" s="84"/>
      <c r="F371" s="15"/>
      <c r="G371" s="15"/>
      <c r="H371" s="67" t="str">
        <f>IF(Vertices[[#This Row],[Size]]&gt;50,Vertices[[#This Row],[Vertex]],"")</f>
        <v/>
      </c>
      <c r="I371" s="67"/>
      <c r="J371" s="67"/>
      <c r="K371" s="16"/>
      <c r="L371" s="88"/>
      <c r="M371" s="89">
        <v>2977.37109375</v>
      </c>
      <c r="N371" s="89">
        <v>6043.50146484375</v>
      </c>
      <c r="O371" s="78"/>
      <c r="P371" s="90"/>
      <c r="Q371" s="90"/>
      <c r="R371" s="116"/>
      <c r="S371" s="116"/>
      <c r="T371" s="116"/>
      <c r="U371" s="116"/>
      <c r="V371" s="117"/>
      <c r="W371" s="117"/>
      <c r="X371" s="117"/>
      <c r="Y371" s="117"/>
      <c r="Z371" s="51"/>
      <c r="AA371" s="85">
        <v>371</v>
      </c>
      <c r="AB371" s="85"/>
      <c r="AC371">
        <v>803</v>
      </c>
      <c r="AD371">
        <v>986</v>
      </c>
      <c r="AE371">
        <v>328</v>
      </c>
      <c r="AF371">
        <v>4902</v>
      </c>
    </row>
    <row r="372" spans="1:32" x14ac:dyDescent="0.3">
      <c r="A372" t="s">
        <v>851</v>
      </c>
      <c r="B372" s="53"/>
      <c r="C372" s="53"/>
      <c r="D372" s="87">
        <f>Vertices[[#This Row],[followersCount]]/100000</f>
        <v>7.1000000000000002E-4</v>
      </c>
      <c r="E372" s="84"/>
      <c r="F372" s="15"/>
      <c r="G372" s="15"/>
      <c r="H372" s="67" t="str">
        <f>IF(Vertices[[#This Row],[Size]]&gt;50,Vertices[[#This Row],[Vertex]],"")</f>
        <v/>
      </c>
      <c r="I372" s="67"/>
      <c r="J372" s="67"/>
      <c r="K372" s="16"/>
      <c r="L372" s="88"/>
      <c r="M372" s="89">
        <v>9097.2236328125</v>
      </c>
      <c r="N372" s="89">
        <v>4444.18212890625</v>
      </c>
      <c r="O372" s="78"/>
      <c r="P372" s="90"/>
      <c r="Q372" s="90"/>
      <c r="R372" s="116"/>
      <c r="S372" s="116"/>
      <c r="T372" s="116"/>
      <c r="U372" s="116"/>
      <c r="V372" s="117"/>
      <c r="W372" s="117"/>
      <c r="X372" s="117"/>
      <c r="Y372" s="117"/>
      <c r="Z372" s="51"/>
      <c r="AA372" s="85">
        <v>372</v>
      </c>
      <c r="AB372" s="85"/>
      <c r="AC372">
        <v>36</v>
      </c>
      <c r="AD372">
        <v>71</v>
      </c>
      <c r="AE372">
        <v>10</v>
      </c>
      <c r="AF372">
        <v>500</v>
      </c>
    </row>
    <row r="373" spans="1:32" x14ac:dyDescent="0.3">
      <c r="A373" t="s">
        <v>852</v>
      </c>
      <c r="B373" s="53"/>
      <c r="C373" s="53"/>
      <c r="D373" s="87">
        <f>Vertices[[#This Row],[followersCount]]/100000</f>
        <v>9.0000000000000006E-5</v>
      </c>
      <c r="E373" s="84"/>
      <c r="F373" s="15"/>
      <c r="G373" s="15"/>
      <c r="H373" s="67" t="str">
        <f>IF(Vertices[[#This Row],[Size]]&gt;50,Vertices[[#This Row],[Vertex]],"")</f>
        <v/>
      </c>
      <c r="I373" s="67"/>
      <c r="J373" s="67"/>
      <c r="K373" s="16"/>
      <c r="L373" s="88"/>
      <c r="M373" s="89">
        <v>6306.95947265625</v>
      </c>
      <c r="N373" s="89">
        <v>7915.828125</v>
      </c>
      <c r="O373" s="78"/>
      <c r="P373" s="90"/>
      <c r="Q373" s="90"/>
      <c r="R373" s="116"/>
      <c r="S373" s="116"/>
      <c r="T373" s="116"/>
      <c r="U373" s="116"/>
      <c r="V373" s="117"/>
      <c r="W373" s="117"/>
      <c r="X373" s="117"/>
      <c r="Y373" s="117"/>
      <c r="Z373" s="51"/>
      <c r="AA373" s="85">
        <v>373</v>
      </c>
      <c r="AB373" s="85"/>
      <c r="AC373">
        <v>0</v>
      </c>
      <c r="AD373">
        <v>9</v>
      </c>
      <c r="AE373">
        <v>0</v>
      </c>
      <c r="AF373">
        <v>122</v>
      </c>
    </row>
    <row r="374" spans="1:32" x14ac:dyDescent="0.3">
      <c r="A374" t="s">
        <v>853</v>
      </c>
      <c r="B374" s="53"/>
      <c r="C374" s="53"/>
      <c r="D374" s="87">
        <f>Vertices[[#This Row],[followersCount]]/100000</f>
        <v>1.8000000000000001E-4</v>
      </c>
      <c r="E374" s="84"/>
      <c r="F374" s="15"/>
      <c r="G374" s="15"/>
      <c r="H374" s="67" t="str">
        <f>IF(Vertices[[#This Row],[Size]]&gt;50,Vertices[[#This Row],[Vertex]],"")</f>
        <v/>
      </c>
      <c r="I374" s="67"/>
      <c r="J374" s="67"/>
      <c r="K374" s="16"/>
      <c r="L374" s="88"/>
      <c r="M374" s="89">
        <v>7419.94140625</v>
      </c>
      <c r="N374" s="89">
        <v>3472.0712890625</v>
      </c>
      <c r="O374" s="78"/>
      <c r="P374" s="90"/>
      <c r="Q374" s="90"/>
      <c r="R374" s="116"/>
      <c r="S374" s="116"/>
      <c r="T374" s="116"/>
      <c r="U374" s="116"/>
      <c r="V374" s="117"/>
      <c r="W374" s="117"/>
      <c r="X374" s="117"/>
      <c r="Y374" s="117"/>
      <c r="Z374" s="51"/>
      <c r="AA374" s="85">
        <v>374</v>
      </c>
      <c r="AB374" s="85"/>
      <c r="AC374">
        <v>2</v>
      </c>
      <c r="AD374">
        <v>18</v>
      </c>
      <c r="AE374">
        <v>911</v>
      </c>
      <c r="AF374">
        <v>176</v>
      </c>
    </row>
    <row r="375" spans="1:32" x14ac:dyDescent="0.3">
      <c r="A375" t="s">
        <v>854</v>
      </c>
      <c r="B375" s="53"/>
      <c r="C375" s="53"/>
      <c r="D375" s="87">
        <f>Vertices[[#This Row],[followersCount]]/100000</f>
        <v>1.5200000000000001E-3</v>
      </c>
      <c r="E375" s="84"/>
      <c r="F375" s="15"/>
      <c r="G375" s="15"/>
      <c r="H375" s="67" t="str">
        <f>IF(Vertices[[#This Row],[Size]]&gt;50,Vertices[[#This Row],[Vertex]],"")</f>
        <v/>
      </c>
      <c r="I375" s="67"/>
      <c r="J375" s="67"/>
      <c r="K375" s="16"/>
      <c r="L375" s="88"/>
      <c r="M375" s="89">
        <v>4225.28662109375</v>
      </c>
      <c r="N375" s="89">
        <v>2569.138427734375</v>
      </c>
      <c r="O375" s="78"/>
      <c r="P375" s="90"/>
      <c r="Q375" s="90"/>
      <c r="R375" s="116"/>
      <c r="S375" s="116"/>
      <c r="T375" s="116"/>
      <c r="U375" s="116"/>
      <c r="V375" s="117"/>
      <c r="W375" s="117"/>
      <c r="X375" s="117"/>
      <c r="Y375" s="117"/>
      <c r="Z375" s="51"/>
      <c r="AA375" s="85">
        <v>375</v>
      </c>
      <c r="AB375" s="85"/>
      <c r="AC375">
        <v>2738</v>
      </c>
      <c r="AD375">
        <v>152</v>
      </c>
      <c r="AE375">
        <v>2972</v>
      </c>
      <c r="AF375">
        <v>465</v>
      </c>
    </row>
    <row r="376" spans="1:32" x14ac:dyDescent="0.3">
      <c r="A376" t="s">
        <v>855</v>
      </c>
      <c r="B376" s="53"/>
      <c r="C376" s="53"/>
      <c r="D376" s="87">
        <f>Vertices[[#This Row],[followersCount]]/100000</f>
        <v>3.2200000000000002E-3</v>
      </c>
      <c r="E376" s="84"/>
      <c r="F376" s="15"/>
      <c r="G376" s="15"/>
      <c r="H376" s="67" t="str">
        <f>IF(Vertices[[#This Row],[Size]]&gt;50,Vertices[[#This Row],[Vertex]],"")</f>
        <v/>
      </c>
      <c r="I376" s="67"/>
      <c r="J376" s="67"/>
      <c r="K376" s="16"/>
      <c r="L376" s="88"/>
      <c r="M376" s="89">
        <v>1640.24462890625</v>
      </c>
      <c r="N376" s="89">
        <v>7390.1669921875</v>
      </c>
      <c r="O376" s="78"/>
      <c r="P376" s="90"/>
      <c r="Q376" s="90"/>
      <c r="R376" s="116"/>
      <c r="S376" s="116"/>
      <c r="T376" s="116"/>
      <c r="U376" s="116"/>
      <c r="V376" s="117"/>
      <c r="W376" s="117"/>
      <c r="X376" s="117"/>
      <c r="Y376" s="117"/>
      <c r="Z376" s="51"/>
      <c r="AA376" s="85">
        <v>376</v>
      </c>
      <c r="AB376" s="85"/>
      <c r="AC376">
        <v>1160</v>
      </c>
      <c r="AD376">
        <v>322</v>
      </c>
      <c r="AE376">
        <v>982</v>
      </c>
      <c r="AF376">
        <v>1475</v>
      </c>
    </row>
    <row r="377" spans="1:32" x14ac:dyDescent="0.3">
      <c r="A377" t="s">
        <v>856</v>
      </c>
      <c r="B377" s="53"/>
      <c r="C377" s="53"/>
      <c r="D377" s="87">
        <f>Vertices[[#This Row],[followersCount]]/100000</f>
        <v>5.2500000000000003E-3</v>
      </c>
      <c r="E377" s="84"/>
      <c r="F377" s="15"/>
      <c r="G377" s="15"/>
      <c r="H377" s="67" t="str">
        <f>IF(Vertices[[#This Row],[Size]]&gt;50,Vertices[[#This Row],[Vertex]],"")</f>
        <v/>
      </c>
      <c r="I377" s="67"/>
      <c r="J377" s="67"/>
      <c r="K377" s="16"/>
      <c r="L377" s="88"/>
      <c r="M377" s="89">
        <v>8707.083984375</v>
      </c>
      <c r="N377" s="89">
        <v>5940.671875</v>
      </c>
      <c r="O377" s="78"/>
      <c r="P377" s="90"/>
      <c r="Q377" s="90"/>
      <c r="R377" s="116"/>
      <c r="S377" s="116"/>
      <c r="T377" s="116"/>
      <c r="U377" s="116"/>
      <c r="V377" s="117"/>
      <c r="W377" s="117"/>
      <c r="X377" s="117"/>
      <c r="Y377" s="117"/>
      <c r="Z377" s="51"/>
      <c r="AA377" s="85">
        <v>377</v>
      </c>
      <c r="AB377" s="85"/>
      <c r="AC377">
        <v>28280</v>
      </c>
      <c r="AD377">
        <v>525</v>
      </c>
      <c r="AE377">
        <v>16342</v>
      </c>
      <c r="AF377">
        <v>918</v>
      </c>
    </row>
    <row r="378" spans="1:32" x14ac:dyDescent="0.3">
      <c r="A378" t="s">
        <v>857</v>
      </c>
      <c r="B378" s="53"/>
      <c r="C378" s="53"/>
      <c r="D378" s="87">
        <f>Vertices[[#This Row],[followersCount]]/100000</f>
        <v>4.9100000000000003E-3</v>
      </c>
      <c r="E378" s="84"/>
      <c r="F378" s="15"/>
      <c r="G378" s="15"/>
      <c r="H378" s="67" t="str">
        <f>IF(Vertices[[#This Row],[Size]]&gt;50,Vertices[[#This Row],[Vertex]],"")</f>
        <v/>
      </c>
      <c r="I378" s="67"/>
      <c r="J378" s="67"/>
      <c r="K378" s="16"/>
      <c r="L378" s="88"/>
      <c r="M378" s="89">
        <v>2610.937255859375</v>
      </c>
      <c r="N378" s="89">
        <v>4114.95068359375</v>
      </c>
      <c r="O378" s="78"/>
      <c r="P378" s="90"/>
      <c r="Q378" s="90"/>
      <c r="R378" s="116"/>
      <c r="S378" s="116"/>
      <c r="T378" s="116"/>
      <c r="U378" s="116"/>
      <c r="V378" s="117"/>
      <c r="W378" s="117"/>
      <c r="X378" s="117"/>
      <c r="Y378" s="117"/>
      <c r="Z378" s="51"/>
      <c r="AA378" s="85">
        <v>378</v>
      </c>
      <c r="AB378" s="85"/>
      <c r="AC378">
        <v>1417</v>
      </c>
      <c r="AD378">
        <v>491</v>
      </c>
      <c r="AE378">
        <v>6004</v>
      </c>
      <c r="AF378">
        <v>461</v>
      </c>
    </row>
    <row r="379" spans="1:32" x14ac:dyDescent="0.3">
      <c r="A379" t="s">
        <v>858</v>
      </c>
      <c r="B379" s="53"/>
      <c r="C379" s="53"/>
      <c r="D379" s="87">
        <f>Vertices[[#This Row],[followersCount]]/100000</f>
        <v>4.5300000000000002E-3</v>
      </c>
      <c r="E379" s="84"/>
      <c r="F379" s="15"/>
      <c r="G379" s="15"/>
      <c r="H379" s="67" t="str">
        <f>IF(Vertices[[#This Row],[Size]]&gt;50,Vertices[[#This Row],[Vertex]],"")</f>
        <v/>
      </c>
      <c r="I379" s="67"/>
      <c r="J379" s="67"/>
      <c r="K379" s="16"/>
      <c r="L379" s="88"/>
      <c r="M379" s="89">
        <v>7619.7548828125</v>
      </c>
      <c r="N379" s="89">
        <v>1333.6331787109375</v>
      </c>
      <c r="O379" s="78"/>
      <c r="P379" s="90"/>
      <c r="Q379" s="90"/>
      <c r="R379" s="116"/>
      <c r="S379" s="116"/>
      <c r="T379" s="116"/>
      <c r="U379" s="116"/>
      <c r="V379" s="117"/>
      <c r="W379" s="117"/>
      <c r="X379" s="117"/>
      <c r="Y379" s="117"/>
      <c r="Z379" s="51"/>
      <c r="AA379" s="85">
        <v>379</v>
      </c>
      <c r="AB379" s="85"/>
      <c r="AC379">
        <v>12340</v>
      </c>
      <c r="AD379">
        <v>453</v>
      </c>
      <c r="AE379">
        <v>5306</v>
      </c>
      <c r="AF379">
        <v>449</v>
      </c>
    </row>
    <row r="380" spans="1:32" x14ac:dyDescent="0.3">
      <c r="A380" t="s">
        <v>859</v>
      </c>
      <c r="B380" s="53"/>
      <c r="C380" s="53"/>
      <c r="D380" s="87">
        <f>Vertices[[#This Row],[followersCount]]/100000</f>
        <v>1.7899999999999999E-3</v>
      </c>
      <c r="E380" s="84"/>
      <c r="F380" s="15"/>
      <c r="G380" s="15"/>
      <c r="H380" s="67" t="str">
        <f>IF(Vertices[[#This Row],[Size]]&gt;50,Vertices[[#This Row],[Vertex]],"")</f>
        <v/>
      </c>
      <c r="I380" s="67"/>
      <c r="J380" s="67"/>
      <c r="K380" s="16"/>
      <c r="L380" s="88"/>
      <c r="M380" s="89">
        <v>5993.0849609375</v>
      </c>
      <c r="N380" s="89">
        <v>9351.4345703125</v>
      </c>
      <c r="O380" s="78"/>
      <c r="P380" s="90"/>
      <c r="Q380" s="90"/>
      <c r="R380" s="116"/>
      <c r="S380" s="116"/>
      <c r="T380" s="116"/>
      <c r="U380" s="116"/>
      <c r="V380" s="117"/>
      <c r="W380" s="117"/>
      <c r="X380" s="117"/>
      <c r="Y380" s="117"/>
      <c r="Z380" s="51"/>
      <c r="AA380" s="85">
        <v>380</v>
      </c>
      <c r="AB380" s="85"/>
      <c r="AC380">
        <v>1630</v>
      </c>
      <c r="AD380">
        <v>179</v>
      </c>
      <c r="AE380">
        <v>4735</v>
      </c>
      <c r="AF380">
        <v>204</v>
      </c>
    </row>
    <row r="381" spans="1:32" x14ac:dyDescent="0.3">
      <c r="A381" t="s">
        <v>860</v>
      </c>
      <c r="B381" s="53"/>
      <c r="C381" s="53"/>
      <c r="D381" s="87">
        <f>Vertices[[#This Row],[followersCount]]/100000</f>
        <v>3.6000000000000002E-4</v>
      </c>
      <c r="E381" s="84"/>
      <c r="F381" s="15"/>
      <c r="G381" s="15"/>
      <c r="H381" s="67" t="str">
        <f>IF(Vertices[[#This Row],[Size]]&gt;50,Vertices[[#This Row],[Vertex]],"")</f>
        <v/>
      </c>
      <c r="I381" s="67"/>
      <c r="J381" s="67"/>
      <c r="K381" s="16"/>
      <c r="L381" s="88"/>
      <c r="M381" s="89">
        <v>6062.4189453125</v>
      </c>
      <c r="N381" s="89">
        <v>2103.76953125</v>
      </c>
      <c r="O381" s="78"/>
      <c r="P381" s="90"/>
      <c r="Q381" s="90"/>
      <c r="R381" s="116"/>
      <c r="S381" s="116"/>
      <c r="T381" s="116"/>
      <c r="U381" s="116"/>
      <c r="V381" s="117"/>
      <c r="W381" s="117"/>
      <c r="X381" s="117"/>
      <c r="Y381" s="117"/>
      <c r="Z381" s="51"/>
      <c r="AA381" s="85">
        <v>381</v>
      </c>
      <c r="AB381" s="85"/>
      <c r="AC381">
        <v>260</v>
      </c>
      <c r="AD381">
        <v>36</v>
      </c>
      <c r="AE381">
        <v>104</v>
      </c>
      <c r="AF381">
        <v>98</v>
      </c>
    </row>
    <row r="382" spans="1:32" x14ac:dyDescent="0.3">
      <c r="A382" t="s">
        <v>861</v>
      </c>
      <c r="B382" s="53"/>
      <c r="C382" s="53"/>
      <c r="D382" s="87">
        <f>Vertices[[#This Row],[followersCount]]/100000</f>
        <v>6.3000000000000003E-4</v>
      </c>
      <c r="E382" s="84"/>
      <c r="F382" s="15"/>
      <c r="G382" s="15"/>
      <c r="H382" s="67" t="str">
        <f>IF(Vertices[[#This Row],[Size]]&gt;50,Vertices[[#This Row],[Vertex]],"")</f>
        <v/>
      </c>
      <c r="I382" s="67"/>
      <c r="J382" s="67"/>
      <c r="K382" s="16"/>
      <c r="L382" s="88"/>
      <c r="M382" s="89">
        <v>6359.51513671875</v>
      </c>
      <c r="N382" s="89">
        <v>6458.55078125</v>
      </c>
      <c r="O382" s="78"/>
      <c r="P382" s="90"/>
      <c r="Q382" s="90"/>
      <c r="R382" s="116"/>
      <c r="S382" s="116"/>
      <c r="T382" s="116"/>
      <c r="U382" s="116"/>
      <c r="V382" s="117"/>
      <c r="W382" s="117"/>
      <c r="X382" s="117"/>
      <c r="Y382" s="117"/>
      <c r="Z382" s="51"/>
      <c r="AA382" s="85">
        <v>382</v>
      </c>
      <c r="AB382" s="85"/>
      <c r="AC382">
        <v>416</v>
      </c>
      <c r="AD382">
        <v>63</v>
      </c>
      <c r="AE382">
        <v>64</v>
      </c>
      <c r="AF382">
        <v>203</v>
      </c>
    </row>
    <row r="383" spans="1:32" x14ac:dyDescent="0.3">
      <c r="A383" t="s">
        <v>862</v>
      </c>
      <c r="B383" s="53"/>
      <c r="C383" s="53"/>
      <c r="D383" s="87">
        <f>Vertices[[#This Row],[followersCount]]/100000</f>
        <v>5.5599999999999998E-3</v>
      </c>
      <c r="E383" s="84"/>
      <c r="F383" s="15"/>
      <c r="G383" s="15"/>
      <c r="H383" s="67" t="str">
        <f>IF(Vertices[[#This Row],[Size]]&gt;50,Vertices[[#This Row],[Vertex]],"")</f>
        <v/>
      </c>
      <c r="I383" s="67"/>
      <c r="J383" s="67"/>
      <c r="K383" s="16"/>
      <c r="L383" s="88"/>
      <c r="M383" s="89">
        <v>1950.7623291015625</v>
      </c>
      <c r="N383" s="89">
        <v>7031.208984375</v>
      </c>
      <c r="O383" s="78"/>
      <c r="P383" s="90"/>
      <c r="Q383" s="90"/>
      <c r="R383" s="116"/>
      <c r="S383" s="116"/>
      <c r="T383" s="116"/>
      <c r="U383" s="116"/>
      <c r="V383" s="117"/>
      <c r="W383" s="117"/>
      <c r="X383" s="117"/>
      <c r="Y383" s="117"/>
      <c r="Z383" s="51"/>
      <c r="AA383" s="85">
        <v>383</v>
      </c>
      <c r="AB383" s="85"/>
      <c r="AC383">
        <v>728</v>
      </c>
      <c r="AD383">
        <v>556</v>
      </c>
      <c r="AE383">
        <v>708</v>
      </c>
      <c r="AF383">
        <v>836</v>
      </c>
    </row>
    <row r="384" spans="1:32" x14ac:dyDescent="0.3">
      <c r="A384" t="s">
        <v>863</v>
      </c>
      <c r="B384" s="53"/>
      <c r="C384" s="53"/>
      <c r="D384" s="87">
        <f>Vertices[[#This Row],[followersCount]]/100000</f>
        <v>0.30419000000000002</v>
      </c>
      <c r="E384" s="84"/>
      <c r="F384" s="15"/>
      <c r="G384" s="15"/>
      <c r="H384" s="67" t="str">
        <f>IF(Vertices[[#This Row],[Size]]&gt;50,Vertices[[#This Row],[Vertex]],"")</f>
        <v/>
      </c>
      <c r="I384" s="67"/>
      <c r="J384" s="67"/>
      <c r="K384" s="16"/>
      <c r="L384" s="88"/>
      <c r="M384" s="89">
        <v>5177.474609375</v>
      </c>
      <c r="N384" s="89">
        <v>497.69442749023438</v>
      </c>
      <c r="O384" s="78"/>
      <c r="P384" s="90"/>
      <c r="Q384" s="90"/>
      <c r="R384" s="116"/>
      <c r="S384" s="116"/>
      <c r="T384" s="116"/>
      <c r="U384" s="116"/>
      <c r="V384" s="117"/>
      <c r="W384" s="117"/>
      <c r="X384" s="117"/>
      <c r="Y384" s="117"/>
      <c r="Z384" s="51"/>
      <c r="AA384" s="85">
        <v>384</v>
      </c>
      <c r="AB384" s="85"/>
      <c r="AC384">
        <v>3710</v>
      </c>
      <c r="AD384">
        <v>30419</v>
      </c>
      <c r="AE384">
        <v>2586</v>
      </c>
      <c r="AF384">
        <v>5664</v>
      </c>
    </row>
    <row r="385" spans="1:32" x14ac:dyDescent="0.3">
      <c r="A385" t="s">
        <v>864</v>
      </c>
      <c r="B385" s="53"/>
      <c r="C385" s="53"/>
      <c r="D385" s="87">
        <f>Vertices[[#This Row],[followersCount]]/100000</f>
        <v>6.3000000000000003E-4</v>
      </c>
      <c r="E385" s="84"/>
      <c r="F385" s="15"/>
      <c r="G385" s="15"/>
      <c r="H385" s="67" t="str">
        <f>IF(Vertices[[#This Row],[Size]]&gt;50,Vertices[[#This Row],[Vertex]],"")</f>
        <v/>
      </c>
      <c r="I385" s="67"/>
      <c r="J385" s="67"/>
      <c r="K385" s="16"/>
      <c r="L385" s="88"/>
      <c r="M385" s="89">
        <v>8285.3779296875</v>
      </c>
      <c r="N385" s="89">
        <v>3559.720947265625</v>
      </c>
      <c r="O385" s="78"/>
      <c r="P385" s="90"/>
      <c r="Q385" s="90"/>
      <c r="R385" s="116"/>
      <c r="S385" s="116"/>
      <c r="T385" s="116"/>
      <c r="U385" s="116"/>
      <c r="V385" s="117"/>
      <c r="W385" s="117"/>
      <c r="X385" s="117"/>
      <c r="Y385" s="117"/>
      <c r="Z385" s="51"/>
      <c r="AA385" s="85">
        <v>385</v>
      </c>
      <c r="AB385" s="85"/>
      <c r="AC385">
        <v>529</v>
      </c>
      <c r="AD385">
        <v>63</v>
      </c>
      <c r="AE385">
        <v>1204</v>
      </c>
      <c r="AF385">
        <v>295</v>
      </c>
    </row>
    <row r="386" spans="1:32" x14ac:dyDescent="0.3">
      <c r="A386" t="s">
        <v>865</v>
      </c>
      <c r="B386" s="53"/>
      <c r="C386" s="53"/>
      <c r="D386" s="87">
        <f>Vertices[[#This Row],[followersCount]]/100000</f>
        <v>3.63E-3</v>
      </c>
      <c r="E386" s="84"/>
      <c r="F386" s="15"/>
      <c r="G386" s="15"/>
      <c r="H386" s="67" t="str">
        <f>IF(Vertices[[#This Row],[Size]]&gt;50,Vertices[[#This Row],[Vertex]],"")</f>
        <v/>
      </c>
      <c r="I386" s="67"/>
      <c r="J386" s="67"/>
      <c r="K386" s="16"/>
      <c r="L386" s="88"/>
      <c r="M386" s="89">
        <v>3920.798583984375</v>
      </c>
      <c r="N386" s="89">
        <v>8479.7783203125</v>
      </c>
      <c r="O386" s="78"/>
      <c r="P386" s="90"/>
      <c r="Q386" s="90"/>
      <c r="R386" s="116"/>
      <c r="S386" s="116"/>
      <c r="T386" s="116"/>
      <c r="U386" s="116"/>
      <c r="V386" s="117"/>
      <c r="W386" s="117"/>
      <c r="X386" s="117"/>
      <c r="Y386" s="117"/>
      <c r="Z386" s="51"/>
      <c r="AA386" s="85">
        <v>386</v>
      </c>
      <c r="AB386" s="85"/>
      <c r="AC386">
        <v>3766</v>
      </c>
      <c r="AD386">
        <v>363</v>
      </c>
      <c r="AE386">
        <v>2613</v>
      </c>
      <c r="AF386">
        <v>236</v>
      </c>
    </row>
    <row r="387" spans="1:32" x14ac:dyDescent="0.3">
      <c r="A387" t="s">
        <v>866</v>
      </c>
      <c r="B387" s="53"/>
      <c r="C387" s="53"/>
      <c r="D387" s="87">
        <f>Vertices[[#This Row],[followersCount]]/100000</f>
        <v>5.1000000000000004E-4</v>
      </c>
      <c r="E387" s="84"/>
      <c r="F387" s="15"/>
      <c r="G387" s="15"/>
      <c r="H387" s="67" t="str">
        <f>IF(Vertices[[#This Row],[Size]]&gt;50,Vertices[[#This Row],[Vertex]],"")</f>
        <v/>
      </c>
      <c r="I387" s="67"/>
      <c r="J387" s="67"/>
      <c r="K387" s="16"/>
      <c r="L387" s="88"/>
      <c r="M387" s="89">
        <v>2229.343017578125</v>
      </c>
      <c r="N387" s="89">
        <v>3789.85400390625</v>
      </c>
      <c r="O387" s="78"/>
      <c r="P387" s="90"/>
      <c r="Q387" s="90"/>
      <c r="R387" s="116"/>
      <c r="S387" s="116"/>
      <c r="T387" s="116"/>
      <c r="U387" s="116"/>
      <c r="V387" s="117"/>
      <c r="W387" s="117"/>
      <c r="X387" s="117"/>
      <c r="Y387" s="117"/>
      <c r="Z387" s="51"/>
      <c r="AA387" s="85">
        <v>387</v>
      </c>
      <c r="AB387" s="85"/>
      <c r="AC387">
        <v>179</v>
      </c>
      <c r="AD387">
        <v>51</v>
      </c>
      <c r="AE387">
        <v>661</v>
      </c>
      <c r="AF387">
        <v>207</v>
      </c>
    </row>
    <row r="388" spans="1:32" x14ac:dyDescent="0.3">
      <c r="A388" t="s">
        <v>867</v>
      </c>
      <c r="B388" s="53"/>
      <c r="C388" s="53"/>
      <c r="D388" s="87">
        <f>Vertices[[#This Row],[followersCount]]/100000</f>
        <v>3.82E-3</v>
      </c>
      <c r="E388" s="84"/>
      <c r="F388" s="15"/>
      <c r="G388" s="15"/>
      <c r="H388" s="67" t="str">
        <f>IF(Vertices[[#This Row],[Size]]&gt;50,Vertices[[#This Row],[Vertex]],"")</f>
        <v/>
      </c>
      <c r="I388" s="67"/>
      <c r="J388" s="67"/>
      <c r="K388" s="16"/>
      <c r="L388" s="88"/>
      <c r="M388" s="89">
        <v>6988.193359375</v>
      </c>
      <c r="N388" s="89">
        <v>5664.130859375</v>
      </c>
      <c r="O388" s="78"/>
      <c r="P388" s="90"/>
      <c r="Q388" s="90"/>
      <c r="R388" s="116"/>
      <c r="S388" s="116"/>
      <c r="T388" s="116"/>
      <c r="U388" s="116"/>
      <c r="V388" s="117"/>
      <c r="W388" s="117"/>
      <c r="X388" s="117"/>
      <c r="Y388" s="117"/>
      <c r="Z388" s="51"/>
      <c r="AA388" s="85">
        <v>388</v>
      </c>
      <c r="AB388" s="85"/>
      <c r="AC388">
        <v>2720</v>
      </c>
      <c r="AD388">
        <v>382</v>
      </c>
      <c r="AE388">
        <v>17228</v>
      </c>
      <c r="AF388">
        <v>124</v>
      </c>
    </row>
    <row r="389" spans="1:32" x14ac:dyDescent="0.3">
      <c r="A389" t="s">
        <v>868</v>
      </c>
      <c r="B389" s="53"/>
      <c r="C389" s="53"/>
      <c r="D389" s="87">
        <f>Vertices[[#This Row],[followersCount]]/100000</f>
        <v>5.5900000000000004E-3</v>
      </c>
      <c r="E389" s="84"/>
      <c r="F389" s="15"/>
      <c r="G389" s="15"/>
      <c r="H389" s="67" t="str">
        <f>IF(Vertices[[#This Row],[Size]]&gt;50,Vertices[[#This Row],[Vertex]],"")</f>
        <v/>
      </c>
      <c r="I389" s="67"/>
      <c r="J389" s="67"/>
      <c r="K389" s="16"/>
      <c r="L389" s="88"/>
      <c r="M389" s="89">
        <v>8794.4345703125</v>
      </c>
      <c r="N389" s="89">
        <v>4050.20751953125</v>
      </c>
      <c r="O389" s="78"/>
      <c r="P389" s="90"/>
      <c r="Q389" s="90"/>
      <c r="R389" s="116"/>
      <c r="S389" s="116"/>
      <c r="T389" s="116"/>
      <c r="U389" s="116"/>
      <c r="V389" s="117"/>
      <c r="W389" s="117"/>
      <c r="X389" s="117"/>
      <c r="Y389" s="117"/>
      <c r="Z389" s="51"/>
      <c r="AA389" s="85">
        <v>389</v>
      </c>
      <c r="AB389" s="85"/>
      <c r="AC389">
        <v>15708</v>
      </c>
      <c r="AD389">
        <v>559</v>
      </c>
      <c r="AE389">
        <v>6019</v>
      </c>
      <c r="AF389">
        <v>226</v>
      </c>
    </row>
    <row r="390" spans="1:32" x14ac:dyDescent="0.3">
      <c r="A390" t="s">
        <v>869</v>
      </c>
      <c r="B390" s="53"/>
      <c r="C390" s="53"/>
      <c r="D390" s="87">
        <f>Vertices[[#This Row],[followersCount]]/100000</f>
        <v>3.5500000000000002E-3</v>
      </c>
      <c r="E390" s="84"/>
      <c r="F390" s="15"/>
      <c r="G390" s="15"/>
      <c r="H390" s="67" t="str">
        <f>IF(Vertices[[#This Row],[Size]]&gt;50,Vertices[[#This Row],[Vertex]],"")</f>
        <v/>
      </c>
      <c r="I390" s="67"/>
      <c r="J390" s="67"/>
      <c r="K390" s="16"/>
      <c r="L390" s="88"/>
      <c r="M390" s="89">
        <v>171.22300720214844</v>
      </c>
      <c r="N390" s="89">
        <v>5191.47265625</v>
      </c>
      <c r="O390" s="78"/>
      <c r="P390" s="90"/>
      <c r="Q390" s="90"/>
      <c r="R390" s="116"/>
      <c r="S390" s="116"/>
      <c r="T390" s="116"/>
      <c r="U390" s="116"/>
      <c r="V390" s="117"/>
      <c r="W390" s="117"/>
      <c r="X390" s="117"/>
      <c r="Y390" s="117"/>
      <c r="Z390" s="51"/>
      <c r="AA390" s="85">
        <v>390</v>
      </c>
      <c r="AB390" s="85"/>
      <c r="AC390">
        <v>1691</v>
      </c>
      <c r="AD390">
        <v>355</v>
      </c>
      <c r="AE390">
        <v>6676</v>
      </c>
      <c r="AF390">
        <v>341</v>
      </c>
    </row>
    <row r="391" spans="1:32" x14ac:dyDescent="0.3">
      <c r="A391" t="s">
        <v>870</v>
      </c>
      <c r="B391" s="53"/>
      <c r="C391" s="53"/>
      <c r="D391" s="87">
        <f>Vertices[[#This Row],[followersCount]]/100000</f>
        <v>7.1000000000000004E-3</v>
      </c>
      <c r="E391" s="84"/>
      <c r="F391" s="15"/>
      <c r="G391" s="15"/>
      <c r="H391" s="67" t="str">
        <f>IF(Vertices[[#This Row],[Size]]&gt;50,Vertices[[#This Row],[Vertex]],"")</f>
        <v/>
      </c>
      <c r="I391" s="67"/>
      <c r="J391" s="67"/>
      <c r="K391" s="16"/>
      <c r="L391" s="88"/>
      <c r="M391" s="89">
        <v>974.28997802734375</v>
      </c>
      <c r="N391" s="89">
        <v>6404.0771484375</v>
      </c>
      <c r="O391" s="78"/>
      <c r="P391" s="90"/>
      <c r="Q391" s="90"/>
      <c r="R391" s="116"/>
      <c r="S391" s="116"/>
      <c r="T391" s="116"/>
      <c r="U391" s="116"/>
      <c r="V391" s="117"/>
      <c r="W391" s="117"/>
      <c r="X391" s="117"/>
      <c r="Y391" s="117"/>
      <c r="Z391" s="51"/>
      <c r="AA391" s="85">
        <v>391</v>
      </c>
      <c r="AB391" s="85"/>
      <c r="AC391">
        <v>48</v>
      </c>
      <c r="AD391">
        <v>710</v>
      </c>
      <c r="AE391">
        <v>1808</v>
      </c>
      <c r="AF391">
        <v>2250</v>
      </c>
    </row>
    <row r="392" spans="1:32" x14ac:dyDescent="0.3">
      <c r="A392" t="s">
        <v>871</v>
      </c>
      <c r="B392" s="53"/>
      <c r="C392" s="53"/>
      <c r="D392" s="87">
        <f>Vertices[[#This Row],[followersCount]]/100000</f>
        <v>1.8000000000000001E-4</v>
      </c>
      <c r="E392" s="84"/>
      <c r="F392" s="15"/>
      <c r="G392" s="15"/>
      <c r="H392" s="67" t="str">
        <f>IF(Vertices[[#This Row],[Size]]&gt;50,Vertices[[#This Row],[Vertex]],"")</f>
        <v/>
      </c>
      <c r="I392" s="67"/>
      <c r="J392" s="67"/>
      <c r="K392" s="16"/>
      <c r="L392" s="88"/>
      <c r="M392" s="89">
        <v>7984.37548828125</v>
      </c>
      <c r="N392" s="89">
        <v>8524.4140625</v>
      </c>
      <c r="O392" s="78"/>
      <c r="P392" s="90"/>
      <c r="Q392" s="90"/>
      <c r="R392" s="116"/>
      <c r="S392" s="116"/>
      <c r="T392" s="116"/>
      <c r="U392" s="116"/>
      <c r="V392" s="117"/>
      <c r="W392" s="117"/>
      <c r="X392" s="117"/>
      <c r="Y392" s="117"/>
      <c r="Z392" s="51"/>
      <c r="AA392" s="85">
        <v>392</v>
      </c>
      <c r="AB392" s="85"/>
      <c r="AC392">
        <v>115</v>
      </c>
      <c r="AD392">
        <v>18</v>
      </c>
      <c r="AE392">
        <v>45</v>
      </c>
      <c r="AF392">
        <v>214</v>
      </c>
    </row>
    <row r="393" spans="1:32" x14ac:dyDescent="0.3">
      <c r="A393" t="s">
        <v>872</v>
      </c>
      <c r="B393" s="53"/>
      <c r="C393" s="53"/>
      <c r="D393" s="87">
        <f>Vertices[[#This Row],[followersCount]]/100000</f>
        <v>4.1599999999999996E-3</v>
      </c>
      <c r="E393" s="84"/>
      <c r="F393" s="15"/>
      <c r="G393" s="15"/>
      <c r="H393" s="67" t="str">
        <f>IF(Vertices[[#This Row],[Size]]&gt;50,Vertices[[#This Row],[Vertex]],"")</f>
        <v/>
      </c>
      <c r="I393" s="67"/>
      <c r="J393" s="67"/>
      <c r="K393" s="16"/>
      <c r="L393" s="88"/>
      <c r="M393" s="89">
        <v>4472.3955078125</v>
      </c>
      <c r="N393" s="89">
        <v>657.42724609375</v>
      </c>
      <c r="O393" s="78"/>
      <c r="P393" s="90"/>
      <c r="Q393" s="90"/>
      <c r="R393" s="116"/>
      <c r="S393" s="116"/>
      <c r="T393" s="116"/>
      <c r="U393" s="116"/>
      <c r="V393" s="117"/>
      <c r="W393" s="117"/>
      <c r="X393" s="117"/>
      <c r="Y393" s="117"/>
      <c r="Z393" s="51"/>
      <c r="AA393" s="85">
        <v>393</v>
      </c>
      <c r="AB393" s="85"/>
      <c r="AC393">
        <v>4495</v>
      </c>
      <c r="AD393">
        <v>416</v>
      </c>
      <c r="AE393">
        <v>7589</v>
      </c>
      <c r="AF393">
        <v>438</v>
      </c>
    </row>
    <row r="394" spans="1:32" x14ac:dyDescent="0.3">
      <c r="A394" t="s">
        <v>873</v>
      </c>
      <c r="B394" s="53"/>
      <c r="C394" s="53"/>
      <c r="D394" s="87">
        <f>Vertices[[#This Row],[followersCount]]/100000</f>
        <v>6.9999999999999994E-5</v>
      </c>
      <c r="E394" s="84"/>
      <c r="F394" s="15"/>
      <c r="G394" s="15"/>
      <c r="H394" s="67" t="str">
        <f>IF(Vertices[[#This Row],[Size]]&gt;50,Vertices[[#This Row],[Vertex]],"")</f>
        <v/>
      </c>
      <c r="I394" s="67"/>
      <c r="J394" s="67"/>
      <c r="K394" s="16"/>
      <c r="L394" s="88"/>
      <c r="M394" s="89">
        <v>2832.7158203125</v>
      </c>
      <c r="N394" s="89">
        <v>7990.123046875</v>
      </c>
      <c r="O394" s="78"/>
      <c r="P394" s="90"/>
      <c r="Q394" s="90"/>
      <c r="R394" s="116"/>
      <c r="S394" s="116"/>
      <c r="T394" s="116"/>
      <c r="U394" s="116"/>
      <c r="V394" s="117"/>
      <c r="W394" s="117"/>
      <c r="X394" s="117"/>
      <c r="Y394" s="117"/>
      <c r="Z394" s="51"/>
      <c r="AA394" s="85">
        <v>394</v>
      </c>
      <c r="AB394" s="85"/>
      <c r="AC394">
        <v>10</v>
      </c>
      <c r="AD394">
        <v>7</v>
      </c>
      <c r="AE394">
        <v>6</v>
      </c>
      <c r="AF394">
        <v>61</v>
      </c>
    </row>
    <row r="395" spans="1:32" x14ac:dyDescent="0.3">
      <c r="A395" t="s">
        <v>874</v>
      </c>
      <c r="B395" s="53"/>
      <c r="C395" s="53"/>
      <c r="D395" s="87">
        <f>Vertices[[#This Row],[followersCount]]/100000</f>
        <v>8.4000000000000003E-4</v>
      </c>
      <c r="E395" s="84"/>
      <c r="F395" s="15"/>
      <c r="G395" s="15"/>
      <c r="H395" s="67" t="str">
        <f>IF(Vertices[[#This Row],[Size]]&gt;50,Vertices[[#This Row],[Vertex]],"")</f>
        <v/>
      </c>
      <c r="I395" s="67"/>
      <c r="J395" s="67"/>
      <c r="K395" s="16"/>
      <c r="L395" s="88"/>
      <c r="M395" s="89">
        <v>2125.461181640625</v>
      </c>
      <c r="N395" s="89">
        <v>2182.60595703125</v>
      </c>
      <c r="O395" s="78"/>
      <c r="P395" s="90"/>
      <c r="Q395" s="90"/>
      <c r="R395" s="116"/>
      <c r="S395" s="116"/>
      <c r="T395" s="116"/>
      <c r="U395" s="116"/>
      <c r="V395" s="117"/>
      <c r="W395" s="117"/>
      <c r="X395" s="117"/>
      <c r="Y395" s="117"/>
      <c r="Z395" s="51"/>
      <c r="AA395" s="85">
        <v>395</v>
      </c>
      <c r="AB395" s="85"/>
      <c r="AC395">
        <v>948</v>
      </c>
      <c r="AD395">
        <v>84</v>
      </c>
      <c r="AE395">
        <v>314</v>
      </c>
      <c r="AF395">
        <v>356</v>
      </c>
    </row>
    <row r="396" spans="1:32" x14ac:dyDescent="0.3">
      <c r="A396" t="s">
        <v>875</v>
      </c>
      <c r="B396" s="53"/>
      <c r="C396" s="53"/>
      <c r="D396" s="87">
        <f>Vertices[[#This Row],[followersCount]]/100000</f>
        <v>1.6000000000000001E-3</v>
      </c>
      <c r="E396" s="84"/>
      <c r="F396" s="15"/>
      <c r="G396" s="15"/>
      <c r="H396" s="67" t="str">
        <f>IF(Vertices[[#This Row],[Size]]&gt;50,Vertices[[#This Row],[Vertex]],"")</f>
        <v/>
      </c>
      <c r="I396" s="67"/>
      <c r="J396" s="67"/>
      <c r="K396" s="16"/>
      <c r="L396" s="88"/>
      <c r="M396" s="89">
        <v>8099.05126953125</v>
      </c>
      <c r="N396" s="89">
        <v>3865.9755859375</v>
      </c>
      <c r="O396" s="78"/>
      <c r="P396" s="90"/>
      <c r="Q396" s="90"/>
      <c r="R396" s="116"/>
      <c r="S396" s="116"/>
      <c r="T396" s="116"/>
      <c r="U396" s="116"/>
      <c r="V396" s="117"/>
      <c r="W396" s="117"/>
      <c r="X396" s="117"/>
      <c r="Y396" s="117"/>
      <c r="Z396" s="51"/>
      <c r="AA396" s="85">
        <v>396</v>
      </c>
      <c r="AB396" s="85"/>
      <c r="AC396">
        <v>498</v>
      </c>
      <c r="AD396">
        <v>160</v>
      </c>
      <c r="AE396">
        <v>910</v>
      </c>
      <c r="AF396">
        <v>352</v>
      </c>
    </row>
    <row r="397" spans="1:32" x14ac:dyDescent="0.3">
      <c r="A397" t="s">
        <v>876</v>
      </c>
      <c r="B397" s="53"/>
      <c r="C397" s="53"/>
      <c r="D397" s="87">
        <f>Vertices[[#This Row],[followersCount]]/100000</f>
        <v>7.5000000000000002E-4</v>
      </c>
      <c r="E397" s="84"/>
      <c r="F397" s="15"/>
      <c r="G397" s="15"/>
      <c r="H397" s="67" t="str">
        <f>IF(Vertices[[#This Row],[Size]]&gt;50,Vertices[[#This Row],[Vertex]],"")</f>
        <v/>
      </c>
      <c r="I397" s="67"/>
      <c r="J397" s="67"/>
      <c r="K397" s="16"/>
      <c r="L397" s="88"/>
      <c r="M397" s="89">
        <v>1893.8328857421875</v>
      </c>
      <c r="N397" s="89">
        <v>4608.36083984375</v>
      </c>
      <c r="O397" s="78"/>
      <c r="P397" s="90"/>
      <c r="Q397" s="90"/>
      <c r="R397" s="116"/>
      <c r="S397" s="116"/>
      <c r="T397" s="116"/>
      <c r="U397" s="116"/>
      <c r="V397" s="117"/>
      <c r="W397" s="117"/>
      <c r="X397" s="117"/>
      <c r="Y397" s="117"/>
      <c r="Z397" s="51"/>
      <c r="AA397" s="85">
        <v>397</v>
      </c>
      <c r="AB397" s="85"/>
      <c r="AC397">
        <v>165</v>
      </c>
      <c r="AD397">
        <v>75</v>
      </c>
      <c r="AE397">
        <v>349</v>
      </c>
      <c r="AF397">
        <v>294</v>
      </c>
    </row>
    <row r="398" spans="1:32" x14ac:dyDescent="0.3">
      <c r="A398" t="s">
        <v>272</v>
      </c>
      <c r="B398" s="53"/>
      <c r="C398" s="53"/>
      <c r="D398" s="87">
        <f>Vertices[[#This Row],[followersCount]]/100000</f>
        <v>1.57E-3</v>
      </c>
      <c r="E398" s="84"/>
      <c r="F398" s="15"/>
      <c r="G398" s="15"/>
      <c r="H398" s="67" t="str">
        <f>IF(Vertices[[#This Row],[Size]]&gt;50,Vertices[[#This Row],[Vertex]],"")</f>
        <v/>
      </c>
      <c r="I398" s="67"/>
      <c r="J398" s="67"/>
      <c r="K398" s="16"/>
      <c r="L398" s="88"/>
      <c r="M398" s="89">
        <v>5961.30029296875</v>
      </c>
      <c r="N398" s="89">
        <v>5844.3916015625</v>
      </c>
      <c r="O398" s="78"/>
      <c r="P398" s="90"/>
      <c r="Q398" s="90"/>
      <c r="R398" s="116"/>
      <c r="S398" s="116"/>
      <c r="T398" s="116"/>
      <c r="U398" s="116"/>
      <c r="V398" s="117"/>
      <c r="W398" s="117"/>
      <c r="X398" s="117"/>
      <c r="Y398" s="117"/>
      <c r="Z398" s="51"/>
      <c r="AA398" s="85">
        <v>398</v>
      </c>
      <c r="AB398" s="85"/>
      <c r="AC398">
        <v>168</v>
      </c>
      <c r="AD398">
        <v>157</v>
      </c>
      <c r="AE398">
        <v>86</v>
      </c>
      <c r="AF398">
        <v>345</v>
      </c>
    </row>
    <row r="399" spans="1:32" x14ac:dyDescent="0.3">
      <c r="A399" t="s">
        <v>877</v>
      </c>
      <c r="B399" s="53"/>
      <c r="C399" s="53"/>
      <c r="D399" s="87">
        <f>Vertices[[#This Row],[followersCount]]/100000</f>
        <v>2.1700000000000001E-3</v>
      </c>
      <c r="E399" s="84"/>
      <c r="F399" s="15"/>
      <c r="G399" s="15"/>
      <c r="H399" s="67" t="str">
        <f>IF(Vertices[[#This Row],[Size]]&gt;50,Vertices[[#This Row],[Vertex]],"")</f>
        <v/>
      </c>
      <c r="I399" s="67"/>
      <c r="J399" s="67"/>
      <c r="K399" s="16"/>
      <c r="L399" s="88"/>
      <c r="M399" s="89">
        <v>4979.84912109375</v>
      </c>
      <c r="N399" s="89">
        <v>2543.340576171875</v>
      </c>
      <c r="O399" s="78"/>
      <c r="P399" s="90"/>
      <c r="Q399" s="90"/>
      <c r="R399" s="116"/>
      <c r="S399" s="116"/>
      <c r="T399" s="116"/>
      <c r="U399" s="116"/>
      <c r="V399" s="117"/>
      <c r="W399" s="117"/>
      <c r="X399" s="117"/>
      <c r="Y399" s="117"/>
      <c r="Z399" s="51"/>
      <c r="AA399" s="85">
        <v>399</v>
      </c>
      <c r="AB399" s="85"/>
      <c r="AC399">
        <v>215</v>
      </c>
      <c r="AD399">
        <v>217</v>
      </c>
      <c r="AE399">
        <v>363</v>
      </c>
      <c r="AF399">
        <v>321</v>
      </c>
    </row>
    <row r="400" spans="1:32" x14ac:dyDescent="0.3">
      <c r="A400" t="s">
        <v>878</v>
      </c>
      <c r="B400" s="53"/>
      <c r="C400" s="53"/>
      <c r="D400" s="87">
        <f>Vertices[[#This Row],[followersCount]]/100000</f>
        <v>3.3700000000000002E-3</v>
      </c>
      <c r="E400" s="84"/>
      <c r="F400" s="15"/>
      <c r="G400" s="15"/>
      <c r="H400" s="67" t="str">
        <f>IF(Vertices[[#This Row],[Size]]&gt;50,Vertices[[#This Row],[Vertex]],"")</f>
        <v/>
      </c>
      <c r="I400" s="67"/>
      <c r="J400" s="67"/>
      <c r="K400" s="16"/>
      <c r="L400" s="88"/>
      <c r="M400" s="89">
        <v>8549.4560546875</v>
      </c>
      <c r="N400" s="89">
        <v>6657.41748046875</v>
      </c>
      <c r="O400" s="78"/>
      <c r="P400" s="90"/>
      <c r="Q400" s="90"/>
      <c r="R400" s="116"/>
      <c r="S400" s="116"/>
      <c r="T400" s="116"/>
      <c r="U400" s="116"/>
      <c r="V400" s="117"/>
      <c r="W400" s="117"/>
      <c r="X400" s="117"/>
      <c r="Y400" s="117"/>
      <c r="Z400" s="51"/>
      <c r="AA400" s="85">
        <v>400</v>
      </c>
      <c r="AB400" s="85"/>
      <c r="AC400">
        <v>1173</v>
      </c>
      <c r="AD400">
        <v>337</v>
      </c>
      <c r="AE400">
        <v>594</v>
      </c>
      <c r="AF400">
        <v>238</v>
      </c>
    </row>
    <row r="401" spans="1:32" x14ac:dyDescent="0.3">
      <c r="A401" t="s">
        <v>879</v>
      </c>
      <c r="B401" s="53"/>
      <c r="C401" s="53"/>
      <c r="D401" s="87">
        <f>Vertices[[#This Row],[followersCount]]/100000</f>
        <v>2.9199999999999999E-3</v>
      </c>
      <c r="E401" s="84"/>
      <c r="F401" s="15"/>
      <c r="G401" s="15"/>
      <c r="H401" s="67" t="str">
        <f>IF(Vertices[[#This Row],[Size]]&gt;50,Vertices[[#This Row],[Vertex]],"")</f>
        <v/>
      </c>
      <c r="I401" s="67"/>
      <c r="J401" s="67"/>
      <c r="K401" s="16"/>
      <c r="L401" s="88"/>
      <c r="M401" s="89">
        <v>4721.16552734375</v>
      </c>
      <c r="N401" s="89">
        <v>7629.33935546875</v>
      </c>
      <c r="O401" s="78"/>
      <c r="P401" s="90"/>
      <c r="Q401" s="90"/>
      <c r="R401" s="116"/>
      <c r="S401" s="116"/>
      <c r="T401" s="116"/>
      <c r="U401" s="116"/>
      <c r="V401" s="117"/>
      <c r="W401" s="117"/>
      <c r="X401" s="117"/>
      <c r="Y401" s="117"/>
      <c r="Z401" s="51"/>
      <c r="AA401" s="85">
        <v>401</v>
      </c>
      <c r="AB401" s="85"/>
      <c r="AC401">
        <v>1827</v>
      </c>
      <c r="AD401">
        <v>292</v>
      </c>
      <c r="AE401">
        <v>1608</v>
      </c>
      <c r="AF401">
        <v>370</v>
      </c>
    </row>
    <row r="402" spans="1:32" x14ac:dyDescent="0.3">
      <c r="A402" t="s">
        <v>880</v>
      </c>
      <c r="B402" s="53"/>
      <c r="C402" s="53"/>
      <c r="D402" s="87">
        <f>Vertices[[#This Row],[followersCount]]/100000</f>
        <v>3.4099999999999998E-3</v>
      </c>
      <c r="E402" s="84"/>
      <c r="F402" s="15"/>
      <c r="G402" s="15"/>
      <c r="H402" s="67" t="str">
        <f>IF(Vertices[[#This Row],[Size]]&gt;50,Vertices[[#This Row],[Vertex]],"")</f>
        <v/>
      </c>
      <c r="I402" s="67"/>
      <c r="J402" s="67"/>
      <c r="K402" s="16"/>
      <c r="L402" s="88"/>
      <c r="M402" s="89">
        <v>6908.0068359375</v>
      </c>
      <c r="N402" s="89">
        <v>2126.092041015625</v>
      </c>
      <c r="O402" s="78"/>
      <c r="P402" s="90"/>
      <c r="Q402" s="90"/>
      <c r="R402" s="116"/>
      <c r="S402" s="116"/>
      <c r="T402" s="116"/>
      <c r="U402" s="116"/>
      <c r="V402" s="117"/>
      <c r="W402" s="117"/>
      <c r="X402" s="117"/>
      <c r="Y402" s="117"/>
      <c r="Z402" s="51"/>
      <c r="AA402" s="85">
        <v>402</v>
      </c>
      <c r="AB402" s="85"/>
      <c r="AC402">
        <v>179</v>
      </c>
      <c r="AD402">
        <v>341</v>
      </c>
      <c r="AE402">
        <v>41</v>
      </c>
      <c r="AF402">
        <v>1225</v>
      </c>
    </row>
    <row r="403" spans="1:32" x14ac:dyDescent="0.3">
      <c r="A403" t="s">
        <v>881</v>
      </c>
      <c r="B403" s="53"/>
      <c r="C403" s="53"/>
      <c r="D403" s="87">
        <f>Vertices[[#This Row],[followersCount]]/100000</f>
        <v>5.1999999999999995E-4</v>
      </c>
      <c r="E403" s="84"/>
      <c r="F403" s="15"/>
      <c r="G403" s="15"/>
      <c r="H403" s="67" t="str">
        <f>IF(Vertices[[#This Row],[Size]]&gt;50,Vertices[[#This Row],[Vertex]],"")</f>
        <v/>
      </c>
      <c r="I403" s="67"/>
      <c r="J403" s="67"/>
      <c r="K403" s="16"/>
      <c r="L403" s="88"/>
      <c r="M403" s="89">
        <v>8390.9306640625</v>
      </c>
      <c r="N403" s="89">
        <v>2643.0517578125</v>
      </c>
      <c r="O403" s="78"/>
      <c r="P403" s="90"/>
      <c r="Q403" s="90"/>
      <c r="R403" s="116"/>
      <c r="S403" s="116"/>
      <c r="T403" s="116"/>
      <c r="U403" s="116"/>
      <c r="V403" s="117"/>
      <c r="W403" s="117"/>
      <c r="X403" s="117"/>
      <c r="Y403" s="117"/>
      <c r="Z403" s="51"/>
      <c r="AA403" s="85">
        <v>403</v>
      </c>
      <c r="AB403" s="85"/>
      <c r="AC403">
        <v>49</v>
      </c>
      <c r="AD403">
        <v>52</v>
      </c>
      <c r="AE403">
        <v>267</v>
      </c>
      <c r="AF403">
        <v>42</v>
      </c>
    </row>
    <row r="404" spans="1:32" x14ac:dyDescent="0.3">
      <c r="A404" t="s">
        <v>882</v>
      </c>
      <c r="B404" s="53"/>
      <c r="C404" s="53"/>
      <c r="D404" s="87">
        <f>Vertices[[#This Row],[followersCount]]/100000</f>
        <v>2.48E-3</v>
      </c>
      <c r="E404" s="84"/>
      <c r="F404" s="15"/>
      <c r="G404" s="15"/>
      <c r="H404" s="67" t="str">
        <f>IF(Vertices[[#This Row],[Size]]&gt;50,Vertices[[#This Row],[Vertex]],"")</f>
        <v/>
      </c>
      <c r="I404" s="67"/>
      <c r="J404" s="67"/>
      <c r="K404" s="16"/>
      <c r="L404" s="88"/>
      <c r="M404" s="89">
        <v>4402.6103515625</v>
      </c>
      <c r="N404" s="89">
        <v>286.57073974609375</v>
      </c>
      <c r="O404" s="78"/>
      <c r="P404" s="90"/>
      <c r="Q404" s="90"/>
      <c r="R404" s="116"/>
      <c r="S404" s="116"/>
      <c r="T404" s="116"/>
      <c r="U404" s="116"/>
      <c r="V404" s="117"/>
      <c r="W404" s="117"/>
      <c r="X404" s="117"/>
      <c r="Y404" s="117"/>
      <c r="Z404" s="51"/>
      <c r="AA404" s="85">
        <v>404</v>
      </c>
      <c r="AB404" s="85"/>
      <c r="AC404">
        <v>2211</v>
      </c>
      <c r="AD404">
        <v>248</v>
      </c>
      <c r="AE404">
        <v>34071</v>
      </c>
      <c r="AF404">
        <v>343</v>
      </c>
    </row>
    <row r="405" spans="1:32" x14ac:dyDescent="0.3">
      <c r="A405" t="s">
        <v>883</v>
      </c>
      <c r="B405" s="53"/>
      <c r="C405" s="53"/>
      <c r="D405" s="87">
        <f>Vertices[[#This Row],[followersCount]]/100000</f>
        <v>4.1099999999999999E-3</v>
      </c>
      <c r="E405" s="84"/>
      <c r="F405" s="15"/>
      <c r="G405" s="15"/>
      <c r="H405" s="67" t="str">
        <f>IF(Vertices[[#This Row],[Size]]&gt;50,Vertices[[#This Row],[Vertex]],"")</f>
        <v/>
      </c>
      <c r="I405" s="67"/>
      <c r="J405" s="67"/>
      <c r="K405" s="16"/>
      <c r="L405" s="88"/>
      <c r="M405" s="89">
        <v>975.514892578125</v>
      </c>
      <c r="N405" s="89">
        <v>7372.69482421875</v>
      </c>
      <c r="O405" s="78"/>
      <c r="P405" s="90"/>
      <c r="Q405" s="90"/>
      <c r="R405" s="116"/>
      <c r="S405" s="116"/>
      <c r="T405" s="116"/>
      <c r="U405" s="116"/>
      <c r="V405" s="117"/>
      <c r="W405" s="117"/>
      <c r="X405" s="117"/>
      <c r="Y405" s="117"/>
      <c r="Z405" s="51"/>
      <c r="AA405" s="85">
        <v>405</v>
      </c>
      <c r="AB405" s="85"/>
      <c r="AC405">
        <v>1117</v>
      </c>
      <c r="AD405">
        <v>411</v>
      </c>
      <c r="AE405">
        <v>5711</v>
      </c>
      <c r="AF405">
        <v>411</v>
      </c>
    </row>
    <row r="406" spans="1:32" x14ac:dyDescent="0.3">
      <c r="A406" t="s">
        <v>884</v>
      </c>
      <c r="B406" s="53"/>
      <c r="C406" s="53"/>
      <c r="D406" s="87">
        <f>Vertices[[#This Row],[followersCount]]/100000</f>
        <v>6.9999999999999994E-5</v>
      </c>
      <c r="E406" s="84"/>
      <c r="F406" s="15"/>
      <c r="G406" s="15"/>
      <c r="H406" s="67" t="str">
        <f>IF(Vertices[[#This Row],[Size]]&gt;50,Vertices[[#This Row],[Vertex]],"")</f>
        <v/>
      </c>
      <c r="I406" s="67"/>
      <c r="J406" s="67"/>
      <c r="K406" s="16"/>
      <c r="L406" s="88"/>
      <c r="M406" s="89">
        <v>8206.4697265625</v>
      </c>
      <c r="N406" s="89">
        <v>1753.49609375</v>
      </c>
      <c r="O406" s="78"/>
      <c r="P406" s="90"/>
      <c r="Q406" s="90"/>
      <c r="R406" s="116"/>
      <c r="S406" s="116"/>
      <c r="T406" s="116"/>
      <c r="U406" s="116"/>
      <c r="V406" s="117"/>
      <c r="W406" s="117"/>
      <c r="X406" s="117"/>
      <c r="Y406" s="117"/>
      <c r="Z406" s="51"/>
      <c r="AA406" s="85">
        <v>406</v>
      </c>
      <c r="AB406" s="85"/>
      <c r="AC406">
        <v>51</v>
      </c>
      <c r="AD406">
        <v>7</v>
      </c>
      <c r="AE406">
        <v>171</v>
      </c>
      <c r="AF406">
        <v>159</v>
      </c>
    </row>
    <row r="407" spans="1:32" x14ac:dyDescent="0.3">
      <c r="A407" t="s">
        <v>885</v>
      </c>
      <c r="B407" s="53"/>
      <c r="C407" s="53"/>
      <c r="D407" s="87">
        <f>Vertices[[#This Row],[followersCount]]/100000</f>
        <v>3.4000000000000002E-4</v>
      </c>
      <c r="E407" s="84"/>
      <c r="F407" s="15"/>
      <c r="G407" s="15"/>
      <c r="H407" s="67" t="str">
        <f>IF(Vertices[[#This Row],[Size]]&gt;50,Vertices[[#This Row],[Vertex]],"")</f>
        <v/>
      </c>
      <c r="I407" s="67"/>
      <c r="J407" s="67"/>
      <c r="K407" s="16"/>
      <c r="L407" s="88"/>
      <c r="M407" s="89">
        <v>6608.37548828125</v>
      </c>
      <c r="N407" s="89">
        <v>7972.17138671875</v>
      </c>
      <c r="O407" s="78"/>
      <c r="P407" s="90"/>
      <c r="Q407" s="90"/>
      <c r="R407" s="116"/>
      <c r="S407" s="116"/>
      <c r="T407" s="116"/>
      <c r="U407" s="116"/>
      <c r="V407" s="117"/>
      <c r="W407" s="117"/>
      <c r="X407" s="117"/>
      <c r="Y407" s="117"/>
      <c r="Z407" s="51"/>
      <c r="AA407" s="85">
        <v>407</v>
      </c>
      <c r="AB407" s="85"/>
      <c r="AC407">
        <v>21</v>
      </c>
      <c r="AD407">
        <v>34</v>
      </c>
      <c r="AE407">
        <v>764</v>
      </c>
      <c r="AF407">
        <v>211</v>
      </c>
    </row>
    <row r="408" spans="1:32" x14ac:dyDescent="0.3">
      <c r="A408" t="s">
        <v>886</v>
      </c>
      <c r="B408" s="53"/>
      <c r="C408" s="53"/>
      <c r="D408" s="87">
        <f>Vertices[[#This Row],[followersCount]]/100000</f>
        <v>6.1999999999999998E-3</v>
      </c>
      <c r="E408" s="84"/>
      <c r="F408" s="15"/>
      <c r="G408" s="15"/>
      <c r="H408" s="67" t="str">
        <f>IF(Vertices[[#This Row],[Size]]&gt;50,Vertices[[#This Row],[Vertex]],"")</f>
        <v/>
      </c>
      <c r="I408" s="67"/>
      <c r="J408" s="67"/>
      <c r="K408" s="16"/>
      <c r="L408" s="88"/>
      <c r="M408" s="89">
        <v>8092.96630859375</v>
      </c>
      <c r="N408" s="89">
        <v>7275.72412109375</v>
      </c>
      <c r="O408" s="78"/>
      <c r="P408" s="90"/>
      <c r="Q408" s="90"/>
      <c r="R408" s="116"/>
      <c r="S408" s="116"/>
      <c r="T408" s="116"/>
      <c r="U408" s="116"/>
      <c r="V408" s="117"/>
      <c r="W408" s="117"/>
      <c r="X408" s="117"/>
      <c r="Y408" s="117"/>
      <c r="Z408" s="51"/>
      <c r="AA408" s="85">
        <v>408</v>
      </c>
      <c r="AB408" s="85"/>
      <c r="AC408">
        <v>422</v>
      </c>
      <c r="AD408">
        <v>620</v>
      </c>
      <c r="AE408">
        <v>505</v>
      </c>
      <c r="AF408">
        <v>889</v>
      </c>
    </row>
    <row r="409" spans="1:32" x14ac:dyDescent="0.3">
      <c r="A409" t="s">
        <v>887</v>
      </c>
      <c r="B409" s="53"/>
      <c r="C409" s="53"/>
      <c r="D409" s="87">
        <f>Vertices[[#This Row],[followersCount]]/100000</f>
        <v>1.898E-2</v>
      </c>
      <c r="E409" s="84"/>
      <c r="F409" s="15"/>
      <c r="G409" s="15"/>
      <c r="H409" s="67" t="str">
        <f>IF(Vertices[[#This Row],[Size]]&gt;50,Vertices[[#This Row],[Vertex]],"")</f>
        <v/>
      </c>
      <c r="I409" s="67"/>
      <c r="J409" s="67"/>
      <c r="K409" s="16"/>
      <c r="L409" s="88"/>
      <c r="M409" s="89">
        <v>9486.2724609375</v>
      </c>
      <c r="N409" s="89">
        <v>7146.22412109375</v>
      </c>
      <c r="O409" s="78"/>
      <c r="P409" s="90"/>
      <c r="Q409" s="90"/>
      <c r="R409" s="116"/>
      <c r="S409" s="116"/>
      <c r="T409" s="116"/>
      <c r="U409" s="116"/>
      <c r="V409" s="117"/>
      <c r="W409" s="117"/>
      <c r="X409" s="117"/>
      <c r="Y409" s="117"/>
      <c r="Z409" s="51"/>
      <c r="AA409" s="85">
        <v>409</v>
      </c>
      <c r="AB409" s="85"/>
      <c r="AC409">
        <v>758</v>
      </c>
      <c r="AD409">
        <v>1898</v>
      </c>
      <c r="AE409">
        <v>910</v>
      </c>
      <c r="AF409">
        <v>1188</v>
      </c>
    </row>
    <row r="410" spans="1:32" x14ac:dyDescent="0.3">
      <c r="A410" t="s">
        <v>888</v>
      </c>
      <c r="B410" s="53"/>
      <c r="C410" s="53"/>
      <c r="D410" s="87">
        <f>Vertices[[#This Row],[followersCount]]/100000</f>
        <v>8.2580000000000001E-2</v>
      </c>
      <c r="E410" s="84"/>
      <c r="F410" s="15"/>
      <c r="G410" s="15"/>
      <c r="H410" s="67" t="str">
        <f>IF(Vertices[[#This Row],[Size]]&gt;50,Vertices[[#This Row],[Vertex]],"")</f>
        <v/>
      </c>
      <c r="I410" s="67"/>
      <c r="J410" s="67"/>
      <c r="K410" s="16"/>
      <c r="L410" s="88"/>
      <c r="M410" s="89">
        <v>8653.447265625</v>
      </c>
      <c r="N410" s="89">
        <v>4488.697265625</v>
      </c>
      <c r="O410" s="78"/>
      <c r="P410" s="90"/>
      <c r="Q410" s="90"/>
      <c r="R410" s="116"/>
      <c r="S410" s="116"/>
      <c r="T410" s="116"/>
      <c r="U410" s="116"/>
      <c r="V410" s="117"/>
      <c r="W410" s="117"/>
      <c r="X410" s="117"/>
      <c r="Y410" s="117"/>
      <c r="Z410" s="51"/>
      <c r="AA410" s="85">
        <v>410</v>
      </c>
      <c r="AB410" s="85"/>
      <c r="AC410">
        <v>6903</v>
      </c>
      <c r="AD410">
        <v>8258</v>
      </c>
      <c r="AE410">
        <v>5859</v>
      </c>
      <c r="AF410">
        <v>2613</v>
      </c>
    </row>
    <row r="411" spans="1:32" x14ac:dyDescent="0.3">
      <c r="A411" t="s">
        <v>889</v>
      </c>
      <c r="B411" s="53"/>
      <c r="C411" s="53"/>
      <c r="D411" s="87">
        <f>Vertices[[#This Row],[followersCount]]/100000</f>
        <v>5.0000000000000002E-5</v>
      </c>
      <c r="E411" s="84"/>
      <c r="F411" s="15"/>
      <c r="G411" s="15"/>
      <c r="H411" s="67" t="str">
        <f>IF(Vertices[[#This Row],[Size]]&gt;50,Vertices[[#This Row],[Vertex]],"")</f>
        <v/>
      </c>
      <c r="I411" s="67"/>
      <c r="J411" s="67"/>
      <c r="K411" s="16"/>
      <c r="L411" s="88"/>
      <c r="M411" s="89">
        <v>584.9771728515625</v>
      </c>
      <c r="N411" s="89">
        <v>6277.640625</v>
      </c>
      <c r="O411" s="78"/>
      <c r="P411" s="90"/>
      <c r="Q411" s="90"/>
      <c r="R411" s="116"/>
      <c r="S411" s="116"/>
      <c r="T411" s="116"/>
      <c r="U411" s="116"/>
      <c r="V411" s="117"/>
      <c r="W411" s="117"/>
      <c r="X411" s="117"/>
      <c r="Y411" s="117"/>
      <c r="Z411" s="51"/>
      <c r="AA411" s="85">
        <v>411</v>
      </c>
      <c r="AB411" s="85"/>
      <c r="AC411">
        <v>0</v>
      </c>
      <c r="AD411">
        <v>5</v>
      </c>
      <c r="AE411">
        <v>0</v>
      </c>
      <c r="AF411">
        <v>8</v>
      </c>
    </row>
    <row r="412" spans="1:32" x14ac:dyDescent="0.3">
      <c r="A412" t="s">
        <v>178</v>
      </c>
      <c r="B412" s="53"/>
      <c r="C412" s="53"/>
      <c r="D412" s="87">
        <f>Vertices[[#This Row],[followersCount]]/100000</f>
        <v>3.0169999999999999E-2</v>
      </c>
      <c r="E412" s="84"/>
      <c r="F412" s="15"/>
      <c r="G412" s="15"/>
      <c r="H412" s="67" t="str">
        <f>IF(Vertices[[#This Row],[Size]]&gt;50,Vertices[[#This Row],[Vertex]],"")</f>
        <v/>
      </c>
      <c r="I412" s="67"/>
      <c r="J412" s="67"/>
      <c r="K412" s="16"/>
      <c r="L412" s="88"/>
      <c r="M412" s="89">
        <v>698.83758544921875</v>
      </c>
      <c r="N412" s="89">
        <v>6571.3720703125</v>
      </c>
      <c r="O412" s="78"/>
      <c r="P412" s="90"/>
      <c r="Q412" s="90"/>
      <c r="R412" s="116"/>
      <c r="S412" s="116"/>
      <c r="T412" s="116"/>
      <c r="U412" s="116"/>
      <c r="V412" s="117"/>
      <c r="W412" s="117"/>
      <c r="X412" s="117"/>
      <c r="Y412" s="117"/>
      <c r="Z412" s="51"/>
      <c r="AA412" s="85">
        <v>412</v>
      </c>
      <c r="AB412" s="85"/>
      <c r="AC412">
        <v>2416</v>
      </c>
      <c r="AD412">
        <v>3017</v>
      </c>
      <c r="AE412">
        <v>935</v>
      </c>
      <c r="AF412">
        <v>3289</v>
      </c>
    </row>
    <row r="413" spans="1:32" x14ac:dyDescent="0.3">
      <c r="A413" t="s">
        <v>890</v>
      </c>
      <c r="B413" s="53"/>
      <c r="C413" s="53"/>
      <c r="D413" s="87">
        <f>Vertices[[#This Row],[followersCount]]/100000</f>
        <v>5.1000000000000004E-4</v>
      </c>
      <c r="E413" s="84"/>
      <c r="F413" s="15"/>
      <c r="G413" s="15"/>
      <c r="H413" s="67" t="str">
        <f>IF(Vertices[[#This Row],[Size]]&gt;50,Vertices[[#This Row],[Vertex]],"")</f>
        <v/>
      </c>
      <c r="I413" s="67"/>
      <c r="J413" s="67"/>
      <c r="K413" s="16"/>
      <c r="L413" s="88"/>
      <c r="M413" s="89">
        <v>7225.8828125</v>
      </c>
      <c r="N413" s="89">
        <v>722.40380859375</v>
      </c>
      <c r="O413" s="78"/>
      <c r="P413" s="90"/>
      <c r="Q413" s="90"/>
      <c r="R413" s="116"/>
      <c r="S413" s="116"/>
      <c r="T413" s="116"/>
      <c r="U413" s="116"/>
      <c r="V413" s="117"/>
      <c r="W413" s="117"/>
      <c r="X413" s="117"/>
      <c r="Y413" s="117"/>
      <c r="Z413" s="51"/>
      <c r="AA413" s="85">
        <v>413</v>
      </c>
      <c r="AB413" s="85"/>
      <c r="AC413">
        <v>53</v>
      </c>
      <c r="AD413">
        <v>51</v>
      </c>
      <c r="AE413">
        <v>8</v>
      </c>
      <c r="AF413">
        <v>235</v>
      </c>
    </row>
    <row r="414" spans="1:32" x14ac:dyDescent="0.3">
      <c r="A414" t="s">
        <v>891</v>
      </c>
      <c r="B414" s="53"/>
      <c r="C414" s="53"/>
      <c r="D414" s="87">
        <f>Vertices[[#This Row],[followersCount]]/100000</f>
        <v>1.8000000000000001E-4</v>
      </c>
      <c r="E414" s="84"/>
      <c r="F414" s="15"/>
      <c r="G414" s="15"/>
      <c r="H414" s="67" t="str">
        <f>IF(Vertices[[#This Row],[Size]]&gt;50,Vertices[[#This Row],[Vertex]],"")</f>
        <v/>
      </c>
      <c r="I414" s="67"/>
      <c r="J414" s="67"/>
      <c r="K414" s="16"/>
      <c r="L414" s="88"/>
      <c r="M414" s="89">
        <v>9150.43359375</v>
      </c>
      <c r="N414" s="89">
        <v>3699.78173828125</v>
      </c>
      <c r="O414" s="78"/>
      <c r="P414" s="90"/>
      <c r="Q414" s="90"/>
      <c r="R414" s="116"/>
      <c r="S414" s="116"/>
      <c r="T414" s="116"/>
      <c r="U414" s="116"/>
      <c r="V414" s="117"/>
      <c r="W414" s="117"/>
      <c r="X414" s="117"/>
      <c r="Y414" s="117"/>
      <c r="Z414" s="51"/>
      <c r="AA414" s="85">
        <v>414</v>
      </c>
      <c r="AB414" s="85"/>
      <c r="AC414">
        <v>28</v>
      </c>
      <c r="AD414">
        <v>18</v>
      </c>
      <c r="AE414">
        <v>42</v>
      </c>
      <c r="AF414">
        <v>41</v>
      </c>
    </row>
    <row r="415" spans="1:32" x14ac:dyDescent="0.3">
      <c r="A415" t="s">
        <v>892</v>
      </c>
      <c r="B415" s="53"/>
      <c r="C415" s="53"/>
      <c r="D415" s="87">
        <f>Vertices[[#This Row],[followersCount]]/100000</f>
        <v>1.8000000000000001E-4</v>
      </c>
      <c r="E415" s="84"/>
      <c r="F415" s="15"/>
      <c r="G415" s="15"/>
      <c r="H415" s="67" t="str">
        <f>IF(Vertices[[#This Row],[Size]]&gt;50,Vertices[[#This Row],[Vertex]],"")</f>
        <v/>
      </c>
      <c r="I415" s="67"/>
      <c r="J415" s="67"/>
      <c r="K415" s="16"/>
      <c r="L415" s="88"/>
      <c r="M415" s="89">
        <v>8956.353515625</v>
      </c>
      <c r="N415" s="89">
        <v>4011.84619140625</v>
      </c>
      <c r="O415" s="78"/>
      <c r="P415" s="90"/>
      <c r="Q415" s="90"/>
      <c r="R415" s="116"/>
      <c r="S415" s="116"/>
      <c r="T415" s="116"/>
      <c r="U415" s="116"/>
      <c r="V415" s="117"/>
      <c r="W415" s="117"/>
      <c r="X415" s="117"/>
      <c r="Y415" s="117"/>
      <c r="Z415" s="51"/>
      <c r="AA415" s="85">
        <v>415</v>
      </c>
      <c r="AB415" s="85"/>
      <c r="AC415">
        <v>20</v>
      </c>
      <c r="AD415">
        <v>18</v>
      </c>
      <c r="AE415">
        <v>342</v>
      </c>
      <c r="AF415">
        <v>69</v>
      </c>
    </row>
    <row r="416" spans="1:32" x14ac:dyDescent="0.3">
      <c r="A416" t="s">
        <v>893</v>
      </c>
      <c r="B416" s="53"/>
      <c r="C416" s="53"/>
      <c r="D416" s="87">
        <f>Vertices[[#This Row],[followersCount]]/100000</f>
        <v>2.0699999999999998E-3</v>
      </c>
      <c r="E416" s="84"/>
      <c r="F416" s="15"/>
      <c r="G416" s="15"/>
      <c r="H416" s="67" t="str">
        <f>IF(Vertices[[#This Row],[Size]]&gt;50,Vertices[[#This Row],[Vertex]],"")</f>
        <v/>
      </c>
      <c r="I416" s="67"/>
      <c r="J416" s="67"/>
      <c r="K416" s="16"/>
      <c r="L416" s="88"/>
      <c r="M416" s="89">
        <v>2439.503173828125</v>
      </c>
      <c r="N416" s="89">
        <v>9149.388671875</v>
      </c>
      <c r="O416" s="78"/>
      <c r="P416" s="90"/>
      <c r="Q416" s="90"/>
      <c r="R416" s="116"/>
      <c r="S416" s="116"/>
      <c r="T416" s="116"/>
      <c r="U416" s="116"/>
      <c r="V416" s="117"/>
      <c r="W416" s="117"/>
      <c r="X416" s="117"/>
      <c r="Y416" s="117"/>
      <c r="Z416" s="51"/>
      <c r="AA416" s="85">
        <v>416</v>
      </c>
      <c r="AB416" s="85"/>
      <c r="AC416">
        <v>318</v>
      </c>
      <c r="AD416">
        <v>207</v>
      </c>
      <c r="AE416">
        <v>276</v>
      </c>
      <c r="AF416">
        <v>573</v>
      </c>
    </row>
    <row r="417" spans="1:32" x14ac:dyDescent="0.3">
      <c r="A417" t="s">
        <v>894</v>
      </c>
      <c r="B417" s="53"/>
      <c r="C417" s="53"/>
      <c r="D417" s="87">
        <f>Vertices[[#This Row],[followersCount]]/100000</f>
        <v>4.0000000000000003E-5</v>
      </c>
      <c r="E417" s="84"/>
      <c r="F417" s="15"/>
      <c r="G417" s="15"/>
      <c r="H417" s="67" t="str">
        <f>IF(Vertices[[#This Row],[Size]]&gt;50,Vertices[[#This Row],[Vertex]],"")</f>
        <v/>
      </c>
      <c r="I417" s="67"/>
      <c r="J417" s="67"/>
      <c r="K417" s="16"/>
      <c r="L417" s="88"/>
      <c r="M417" s="89">
        <v>8173.61083984375</v>
      </c>
      <c r="N417" s="89">
        <v>5526.8466796875</v>
      </c>
      <c r="O417" s="78"/>
      <c r="P417" s="90"/>
      <c r="Q417" s="90"/>
      <c r="R417" s="116"/>
      <c r="S417" s="116"/>
      <c r="T417" s="116"/>
      <c r="U417" s="116"/>
      <c r="V417" s="117"/>
      <c r="W417" s="117"/>
      <c r="X417" s="117"/>
      <c r="Y417" s="117"/>
      <c r="Z417" s="51"/>
      <c r="AA417" s="85">
        <v>417</v>
      </c>
      <c r="AB417" s="85"/>
      <c r="AC417">
        <v>12</v>
      </c>
      <c r="AD417">
        <v>4</v>
      </c>
      <c r="AE417">
        <v>0</v>
      </c>
      <c r="AF417">
        <v>40</v>
      </c>
    </row>
    <row r="418" spans="1:32" x14ac:dyDescent="0.3">
      <c r="A418" t="s">
        <v>895</v>
      </c>
      <c r="B418" s="53"/>
      <c r="C418" s="53"/>
      <c r="D418" s="87">
        <f>Vertices[[#This Row],[followersCount]]/100000</f>
        <v>9.2000000000000003E-4</v>
      </c>
      <c r="E418" s="84"/>
      <c r="F418" s="15"/>
      <c r="G418" s="15"/>
      <c r="H418" s="67" t="str">
        <f>IF(Vertices[[#This Row],[Size]]&gt;50,Vertices[[#This Row],[Vertex]],"")</f>
        <v/>
      </c>
      <c r="I418" s="67"/>
      <c r="J418" s="67"/>
      <c r="K418" s="16"/>
      <c r="L418" s="88"/>
      <c r="M418" s="89">
        <v>1679.638916015625</v>
      </c>
      <c r="N418" s="89">
        <v>3463.4755859375</v>
      </c>
      <c r="O418" s="78"/>
      <c r="P418" s="90"/>
      <c r="Q418" s="90"/>
      <c r="R418" s="116"/>
      <c r="S418" s="116"/>
      <c r="T418" s="116"/>
      <c r="U418" s="116"/>
      <c r="V418" s="117"/>
      <c r="W418" s="117"/>
      <c r="X418" s="117"/>
      <c r="Y418" s="117"/>
      <c r="Z418" s="51"/>
      <c r="AA418" s="85">
        <v>418</v>
      </c>
      <c r="AB418" s="85"/>
      <c r="AC418">
        <v>271</v>
      </c>
      <c r="AD418">
        <v>92</v>
      </c>
      <c r="AE418">
        <v>98</v>
      </c>
      <c r="AF418">
        <v>79</v>
      </c>
    </row>
    <row r="419" spans="1:32" x14ac:dyDescent="0.3">
      <c r="A419" t="s">
        <v>896</v>
      </c>
      <c r="B419" s="53"/>
      <c r="C419" s="53"/>
      <c r="D419" s="87">
        <f>Vertices[[#This Row],[followersCount]]/100000</f>
        <v>1.4599999999999999E-3</v>
      </c>
      <c r="E419" s="84"/>
      <c r="F419" s="15"/>
      <c r="G419" s="15"/>
      <c r="H419" s="67" t="str">
        <f>IF(Vertices[[#This Row],[Size]]&gt;50,Vertices[[#This Row],[Vertex]],"")</f>
        <v/>
      </c>
      <c r="I419" s="67"/>
      <c r="J419" s="67"/>
      <c r="K419" s="16"/>
      <c r="L419" s="88"/>
      <c r="M419" s="89">
        <v>7713.1875</v>
      </c>
      <c r="N419" s="89">
        <v>7503.8271484375</v>
      </c>
      <c r="O419" s="78"/>
      <c r="P419" s="90"/>
      <c r="Q419" s="90"/>
      <c r="R419" s="116"/>
      <c r="S419" s="116"/>
      <c r="T419" s="116"/>
      <c r="U419" s="116"/>
      <c r="V419" s="117"/>
      <c r="W419" s="117"/>
      <c r="X419" s="117"/>
      <c r="Y419" s="117"/>
      <c r="Z419" s="51"/>
      <c r="AA419" s="85">
        <v>419</v>
      </c>
      <c r="AB419" s="85"/>
      <c r="AC419">
        <v>107</v>
      </c>
      <c r="AD419">
        <v>146</v>
      </c>
      <c r="AE419">
        <v>432</v>
      </c>
      <c r="AF419">
        <v>465</v>
      </c>
    </row>
    <row r="420" spans="1:32" x14ac:dyDescent="0.3">
      <c r="A420" t="s">
        <v>897</v>
      </c>
      <c r="B420" s="53"/>
      <c r="C420" s="53"/>
      <c r="D420" s="87">
        <f>Vertices[[#This Row],[followersCount]]/100000</f>
        <v>1.3699999999999999E-3</v>
      </c>
      <c r="E420" s="84"/>
      <c r="F420" s="15"/>
      <c r="G420" s="15"/>
      <c r="H420" s="67" t="str">
        <f>IF(Vertices[[#This Row],[Size]]&gt;50,Vertices[[#This Row],[Vertex]],"")</f>
        <v/>
      </c>
      <c r="I420" s="67"/>
      <c r="J420" s="67"/>
      <c r="K420" s="16"/>
      <c r="L420" s="88"/>
      <c r="M420" s="89">
        <v>4522.14208984375</v>
      </c>
      <c r="N420" s="89">
        <v>9510.80859375</v>
      </c>
      <c r="O420" s="78"/>
      <c r="P420" s="90"/>
      <c r="Q420" s="90"/>
      <c r="R420" s="116"/>
      <c r="S420" s="116"/>
      <c r="T420" s="116"/>
      <c r="U420" s="116"/>
      <c r="V420" s="117"/>
      <c r="W420" s="117"/>
      <c r="X420" s="117"/>
      <c r="Y420" s="117"/>
      <c r="Z420" s="51"/>
      <c r="AA420" s="85">
        <v>420</v>
      </c>
      <c r="AB420" s="85"/>
      <c r="AC420">
        <v>85</v>
      </c>
      <c r="AD420">
        <v>137</v>
      </c>
      <c r="AE420">
        <v>467</v>
      </c>
      <c r="AF420">
        <v>147</v>
      </c>
    </row>
    <row r="421" spans="1:32" x14ac:dyDescent="0.3">
      <c r="A421" t="s">
        <v>898</v>
      </c>
      <c r="B421" s="53"/>
      <c r="C421" s="53"/>
      <c r="D421" s="87">
        <f>Vertices[[#This Row],[followersCount]]/100000</f>
        <v>1.4999999999999999E-4</v>
      </c>
      <c r="E421" s="84"/>
      <c r="F421" s="15"/>
      <c r="G421" s="15"/>
      <c r="H421" s="67" t="str">
        <f>IF(Vertices[[#This Row],[Size]]&gt;50,Vertices[[#This Row],[Vertex]],"")</f>
        <v/>
      </c>
      <c r="I421" s="67"/>
      <c r="J421" s="67"/>
      <c r="K421" s="16"/>
      <c r="L421" s="88"/>
      <c r="M421" s="89">
        <v>7831.88916015625</v>
      </c>
      <c r="N421" s="89">
        <v>5961.14599609375</v>
      </c>
      <c r="O421" s="78"/>
      <c r="P421" s="90"/>
      <c r="Q421" s="90"/>
      <c r="R421" s="116"/>
      <c r="S421" s="116"/>
      <c r="T421" s="116"/>
      <c r="U421" s="116"/>
      <c r="V421" s="117"/>
      <c r="W421" s="117"/>
      <c r="X421" s="117"/>
      <c r="Y421" s="117"/>
      <c r="Z421" s="51"/>
      <c r="AA421" s="85">
        <v>421</v>
      </c>
      <c r="AB421" s="85"/>
      <c r="AC421">
        <v>8</v>
      </c>
      <c r="AD421">
        <v>15</v>
      </c>
      <c r="AE421">
        <v>0</v>
      </c>
      <c r="AF421">
        <v>111</v>
      </c>
    </row>
    <row r="422" spans="1:32" x14ac:dyDescent="0.3">
      <c r="A422" t="s">
        <v>899</v>
      </c>
      <c r="B422" s="53"/>
      <c r="C422" s="53"/>
      <c r="D422" s="87">
        <f>Vertices[[#This Row],[followersCount]]/100000</f>
        <v>5.2500000000000003E-3</v>
      </c>
      <c r="E422" s="84"/>
      <c r="F422" s="15"/>
      <c r="G422" s="15"/>
      <c r="H422" s="67" t="str">
        <f>IF(Vertices[[#This Row],[Size]]&gt;50,Vertices[[#This Row],[Vertex]],"")</f>
        <v/>
      </c>
      <c r="I422" s="67"/>
      <c r="J422" s="67"/>
      <c r="K422" s="16"/>
      <c r="L422" s="88"/>
      <c r="M422" s="89">
        <v>6839.69970703125</v>
      </c>
      <c r="N422" s="89">
        <v>8833.85546875</v>
      </c>
      <c r="O422" s="78"/>
      <c r="P422" s="90"/>
      <c r="Q422" s="90"/>
      <c r="R422" s="116"/>
      <c r="S422" s="116"/>
      <c r="T422" s="116"/>
      <c r="U422" s="116"/>
      <c r="V422" s="117"/>
      <c r="W422" s="117"/>
      <c r="X422" s="117"/>
      <c r="Y422" s="117"/>
      <c r="Z422" s="51"/>
      <c r="AA422" s="85">
        <v>422</v>
      </c>
      <c r="AB422" s="85"/>
      <c r="AC422">
        <v>498</v>
      </c>
      <c r="AD422">
        <v>525</v>
      </c>
      <c r="AE422">
        <v>263</v>
      </c>
      <c r="AF422">
        <v>1124</v>
      </c>
    </row>
    <row r="423" spans="1:32" x14ac:dyDescent="0.3">
      <c r="A423" t="s">
        <v>900</v>
      </c>
      <c r="B423" s="53"/>
      <c r="C423" s="53"/>
      <c r="D423" s="87">
        <f>Vertices[[#This Row],[followersCount]]/100000</f>
        <v>4.6999999999999999E-4</v>
      </c>
      <c r="E423" s="84"/>
      <c r="F423" s="15"/>
      <c r="G423" s="15"/>
      <c r="H423" s="67" t="str">
        <f>IF(Vertices[[#This Row],[Size]]&gt;50,Vertices[[#This Row],[Vertex]],"")</f>
        <v/>
      </c>
      <c r="I423" s="67"/>
      <c r="J423" s="67"/>
      <c r="K423" s="16"/>
      <c r="L423" s="88"/>
      <c r="M423" s="89">
        <v>4058.56689453125</v>
      </c>
      <c r="N423" s="89">
        <v>7052.6591796875</v>
      </c>
      <c r="O423" s="78"/>
      <c r="P423" s="90"/>
      <c r="Q423" s="90"/>
      <c r="R423" s="116"/>
      <c r="S423" s="116"/>
      <c r="T423" s="116"/>
      <c r="U423" s="116"/>
      <c r="V423" s="117"/>
      <c r="W423" s="117"/>
      <c r="X423" s="117"/>
      <c r="Y423" s="117"/>
      <c r="Z423" s="51"/>
      <c r="AA423" s="85">
        <v>423</v>
      </c>
      <c r="AB423" s="85"/>
      <c r="AC423">
        <v>73</v>
      </c>
      <c r="AD423">
        <v>47</v>
      </c>
      <c r="AE423">
        <v>237</v>
      </c>
      <c r="AF423">
        <v>197</v>
      </c>
    </row>
    <row r="424" spans="1:32" x14ac:dyDescent="0.3">
      <c r="A424" t="s">
        <v>901</v>
      </c>
      <c r="B424" s="53"/>
      <c r="C424" s="53"/>
      <c r="D424" s="87">
        <f>Vertices[[#This Row],[followersCount]]/100000</f>
        <v>1.2999999999999999E-4</v>
      </c>
      <c r="E424" s="84"/>
      <c r="F424" s="15"/>
      <c r="G424" s="15"/>
      <c r="H424" s="67" t="str">
        <f>IF(Vertices[[#This Row],[Size]]&gt;50,Vertices[[#This Row],[Vertex]],"")</f>
        <v/>
      </c>
      <c r="I424" s="67"/>
      <c r="J424" s="67"/>
      <c r="K424" s="16"/>
      <c r="L424" s="88"/>
      <c r="M424" s="89">
        <v>1598.3079833984375</v>
      </c>
      <c r="N424" s="89">
        <v>4425.96728515625</v>
      </c>
      <c r="O424" s="78"/>
      <c r="P424" s="90"/>
      <c r="Q424" s="90"/>
      <c r="R424" s="116"/>
      <c r="S424" s="116"/>
      <c r="T424" s="116"/>
      <c r="U424" s="116"/>
      <c r="V424" s="117"/>
      <c r="W424" s="117"/>
      <c r="X424" s="117"/>
      <c r="Y424" s="117"/>
      <c r="Z424" s="51"/>
      <c r="AA424" s="85">
        <v>424</v>
      </c>
      <c r="AB424" s="85"/>
      <c r="AC424">
        <v>147</v>
      </c>
      <c r="AD424">
        <v>13</v>
      </c>
      <c r="AE424">
        <v>72</v>
      </c>
      <c r="AF424">
        <v>57</v>
      </c>
    </row>
    <row r="425" spans="1:32" x14ac:dyDescent="0.3">
      <c r="A425" t="s">
        <v>180</v>
      </c>
      <c r="B425" s="53"/>
      <c r="C425" s="53"/>
      <c r="D425" s="87">
        <f>Vertices[[#This Row],[followersCount]]/100000</f>
        <v>3.4399999999999999E-3</v>
      </c>
      <c r="E425" s="84"/>
      <c r="F425" s="15"/>
      <c r="G425" s="15"/>
      <c r="H425" s="67" t="str">
        <f>IF(Vertices[[#This Row],[Size]]&gt;50,Vertices[[#This Row],[Vertex]],"")</f>
        <v/>
      </c>
      <c r="I425" s="67"/>
      <c r="J425" s="67"/>
      <c r="K425" s="16"/>
      <c r="L425" s="88"/>
      <c r="M425" s="89">
        <v>6488.78076171875</v>
      </c>
      <c r="N425" s="89">
        <v>9251.162109375</v>
      </c>
      <c r="O425" s="78"/>
      <c r="P425" s="90"/>
      <c r="Q425" s="90"/>
      <c r="R425" s="116"/>
      <c r="S425" s="116"/>
      <c r="T425" s="116"/>
      <c r="U425" s="116"/>
      <c r="V425" s="117"/>
      <c r="W425" s="117"/>
      <c r="X425" s="117"/>
      <c r="Y425" s="117"/>
      <c r="Z425" s="51"/>
      <c r="AA425" s="85">
        <v>425</v>
      </c>
      <c r="AB425" s="85"/>
      <c r="AC425">
        <v>176</v>
      </c>
      <c r="AD425">
        <v>344</v>
      </c>
      <c r="AE425">
        <v>159</v>
      </c>
      <c r="AF425">
        <v>2872</v>
      </c>
    </row>
    <row r="426" spans="1:32" x14ac:dyDescent="0.3">
      <c r="A426" t="s">
        <v>902</v>
      </c>
      <c r="B426" s="53"/>
      <c r="C426" s="53"/>
      <c r="D426" s="87">
        <f>Vertices[[#This Row],[followersCount]]/100000</f>
        <v>3.1E-4</v>
      </c>
      <c r="E426" s="84"/>
      <c r="F426" s="15"/>
      <c r="G426" s="15"/>
      <c r="H426" s="67" t="str">
        <f>IF(Vertices[[#This Row],[Size]]&gt;50,Vertices[[#This Row],[Vertex]],"")</f>
        <v/>
      </c>
      <c r="I426" s="67"/>
      <c r="J426" s="67"/>
      <c r="K426" s="16"/>
      <c r="L426" s="88"/>
      <c r="M426" s="89">
        <v>5004.2080078125</v>
      </c>
      <c r="N426" s="89">
        <v>8008.50732421875</v>
      </c>
      <c r="O426" s="78"/>
      <c r="P426" s="90"/>
      <c r="Q426" s="90"/>
      <c r="R426" s="116"/>
      <c r="S426" s="116"/>
      <c r="T426" s="116"/>
      <c r="U426" s="116"/>
      <c r="V426" s="117"/>
      <c r="W426" s="117"/>
      <c r="X426" s="117"/>
      <c r="Y426" s="117"/>
      <c r="Z426" s="51"/>
      <c r="AA426" s="85">
        <v>426</v>
      </c>
      <c r="AB426" s="85"/>
      <c r="AC426">
        <v>48</v>
      </c>
      <c r="AD426">
        <v>31</v>
      </c>
      <c r="AE426">
        <v>6</v>
      </c>
      <c r="AF426">
        <v>135</v>
      </c>
    </row>
    <row r="427" spans="1:32" x14ac:dyDescent="0.3">
      <c r="A427" t="s">
        <v>903</v>
      </c>
      <c r="B427" s="53"/>
      <c r="C427" s="53"/>
      <c r="D427" s="87">
        <f>Vertices[[#This Row],[followersCount]]/100000</f>
        <v>2.7E-4</v>
      </c>
      <c r="E427" s="84"/>
      <c r="F427" s="15"/>
      <c r="G427" s="15"/>
      <c r="H427" s="67" t="str">
        <f>IF(Vertices[[#This Row],[Size]]&gt;50,Vertices[[#This Row],[Vertex]],"")</f>
        <v/>
      </c>
      <c r="I427" s="67"/>
      <c r="J427" s="67"/>
      <c r="K427" s="16"/>
      <c r="L427" s="88"/>
      <c r="M427" s="89">
        <v>8122.64697265625</v>
      </c>
      <c r="N427" s="89">
        <v>7005.37353515625</v>
      </c>
      <c r="O427" s="78"/>
      <c r="P427" s="90"/>
      <c r="Q427" s="90"/>
      <c r="R427" s="116"/>
      <c r="S427" s="116"/>
      <c r="T427" s="116"/>
      <c r="U427" s="116"/>
      <c r="V427" s="117"/>
      <c r="W427" s="117"/>
      <c r="X427" s="117"/>
      <c r="Y427" s="117"/>
      <c r="Z427" s="51"/>
      <c r="AA427" s="85">
        <v>427</v>
      </c>
      <c r="AB427" s="85"/>
      <c r="AC427">
        <v>40</v>
      </c>
      <c r="AD427">
        <v>27</v>
      </c>
      <c r="AE427">
        <v>65</v>
      </c>
      <c r="AF427">
        <v>81</v>
      </c>
    </row>
    <row r="428" spans="1:32" x14ac:dyDescent="0.3">
      <c r="A428" t="s">
        <v>265</v>
      </c>
      <c r="B428" s="53"/>
      <c r="C428" s="53"/>
      <c r="D428" s="87">
        <f>Vertices[[#This Row],[followersCount]]/100000</f>
        <v>8.2900000000000005E-3</v>
      </c>
      <c r="E428" s="84"/>
      <c r="F428" s="15"/>
      <c r="G428" s="15"/>
      <c r="H428" s="67" t="str">
        <f>IF(Vertices[[#This Row],[Size]]&gt;50,Vertices[[#This Row],[Vertex]],"")</f>
        <v/>
      </c>
      <c r="I428" s="67"/>
      <c r="J428" s="67"/>
      <c r="K428" s="16"/>
      <c r="L428" s="88"/>
      <c r="M428" s="89">
        <v>3170.12841796875</v>
      </c>
      <c r="N428" s="89">
        <v>5703.9462890625</v>
      </c>
      <c r="O428" s="78"/>
      <c r="P428" s="90"/>
      <c r="Q428" s="90"/>
      <c r="R428" s="116"/>
      <c r="S428" s="116"/>
      <c r="T428" s="116"/>
      <c r="U428" s="116"/>
      <c r="V428" s="117"/>
      <c r="W428" s="117"/>
      <c r="X428" s="117"/>
      <c r="Y428" s="117"/>
      <c r="Z428" s="51"/>
      <c r="AA428" s="85">
        <v>428</v>
      </c>
      <c r="AB428" s="85"/>
      <c r="AC428">
        <v>502</v>
      </c>
      <c r="AD428">
        <v>829</v>
      </c>
      <c r="AE428">
        <v>645</v>
      </c>
      <c r="AF428">
        <v>767</v>
      </c>
    </row>
    <row r="429" spans="1:32" x14ac:dyDescent="0.3">
      <c r="A429" t="s">
        <v>904</v>
      </c>
      <c r="B429" s="53"/>
      <c r="C429" s="53"/>
      <c r="D429" s="87">
        <f>Vertices[[#This Row],[followersCount]]/100000</f>
        <v>2.1800000000000001E-3</v>
      </c>
      <c r="E429" s="84"/>
      <c r="F429" s="15"/>
      <c r="G429" s="15"/>
      <c r="H429" s="67" t="str">
        <f>IF(Vertices[[#This Row],[Size]]&gt;50,Vertices[[#This Row],[Vertex]],"")</f>
        <v/>
      </c>
      <c r="I429" s="67"/>
      <c r="J429" s="67"/>
      <c r="K429" s="16"/>
      <c r="L429" s="88"/>
      <c r="M429" s="89">
        <v>3602.91064453125</v>
      </c>
      <c r="N429" s="89">
        <v>9182.0068359375</v>
      </c>
      <c r="O429" s="78"/>
      <c r="P429" s="90"/>
      <c r="Q429" s="90"/>
      <c r="R429" s="116"/>
      <c r="S429" s="116"/>
      <c r="T429" s="116"/>
      <c r="U429" s="116"/>
      <c r="V429" s="117"/>
      <c r="W429" s="117"/>
      <c r="X429" s="117"/>
      <c r="Y429" s="117"/>
      <c r="Z429" s="51"/>
      <c r="AA429" s="85">
        <v>429</v>
      </c>
      <c r="AB429" s="85"/>
      <c r="AC429">
        <v>196</v>
      </c>
      <c r="AD429">
        <v>218</v>
      </c>
      <c r="AE429">
        <v>324</v>
      </c>
      <c r="AF429">
        <v>1528</v>
      </c>
    </row>
    <row r="430" spans="1:32" x14ac:dyDescent="0.3">
      <c r="A430" t="s">
        <v>905</v>
      </c>
      <c r="B430" s="53"/>
      <c r="C430" s="53"/>
      <c r="D430" s="87">
        <f>Vertices[[#This Row],[followersCount]]/100000</f>
        <v>0.10885</v>
      </c>
      <c r="E430" s="84"/>
      <c r="F430" s="15"/>
      <c r="G430" s="15"/>
      <c r="H430" s="67" t="str">
        <f>IF(Vertices[[#This Row],[Size]]&gt;50,Vertices[[#This Row],[Vertex]],"")</f>
        <v/>
      </c>
      <c r="I430" s="67"/>
      <c r="J430" s="67"/>
      <c r="K430" s="16"/>
      <c r="L430" s="88"/>
      <c r="M430" s="89">
        <v>2316.943603515625</v>
      </c>
      <c r="N430" s="89">
        <v>6109.18701171875</v>
      </c>
      <c r="O430" s="78"/>
      <c r="P430" s="90"/>
      <c r="Q430" s="90"/>
      <c r="R430" s="116"/>
      <c r="S430" s="116"/>
      <c r="T430" s="116"/>
      <c r="U430" s="116"/>
      <c r="V430" s="117"/>
      <c r="W430" s="117"/>
      <c r="X430" s="117"/>
      <c r="Y430" s="117"/>
      <c r="Z430" s="51"/>
      <c r="AA430" s="85">
        <v>430</v>
      </c>
      <c r="AB430" s="85"/>
      <c r="AC430">
        <v>4392</v>
      </c>
      <c r="AD430">
        <v>10885</v>
      </c>
      <c r="AE430">
        <v>1659</v>
      </c>
      <c r="AF430">
        <v>5059</v>
      </c>
    </row>
    <row r="431" spans="1:32" x14ac:dyDescent="0.3">
      <c r="A431" t="s">
        <v>906</v>
      </c>
      <c r="B431" s="53"/>
      <c r="C431" s="53"/>
      <c r="D431" s="87">
        <f>Vertices[[#This Row],[followersCount]]/100000</f>
        <v>0.11046</v>
      </c>
      <c r="E431" s="84"/>
      <c r="F431" s="15"/>
      <c r="G431" s="15"/>
      <c r="H431" s="67" t="str">
        <f>IF(Vertices[[#This Row],[Size]]&gt;50,Vertices[[#This Row],[Vertex]],"")</f>
        <v/>
      </c>
      <c r="I431" s="67"/>
      <c r="J431" s="67"/>
      <c r="K431" s="16"/>
      <c r="L431" s="88"/>
      <c r="M431" s="89">
        <v>934.3878173828125</v>
      </c>
      <c r="N431" s="89">
        <v>2437.91357421875</v>
      </c>
      <c r="O431" s="78"/>
      <c r="P431" s="90"/>
      <c r="Q431" s="90"/>
      <c r="R431" s="116"/>
      <c r="S431" s="116"/>
      <c r="T431" s="116"/>
      <c r="U431" s="116"/>
      <c r="V431" s="117"/>
      <c r="W431" s="117"/>
      <c r="X431" s="117"/>
      <c r="Y431" s="117"/>
      <c r="Z431" s="51"/>
      <c r="AA431" s="85">
        <v>431</v>
      </c>
      <c r="AB431" s="85"/>
      <c r="AC431">
        <v>7849</v>
      </c>
      <c r="AD431">
        <v>11046</v>
      </c>
      <c r="AE431">
        <v>3536</v>
      </c>
      <c r="AF431">
        <v>10328</v>
      </c>
    </row>
    <row r="432" spans="1:32" x14ac:dyDescent="0.3">
      <c r="A432" t="s">
        <v>907</v>
      </c>
      <c r="B432" s="53"/>
      <c r="C432" s="53"/>
      <c r="D432" s="87">
        <f>Vertices[[#This Row],[followersCount]]/100000</f>
        <v>6.3000000000000003E-4</v>
      </c>
      <c r="E432" s="84"/>
      <c r="F432" s="15"/>
      <c r="G432" s="15"/>
      <c r="H432" s="67" t="str">
        <f>IF(Vertices[[#This Row],[Size]]&gt;50,Vertices[[#This Row],[Vertex]],"")</f>
        <v/>
      </c>
      <c r="I432" s="67"/>
      <c r="J432" s="67"/>
      <c r="K432" s="16"/>
      <c r="L432" s="88"/>
      <c r="M432" s="89">
        <v>8640.14453125</v>
      </c>
      <c r="N432" s="89">
        <v>3591.83837890625</v>
      </c>
      <c r="O432" s="78"/>
      <c r="P432" s="90"/>
      <c r="Q432" s="90"/>
      <c r="R432" s="116"/>
      <c r="S432" s="116"/>
      <c r="T432" s="116"/>
      <c r="U432" s="116"/>
      <c r="V432" s="117"/>
      <c r="W432" s="117"/>
      <c r="X432" s="117"/>
      <c r="Y432" s="117"/>
      <c r="Z432" s="51"/>
      <c r="AA432" s="85">
        <v>432</v>
      </c>
      <c r="AB432" s="85"/>
      <c r="AC432">
        <v>7</v>
      </c>
      <c r="AD432">
        <v>63</v>
      </c>
      <c r="AE432">
        <v>2</v>
      </c>
      <c r="AF432">
        <v>231</v>
      </c>
    </row>
    <row r="433" spans="1:32" x14ac:dyDescent="0.3">
      <c r="A433" t="s">
        <v>908</v>
      </c>
      <c r="B433" s="53"/>
      <c r="C433" s="53"/>
      <c r="D433" s="87">
        <f>Vertices[[#This Row],[followersCount]]/100000</f>
        <v>1E-3</v>
      </c>
      <c r="E433" s="84"/>
      <c r="F433" s="15"/>
      <c r="G433" s="15"/>
      <c r="H433" s="67" t="str">
        <f>IF(Vertices[[#This Row],[Size]]&gt;50,Vertices[[#This Row],[Vertex]],"")</f>
        <v/>
      </c>
      <c r="I433" s="67"/>
      <c r="J433" s="67"/>
      <c r="K433" s="16"/>
      <c r="L433" s="88"/>
      <c r="M433" s="89">
        <v>486.62646484375</v>
      </c>
      <c r="N433" s="89">
        <v>5746.2197265625</v>
      </c>
      <c r="O433" s="78"/>
      <c r="P433" s="90"/>
      <c r="Q433" s="90"/>
      <c r="R433" s="116"/>
      <c r="S433" s="116"/>
      <c r="T433" s="116"/>
      <c r="U433" s="116"/>
      <c r="V433" s="117"/>
      <c r="W433" s="117"/>
      <c r="X433" s="117"/>
      <c r="Y433" s="117"/>
      <c r="Z433" s="51"/>
      <c r="AA433" s="85">
        <v>433</v>
      </c>
      <c r="AB433" s="85"/>
      <c r="AC433">
        <v>51</v>
      </c>
      <c r="AD433">
        <v>100</v>
      </c>
      <c r="AE433">
        <v>3</v>
      </c>
      <c r="AF433">
        <v>174</v>
      </c>
    </row>
    <row r="434" spans="1:32" x14ac:dyDescent="0.3">
      <c r="A434" t="s">
        <v>909</v>
      </c>
      <c r="B434" s="53"/>
      <c r="C434" s="53"/>
      <c r="D434" s="87">
        <f>Vertices[[#This Row],[followersCount]]/100000</f>
        <v>7.9000000000000001E-4</v>
      </c>
      <c r="E434" s="84"/>
      <c r="F434" s="15"/>
      <c r="G434" s="15"/>
      <c r="H434" s="67" t="str">
        <f>IF(Vertices[[#This Row],[Size]]&gt;50,Vertices[[#This Row],[Vertex]],"")</f>
        <v/>
      </c>
      <c r="I434" s="67"/>
      <c r="J434" s="67"/>
      <c r="K434" s="16"/>
      <c r="L434" s="88"/>
      <c r="M434" s="89">
        <v>1978.029052734375</v>
      </c>
      <c r="N434" s="89">
        <v>3623.1728515625</v>
      </c>
      <c r="O434" s="78"/>
      <c r="P434" s="90"/>
      <c r="Q434" s="90"/>
      <c r="R434" s="116"/>
      <c r="S434" s="116"/>
      <c r="T434" s="116"/>
      <c r="U434" s="116"/>
      <c r="V434" s="117"/>
      <c r="W434" s="117"/>
      <c r="X434" s="117"/>
      <c r="Y434" s="117"/>
      <c r="Z434" s="51"/>
      <c r="AA434" s="85">
        <v>434</v>
      </c>
      <c r="AB434" s="85"/>
      <c r="AC434">
        <v>721</v>
      </c>
      <c r="AD434">
        <v>79</v>
      </c>
      <c r="AE434">
        <v>258</v>
      </c>
      <c r="AF434">
        <v>284</v>
      </c>
    </row>
    <row r="435" spans="1:32" x14ac:dyDescent="0.3">
      <c r="A435" t="s">
        <v>273</v>
      </c>
      <c r="B435" s="53"/>
      <c r="C435" s="53"/>
      <c r="D435" s="87">
        <f>Vertices[[#This Row],[followersCount]]/100000</f>
        <v>4.5900000000000003E-3</v>
      </c>
      <c r="E435" s="84"/>
      <c r="F435" s="15"/>
      <c r="G435" s="15"/>
      <c r="H435" s="67" t="str">
        <f>IF(Vertices[[#This Row],[Size]]&gt;50,Vertices[[#This Row],[Vertex]],"")</f>
        <v/>
      </c>
      <c r="I435" s="67"/>
      <c r="J435" s="67"/>
      <c r="K435" s="16"/>
      <c r="L435" s="88"/>
      <c r="M435" s="89">
        <v>6192.94091796875</v>
      </c>
      <c r="N435" s="89">
        <v>5028.53955078125</v>
      </c>
      <c r="O435" s="78"/>
      <c r="P435" s="90"/>
      <c r="Q435" s="90"/>
      <c r="R435" s="116"/>
      <c r="S435" s="116"/>
      <c r="T435" s="116"/>
      <c r="U435" s="116"/>
      <c r="V435" s="117"/>
      <c r="W435" s="117"/>
      <c r="X435" s="117"/>
      <c r="Y435" s="117"/>
      <c r="Z435" s="51"/>
      <c r="AA435" s="85">
        <v>435</v>
      </c>
      <c r="AB435" s="85"/>
      <c r="AC435">
        <v>99</v>
      </c>
      <c r="AD435">
        <v>459</v>
      </c>
      <c r="AE435">
        <v>7</v>
      </c>
      <c r="AF435">
        <v>42</v>
      </c>
    </row>
    <row r="436" spans="1:32" x14ac:dyDescent="0.3">
      <c r="A436" t="s">
        <v>910</v>
      </c>
      <c r="B436" s="53"/>
      <c r="C436" s="53"/>
      <c r="D436" s="87">
        <f>Vertices[[#This Row],[followersCount]]/100000</f>
        <v>5.5000000000000003E-4</v>
      </c>
      <c r="E436" s="84"/>
      <c r="F436" s="15"/>
      <c r="G436" s="15"/>
      <c r="H436" s="67" t="str">
        <f>IF(Vertices[[#This Row],[Size]]&gt;50,Vertices[[#This Row],[Vertex]],"")</f>
        <v/>
      </c>
      <c r="I436" s="67"/>
      <c r="J436" s="67"/>
      <c r="K436" s="16"/>
      <c r="L436" s="88"/>
      <c r="M436" s="89">
        <v>2202.445556640625</v>
      </c>
      <c r="N436" s="89">
        <v>8196.228515625</v>
      </c>
      <c r="O436" s="78"/>
      <c r="P436" s="90"/>
      <c r="Q436" s="90"/>
      <c r="R436" s="116"/>
      <c r="S436" s="116"/>
      <c r="T436" s="116"/>
      <c r="U436" s="116"/>
      <c r="V436" s="117"/>
      <c r="W436" s="117"/>
      <c r="X436" s="117"/>
      <c r="Y436" s="117"/>
      <c r="Z436" s="51"/>
      <c r="AA436" s="85">
        <v>436</v>
      </c>
      <c r="AB436" s="85"/>
      <c r="AC436">
        <v>48</v>
      </c>
      <c r="AD436">
        <v>55</v>
      </c>
      <c r="AE436">
        <v>104</v>
      </c>
      <c r="AF436">
        <v>342</v>
      </c>
    </row>
    <row r="437" spans="1:32" x14ac:dyDescent="0.3">
      <c r="A437" t="s">
        <v>250</v>
      </c>
      <c r="B437" s="53"/>
      <c r="C437" s="53"/>
      <c r="D437" s="87">
        <f>Vertices[[#This Row],[followersCount]]/100000</f>
        <v>5.62E-3</v>
      </c>
      <c r="E437" s="84"/>
      <c r="F437" s="15"/>
      <c r="G437" s="15"/>
      <c r="H437" s="67" t="str">
        <f>IF(Vertices[[#This Row],[Size]]&gt;50,Vertices[[#This Row],[Vertex]],"")</f>
        <v/>
      </c>
      <c r="I437" s="67"/>
      <c r="J437" s="67"/>
      <c r="K437" s="16"/>
      <c r="L437" s="88"/>
      <c r="M437" s="89">
        <v>5548.4013671875</v>
      </c>
      <c r="N437" s="89">
        <v>5990.10888671875</v>
      </c>
      <c r="O437" s="78"/>
      <c r="P437" s="90"/>
      <c r="Q437" s="90"/>
      <c r="R437" s="116"/>
      <c r="S437" s="116"/>
      <c r="T437" s="116"/>
      <c r="U437" s="116"/>
      <c r="V437" s="117"/>
      <c r="W437" s="117"/>
      <c r="X437" s="117"/>
      <c r="Y437" s="117"/>
      <c r="Z437" s="51"/>
      <c r="AA437" s="85">
        <v>437</v>
      </c>
      <c r="AB437" s="85"/>
      <c r="AC437">
        <v>1802</v>
      </c>
      <c r="AD437">
        <v>562</v>
      </c>
      <c r="AE437">
        <v>26</v>
      </c>
      <c r="AF437">
        <v>581</v>
      </c>
    </row>
    <row r="438" spans="1:32" x14ac:dyDescent="0.3">
      <c r="A438" t="s">
        <v>911</v>
      </c>
      <c r="B438" s="53"/>
      <c r="C438" s="53"/>
      <c r="D438" s="87">
        <f>Vertices[[#This Row],[followersCount]]/100000</f>
        <v>3.3999999999999998E-3</v>
      </c>
      <c r="E438" s="84"/>
      <c r="F438" s="15"/>
      <c r="G438" s="15"/>
      <c r="H438" s="67" t="str">
        <f>IF(Vertices[[#This Row],[Size]]&gt;50,Vertices[[#This Row],[Vertex]],"")</f>
        <v/>
      </c>
      <c r="I438" s="67"/>
      <c r="J438" s="67"/>
      <c r="K438" s="16"/>
      <c r="L438" s="88"/>
      <c r="M438" s="89">
        <v>1198.9847412109375</v>
      </c>
      <c r="N438" s="89">
        <v>7286.2216796875</v>
      </c>
      <c r="O438" s="78"/>
      <c r="P438" s="90"/>
      <c r="Q438" s="90"/>
      <c r="R438" s="116"/>
      <c r="S438" s="116"/>
      <c r="T438" s="116"/>
      <c r="U438" s="116"/>
      <c r="V438" s="117"/>
      <c r="W438" s="117"/>
      <c r="X438" s="117"/>
      <c r="Y438" s="117"/>
      <c r="Z438" s="51"/>
      <c r="AA438" s="85">
        <v>438</v>
      </c>
      <c r="AB438" s="85"/>
      <c r="AC438">
        <v>1444</v>
      </c>
      <c r="AD438">
        <v>340</v>
      </c>
      <c r="AE438">
        <v>279</v>
      </c>
      <c r="AF438">
        <v>423</v>
      </c>
    </row>
    <row r="439" spans="1:32" x14ac:dyDescent="0.3">
      <c r="A439" t="s">
        <v>912</v>
      </c>
      <c r="B439" s="53"/>
      <c r="C439" s="53"/>
      <c r="D439" s="87">
        <f>Vertices[[#This Row],[followersCount]]/100000</f>
        <v>1.4999999999999999E-4</v>
      </c>
      <c r="E439" s="84"/>
      <c r="F439" s="15"/>
      <c r="G439" s="15"/>
      <c r="H439" s="67" t="str">
        <f>IF(Vertices[[#This Row],[Size]]&gt;50,Vertices[[#This Row],[Vertex]],"")</f>
        <v/>
      </c>
      <c r="I439" s="67"/>
      <c r="J439" s="67"/>
      <c r="K439" s="16"/>
      <c r="L439" s="88"/>
      <c r="M439" s="89">
        <v>4403.13720703125</v>
      </c>
      <c r="N439" s="89">
        <v>2155.09765625</v>
      </c>
      <c r="O439" s="78"/>
      <c r="P439" s="90"/>
      <c r="Q439" s="90"/>
      <c r="R439" s="116"/>
      <c r="S439" s="116"/>
      <c r="T439" s="116"/>
      <c r="U439" s="116"/>
      <c r="V439" s="117"/>
      <c r="W439" s="117"/>
      <c r="X439" s="117"/>
      <c r="Y439" s="117"/>
      <c r="Z439" s="51"/>
      <c r="AA439" s="85">
        <v>439</v>
      </c>
      <c r="AB439" s="85"/>
      <c r="AC439">
        <v>9</v>
      </c>
      <c r="AD439">
        <v>15</v>
      </c>
      <c r="AE439">
        <v>171</v>
      </c>
      <c r="AF439">
        <v>37</v>
      </c>
    </row>
    <row r="440" spans="1:32" x14ac:dyDescent="0.3">
      <c r="A440" t="s">
        <v>913</v>
      </c>
      <c r="B440" s="53"/>
      <c r="C440" s="53"/>
      <c r="D440" s="87">
        <f>Vertices[[#This Row],[followersCount]]/100000</f>
        <v>4.8999999999999998E-4</v>
      </c>
      <c r="E440" s="84"/>
      <c r="F440" s="15"/>
      <c r="G440" s="15"/>
      <c r="H440" s="67" t="str">
        <f>IF(Vertices[[#This Row],[Size]]&gt;50,Vertices[[#This Row],[Vertex]],"")</f>
        <v/>
      </c>
      <c r="I440" s="67"/>
      <c r="J440" s="67"/>
      <c r="K440" s="16"/>
      <c r="L440" s="88"/>
      <c r="M440" s="89">
        <v>7632.3623046875</v>
      </c>
      <c r="N440" s="89">
        <v>2977.262451171875</v>
      </c>
      <c r="O440" s="78"/>
      <c r="P440" s="90"/>
      <c r="Q440" s="90"/>
      <c r="R440" s="116"/>
      <c r="S440" s="116"/>
      <c r="T440" s="116"/>
      <c r="U440" s="116"/>
      <c r="V440" s="117"/>
      <c r="W440" s="117"/>
      <c r="X440" s="117"/>
      <c r="Y440" s="117"/>
      <c r="Z440" s="51"/>
      <c r="AA440" s="85">
        <v>440</v>
      </c>
      <c r="AB440" s="85"/>
      <c r="AC440">
        <v>35</v>
      </c>
      <c r="AD440">
        <v>49</v>
      </c>
      <c r="AE440">
        <v>18</v>
      </c>
      <c r="AF440">
        <v>217</v>
      </c>
    </row>
    <row r="441" spans="1:32" x14ac:dyDescent="0.3">
      <c r="A441" t="s">
        <v>914</v>
      </c>
      <c r="B441" s="53"/>
      <c r="C441" s="53"/>
      <c r="D441" s="87">
        <f>Vertices[[#This Row],[followersCount]]/100000</f>
        <v>1.8000000000000001E-4</v>
      </c>
      <c r="E441" s="84"/>
      <c r="F441" s="15"/>
      <c r="G441" s="15"/>
      <c r="H441" s="67" t="str">
        <f>IF(Vertices[[#This Row],[Size]]&gt;50,Vertices[[#This Row],[Vertex]],"")</f>
        <v/>
      </c>
      <c r="I441" s="67"/>
      <c r="J441" s="67"/>
      <c r="K441" s="16"/>
      <c r="L441" s="88"/>
      <c r="M441" s="89">
        <v>8772.013671875</v>
      </c>
      <c r="N441" s="89">
        <v>4225</v>
      </c>
      <c r="O441" s="78"/>
      <c r="P441" s="90"/>
      <c r="Q441" s="90"/>
      <c r="R441" s="116"/>
      <c r="S441" s="116"/>
      <c r="T441" s="116"/>
      <c r="U441" s="116"/>
      <c r="V441" s="117"/>
      <c r="W441" s="117"/>
      <c r="X441" s="117"/>
      <c r="Y441" s="117"/>
      <c r="Z441" s="51"/>
      <c r="AA441" s="85">
        <v>441</v>
      </c>
      <c r="AB441" s="85"/>
      <c r="AC441">
        <v>12</v>
      </c>
      <c r="AD441">
        <v>18</v>
      </c>
      <c r="AE441">
        <v>33</v>
      </c>
      <c r="AF441">
        <v>113</v>
      </c>
    </row>
    <row r="442" spans="1:32" x14ac:dyDescent="0.3">
      <c r="A442" t="s">
        <v>915</v>
      </c>
      <c r="B442" s="53"/>
      <c r="C442" s="53"/>
      <c r="D442" s="87">
        <f>Vertices[[#This Row],[followersCount]]/100000</f>
        <v>9.2000000000000003E-4</v>
      </c>
      <c r="E442" s="84"/>
      <c r="F442" s="15"/>
      <c r="G442" s="15"/>
      <c r="H442" s="67" t="str">
        <f>IF(Vertices[[#This Row],[Size]]&gt;50,Vertices[[#This Row],[Vertex]],"")</f>
        <v/>
      </c>
      <c r="I442" s="67"/>
      <c r="J442" s="67"/>
      <c r="K442" s="16"/>
      <c r="L442" s="88"/>
      <c r="M442" s="89">
        <v>5620.52001953125</v>
      </c>
      <c r="N442" s="89">
        <v>360.13912963867188</v>
      </c>
      <c r="O442" s="78"/>
      <c r="P442" s="90"/>
      <c r="Q442" s="90"/>
      <c r="R442" s="116"/>
      <c r="S442" s="116"/>
      <c r="T442" s="116"/>
      <c r="U442" s="116"/>
      <c r="V442" s="117"/>
      <c r="W442" s="117"/>
      <c r="X442" s="117"/>
      <c r="Y442" s="117"/>
      <c r="Z442" s="51"/>
      <c r="AA442" s="85">
        <v>442</v>
      </c>
      <c r="AB442" s="85"/>
      <c r="AC442">
        <v>410</v>
      </c>
      <c r="AD442">
        <v>92</v>
      </c>
      <c r="AE442">
        <v>608</v>
      </c>
      <c r="AF442">
        <v>105</v>
      </c>
    </row>
    <row r="443" spans="1:32" x14ac:dyDescent="0.3">
      <c r="A443" t="s">
        <v>916</v>
      </c>
      <c r="B443" s="53"/>
      <c r="C443" s="53"/>
      <c r="D443" s="87">
        <f>Vertices[[#This Row],[followersCount]]/100000</f>
        <v>1.09E-3</v>
      </c>
      <c r="E443" s="84"/>
      <c r="F443" s="15"/>
      <c r="G443" s="15"/>
      <c r="H443" s="67" t="str">
        <f>IF(Vertices[[#This Row],[Size]]&gt;50,Vertices[[#This Row],[Vertex]],"")</f>
        <v/>
      </c>
      <c r="I443" s="67"/>
      <c r="J443" s="67"/>
      <c r="K443" s="16"/>
      <c r="L443" s="88"/>
      <c r="M443" s="89">
        <v>8964.58203125</v>
      </c>
      <c r="N443" s="89">
        <v>5601.2119140625</v>
      </c>
      <c r="O443" s="78"/>
      <c r="P443" s="90"/>
      <c r="Q443" s="90"/>
      <c r="R443" s="116"/>
      <c r="S443" s="116"/>
      <c r="T443" s="116"/>
      <c r="U443" s="116"/>
      <c r="V443" s="117"/>
      <c r="W443" s="117"/>
      <c r="X443" s="117"/>
      <c r="Y443" s="117"/>
      <c r="Z443" s="51"/>
      <c r="AA443" s="85">
        <v>443</v>
      </c>
      <c r="AB443" s="85"/>
      <c r="AC443">
        <v>472</v>
      </c>
      <c r="AD443">
        <v>109</v>
      </c>
      <c r="AE443">
        <v>17</v>
      </c>
      <c r="AF443">
        <v>809</v>
      </c>
    </row>
    <row r="444" spans="1:32" x14ac:dyDescent="0.3">
      <c r="A444" t="s">
        <v>917</v>
      </c>
      <c r="B444" s="53"/>
      <c r="C444" s="53"/>
      <c r="D444" s="87">
        <f>Vertices[[#This Row],[followersCount]]/100000</f>
        <v>7.9000000000000001E-4</v>
      </c>
      <c r="E444" s="84"/>
      <c r="F444" s="15"/>
      <c r="G444" s="15"/>
      <c r="H444" s="67" t="str">
        <f>IF(Vertices[[#This Row],[Size]]&gt;50,Vertices[[#This Row],[Vertex]],"")</f>
        <v/>
      </c>
      <c r="I444" s="67"/>
      <c r="J444" s="67"/>
      <c r="K444" s="16"/>
      <c r="L444" s="88"/>
      <c r="M444" s="89">
        <v>8299.8828125</v>
      </c>
      <c r="N444" s="89">
        <v>6148.6962890625</v>
      </c>
      <c r="O444" s="78"/>
      <c r="P444" s="90"/>
      <c r="Q444" s="90"/>
      <c r="R444" s="116"/>
      <c r="S444" s="116"/>
      <c r="T444" s="116"/>
      <c r="U444" s="116"/>
      <c r="V444" s="117"/>
      <c r="W444" s="117"/>
      <c r="X444" s="117"/>
      <c r="Y444" s="117"/>
      <c r="Z444" s="51"/>
      <c r="AA444" s="85">
        <v>444</v>
      </c>
      <c r="AB444" s="85"/>
      <c r="AC444">
        <v>48</v>
      </c>
      <c r="AD444">
        <v>79</v>
      </c>
      <c r="AE444">
        <v>236</v>
      </c>
      <c r="AF444">
        <v>198</v>
      </c>
    </row>
    <row r="445" spans="1:32" x14ac:dyDescent="0.3">
      <c r="A445" t="s">
        <v>918</v>
      </c>
      <c r="B445" s="53"/>
      <c r="C445" s="53"/>
      <c r="D445" s="87">
        <f>Vertices[[#This Row],[followersCount]]/100000</f>
        <v>1.9910000000000001E-2</v>
      </c>
      <c r="E445" s="84"/>
      <c r="F445" s="15"/>
      <c r="G445" s="15"/>
      <c r="H445" s="67" t="str">
        <f>IF(Vertices[[#This Row],[Size]]&gt;50,Vertices[[#This Row],[Vertex]],"")</f>
        <v/>
      </c>
      <c r="I445" s="67"/>
      <c r="J445" s="67"/>
      <c r="K445" s="16"/>
      <c r="L445" s="88"/>
      <c r="M445" s="89">
        <v>8997.0537109375</v>
      </c>
      <c r="N445" s="89">
        <v>2358.711181640625</v>
      </c>
      <c r="O445" s="78"/>
      <c r="P445" s="90"/>
      <c r="Q445" s="90"/>
      <c r="R445" s="116"/>
      <c r="S445" s="116"/>
      <c r="T445" s="116"/>
      <c r="U445" s="116"/>
      <c r="V445" s="117"/>
      <c r="W445" s="117"/>
      <c r="X445" s="117"/>
      <c r="Y445" s="117"/>
      <c r="Z445" s="51"/>
      <c r="AA445" s="85">
        <v>445</v>
      </c>
      <c r="AB445" s="85"/>
      <c r="AC445">
        <v>359</v>
      </c>
      <c r="AD445">
        <v>1991</v>
      </c>
      <c r="AE445">
        <v>475</v>
      </c>
      <c r="AF445">
        <v>1803</v>
      </c>
    </row>
    <row r="446" spans="1:32" x14ac:dyDescent="0.3">
      <c r="A446" t="s">
        <v>919</v>
      </c>
      <c r="B446" s="53"/>
      <c r="C446" s="53"/>
      <c r="D446" s="87">
        <f>Vertices[[#This Row],[followersCount]]/100000</f>
        <v>4.0000000000000003E-5</v>
      </c>
      <c r="E446" s="84"/>
      <c r="F446" s="15"/>
      <c r="G446" s="15"/>
      <c r="H446" s="67" t="str">
        <f>IF(Vertices[[#This Row],[Size]]&gt;50,Vertices[[#This Row],[Vertex]],"")</f>
        <v/>
      </c>
      <c r="I446" s="67"/>
      <c r="J446" s="67"/>
      <c r="K446" s="16"/>
      <c r="L446" s="88"/>
      <c r="M446" s="89">
        <v>1748.3897705078125</v>
      </c>
      <c r="N446" s="89">
        <v>2217.42333984375</v>
      </c>
      <c r="O446" s="78"/>
      <c r="P446" s="90"/>
      <c r="Q446" s="90"/>
      <c r="R446" s="116"/>
      <c r="S446" s="116"/>
      <c r="T446" s="116"/>
      <c r="U446" s="116"/>
      <c r="V446" s="117"/>
      <c r="W446" s="117"/>
      <c r="X446" s="117"/>
      <c r="Y446" s="117"/>
      <c r="Z446" s="51"/>
      <c r="AA446" s="85">
        <v>446</v>
      </c>
      <c r="AB446" s="85"/>
      <c r="AC446">
        <v>9</v>
      </c>
      <c r="AD446">
        <v>4</v>
      </c>
      <c r="AE446">
        <v>0</v>
      </c>
      <c r="AF446">
        <v>28</v>
      </c>
    </row>
    <row r="447" spans="1:32" x14ac:dyDescent="0.3">
      <c r="A447" t="s">
        <v>920</v>
      </c>
      <c r="B447" s="53"/>
      <c r="C447" s="53"/>
      <c r="D447" s="87">
        <f>Vertices[[#This Row],[followersCount]]/100000</f>
        <v>1.9310000000000001E-2</v>
      </c>
      <c r="E447" s="84"/>
      <c r="F447" s="15"/>
      <c r="G447" s="15"/>
      <c r="H447" s="67" t="str">
        <f>IF(Vertices[[#This Row],[Size]]&gt;50,Vertices[[#This Row],[Vertex]],"")</f>
        <v/>
      </c>
      <c r="I447" s="67"/>
      <c r="J447" s="67"/>
      <c r="K447" s="16"/>
      <c r="L447" s="88"/>
      <c r="M447" s="89">
        <v>2377.5595703125</v>
      </c>
      <c r="N447" s="89">
        <v>6790.30712890625</v>
      </c>
      <c r="O447" s="78"/>
      <c r="P447" s="90"/>
      <c r="Q447" s="90"/>
      <c r="R447" s="116"/>
      <c r="S447" s="116"/>
      <c r="T447" s="116"/>
      <c r="U447" s="116"/>
      <c r="V447" s="117"/>
      <c r="W447" s="117"/>
      <c r="X447" s="117"/>
      <c r="Y447" s="117"/>
      <c r="Z447" s="51"/>
      <c r="AA447" s="85">
        <v>447</v>
      </c>
      <c r="AB447" s="85"/>
      <c r="AC447">
        <v>5781</v>
      </c>
      <c r="AD447">
        <v>1931</v>
      </c>
      <c r="AE447">
        <v>537</v>
      </c>
      <c r="AF447">
        <v>912</v>
      </c>
    </row>
    <row r="448" spans="1:32" x14ac:dyDescent="0.3">
      <c r="A448" t="s">
        <v>921</v>
      </c>
      <c r="B448" s="53"/>
      <c r="C448" s="53"/>
      <c r="D448" s="87">
        <f>Vertices[[#This Row],[followersCount]]/100000</f>
        <v>9.8710000000000006E-2</v>
      </c>
      <c r="E448" s="84"/>
      <c r="F448" s="15"/>
      <c r="G448" s="15"/>
      <c r="H448" s="67" t="str">
        <f>IF(Vertices[[#This Row],[Size]]&gt;50,Vertices[[#This Row],[Vertex]],"")</f>
        <v/>
      </c>
      <c r="I448" s="67"/>
      <c r="J448" s="67"/>
      <c r="K448" s="16"/>
      <c r="L448" s="88"/>
      <c r="M448" s="89">
        <v>2559.280029296875</v>
      </c>
      <c r="N448" s="89">
        <v>9099.001953125</v>
      </c>
      <c r="O448" s="78"/>
      <c r="P448" s="90"/>
      <c r="Q448" s="90"/>
      <c r="R448" s="116"/>
      <c r="S448" s="116"/>
      <c r="T448" s="116"/>
      <c r="U448" s="116"/>
      <c r="V448" s="117"/>
      <c r="W448" s="117"/>
      <c r="X448" s="117"/>
      <c r="Y448" s="117"/>
      <c r="Z448" s="51"/>
      <c r="AA448" s="85">
        <v>448</v>
      </c>
      <c r="AB448" s="85"/>
      <c r="AC448">
        <v>2502</v>
      </c>
      <c r="AD448">
        <v>9871</v>
      </c>
      <c r="AE448">
        <v>1183</v>
      </c>
      <c r="AF448">
        <v>6970</v>
      </c>
    </row>
    <row r="449" spans="1:32" x14ac:dyDescent="0.3">
      <c r="A449" t="s">
        <v>922</v>
      </c>
      <c r="B449" s="53"/>
      <c r="C449" s="53"/>
      <c r="D449" s="87">
        <f>Vertices[[#This Row],[followersCount]]/100000</f>
        <v>5.5900000000000004E-3</v>
      </c>
      <c r="E449" s="84"/>
      <c r="F449" s="15"/>
      <c r="G449" s="15"/>
      <c r="H449" s="67" t="str">
        <f>IF(Vertices[[#This Row],[Size]]&gt;50,Vertices[[#This Row],[Vertex]],"")</f>
        <v/>
      </c>
      <c r="I449" s="67"/>
      <c r="J449" s="67"/>
      <c r="K449" s="16"/>
      <c r="L449" s="88"/>
      <c r="M449" s="89">
        <v>4350.84130859375</v>
      </c>
      <c r="N449" s="89">
        <v>7853.42333984375</v>
      </c>
      <c r="O449" s="78"/>
      <c r="P449" s="90"/>
      <c r="Q449" s="90"/>
      <c r="R449" s="116"/>
      <c r="S449" s="116"/>
      <c r="T449" s="116"/>
      <c r="U449" s="116"/>
      <c r="V449" s="117"/>
      <c r="W449" s="117"/>
      <c r="X449" s="117"/>
      <c r="Y449" s="117"/>
      <c r="Z449" s="51"/>
      <c r="AA449" s="85">
        <v>449</v>
      </c>
      <c r="AB449" s="85"/>
      <c r="AC449">
        <v>1176</v>
      </c>
      <c r="AD449">
        <v>559</v>
      </c>
      <c r="AE449">
        <v>884</v>
      </c>
      <c r="AF449">
        <v>289</v>
      </c>
    </row>
    <row r="450" spans="1:32" x14ac:dyDescent="0.3">
      <c r="A450" t="s">
        <v>923</v>
      </c>
      <c r="B450" s="53"/>
      <c r="C450" s="53"/>
      <c r="D450" s="87">
        <f>Vertices[[#This Row],[followersCount]]/100000</f>
        <v>2.2000000000000001E-4</v>
      </c>
      <c r="E450" s="84"/>
      <c r="F450" s="15"/>
      <c r="G450" s="15"/>
      <c r="H450" s="67" t="str">
        <f>IF(Vertices[[#This Row],[Size]]&gt;50,Vertices[[#This Row],[Vertex]],"")</f>
        <v/>
      </c>
      <c r="I450" s="67"/>
      <c r="J450" s="67"/>
      <c r="K450" s="16"/>
      <c r="L450" s="88"/>
      <c r="M450" s="89">
        <v>1632.6929931640625</v>
      </c>
      <c r="N450" s="89">
        <v>5109.96142578125</v>
      </c>
      <c r="O450" s="78"/>
      <c r="P450" s="90"/>
      <c r="Q450" s="90"/>
      <c r="R450" s="116"/>
      <c r="S450" s="116"/>
      <c r="T450" s="116"/>
      <c r="U450" s="116"/>
      <c r="V450" s="117"/>
      <c r="W450" s="117"/>
      <c r="X450" s="117"/>
      <c r="Y450" s="117"/>
      <c r="Z450" s="51"/>
      <c r="AA450" s="85">
        <v>450</v>
      </c>
      <c r="AB450" s="85"/>
      <c r="AC450">
        <v>1</v>
      </c>
      <c r="AD450">
        <v>22</v>
      </c>
      <c r="AE450">
        <v>0</v>
      </c>
      <c r="AF450">
        <v>348</v>
      </c>
    </row>
    <row r="451" spans="1:32" x14ac:dyDescent="0.3">
      <c r="A451" t="s">
        <v>924</v>
      </c>
      <c r="B451" s="53"/>
      <c r="C451" s="53"/>
      <c r="D451" s="87">
        <f>Vertices[[#This Row],[followersCount]]/100000</f>
        <v>3.0000000000000001E-5</v>
      </c>
      <c r="E451" s="84"/>
      <c r="F451" s="15"/>
      <c r="G451" s="15"/>
      <c r="H451" s="67" t="str">
        <f>IF(Vertices[[#This Row],[Size]]&gt;50,Vertices[[#This Row],[Vertex]],"")</f>
        <v/>
      </c>
      <c r="I451" s="67"/>
      <c r="J451" s="67"/>
      <c r="K451" s="16"/>
      <c r="L451" s="88"/>
      <c r="M451" s="89">
        <v>2204.699951171875</v>
      </c>
      <c r="N451" s="89">
        <v>1496.3258056640625</v>
      </c>
      <c r="O451" s="78"/>
      <c r="P451" s="90"/>
      <c r="Q451" s="90"/>
      <c r="R451" s="116"/>
      <c r="S451" s="116"/>
      <c r="T451" s="116"/>
      <c r="U451" s="116"/>
      <c r="V451" s="117"/>
      <c r="W451" s="117"/>
      <c r="X451" s="117"/>
      <c r="Y451" s="117"/>
      <c r="Z451" s="51"/>
      <c r="AA451" s="85">
        <v>451</v>
      </c>
      <c r="AB451" s="85"/>
      <c r="AC451">
        <v>1</v>
      </c>
      <c r="AD451">
        <v>3</v>
      </c>
      <c r="AE451">
        <v>0</v>
      </c>
      <c r="AF451">
        <v>8</v>
      </c>
    </row>
    <row r="452" spans="1:32" x14ac:dyDescent="0.3">
      <c r="A452" t="s">
        <v>925</v>
      </c>
      <c r="B452" s="53"/>
      <c r="C452" s="53"/>
      <c r="D452" s="87">
        <f>Vertices[[#This Row],[followersCount]]/100000</f>
        <v>9.6299999999999997E-3</v>
      </c>
      <c r="E452" s="84"/>
      <c r="F452" s="15"/>
      <c r="G452" s="15"/>
      <c r="H452" s="67" t="str">
        <f>IF(Vertices[[#This Row],[Size]]&gt;50,Vertices[[#This Row],[Vertex]],"")</f>
        <v/>
      </c>
      <c r="I452" s="67"/>
      <c r="J452" s="67"/>
      <c r="K452" s="16"/>
      <c r="L452" s="88"/>
      <c r="M452" s="89">
        <v>3638.83544921875</v>
      </c>
      <c r="N452" s="89">
        <v>5916.61328125</v>
      </c>
      <c r="O452" s="78"/>
      <c r="P452" s="90"/>
      <c r="Q452" s="90"/>
      <c r="R452" s="116"/>
      <c r="S452" s="116"/>
      <c r="T452" s="116"/>
      <c r="U452" s="116"/>
      <c r="V452" s="117"/>
      <c r="W452" s="117"/>
      <c r="X452" s="117"/>
      <c r="Y452" s="117"/>
      <c r="Z452" s="51"/>
      <c r="AA452" s="85">
        <v>452</v>
      </c>
      <c r="AB452" s="85"/>
      <c r="AC452">
        <v>2247</v>
      </c>
      <c r="AD452">
        <v>963</v>
      </c>
      <c r="AE452">
        <v>479</v>
      </c>
      <c r="AF452">
        <v>5000</v>
      </c>
    </row>
    <row r="453" spans="1:32" x14ac:dyDescent="0.3">
      <c r="A453" t="s">
        <v>926</v>
      </c>
      <c r="B453" s="53"/>
      <c r="C453" s="53"/>
      <c r="D453" s="87">
        <f>Vertices[[#This Row],[followersCount]]/100000</f>
        <v>3.0400000000000002E-3</v>
      </c>
      <c r="E453" s="84"/>
      <c r="F453" s="15"/>
      <c r="G453" s="15"/>
      <c r="H453" s="67" t="str">
        <f>IF(Vertices[[#This Row],[Size]]&gt;50,Vertices[[#This Row],[Vertex]],"")</f>
        <v/>
      </c>
      <c r="I453" s="67"/>
      <c r="J453" s="67"/>
      <c r="K453" s="16"/>
      <c r="L453" s="88"/>
      <c r="M453" s="89">
        <v>9724.5634765625</v>
      </c>
      <c r="N453" s="89">
        <v>4035.38427734375</v>
      </c>
      <c r="O453" s="78"/>
      <c r="P453" s="90"/>
      <c r="Q453" s="90"/>
      <c r="R453" s="116"/>
      <c r="S453" s="116"/>
      <c r="T453" s="116"/>
      <c r="U453" s="116"/>
      <c r="V453" s="117"/>
      <c r="W453" s="117"/>
      <c r="X453" s="117"/>
      <c r="Y453" s="117"/>
      <c r="Z453" s="51"/>
      <c r="AA453" s="85">
        <v>453</v>
      </c>
      <c r="AB453" s="85"/>
      <c r="AC453">
        <v>165</v>
      </c>
      <c r="AD453">
        <v>304</v>
      </c>
      <c r="AE453">
        <v>1507</v>
      </c>
      <c r="AF453">
        <v>4806</v>
      </c>
    </row>
    <row r="454" spans="1:32" x14ac:dyDescent="0.3">
      <c r="A454" t="s">
        <v>927</v>
      </c>
      <c r="B454" s="53"/>
      <c r="C454" s="53"/>
      <c r="D454" s="87">
        <f>Vertices[[#This Row],[followersCount]]/100000</f>
        <v>3.0799999999999998E-3</v>
      </c>
      <c r="E454" s="84"/>
      <c r="F454" s="15"/>
      <c r="G454" s="15"/>
      <c r="H454" s="67" t="str">
        <f>IF(Vertices[[#This Row],[Size]]&gt;50,Vertices[[#This Row],[Vertex]],"")</f>
        <v/>
      </c>
      <c r="I454" s="67"/>
      <c r="J454" s="67"/>
      <c r="K454" s="16"/>
      <c r="L454" s="88"/>
      <c r="M454" s="89">
        <v>2655.6015625</v>
      </c>
      <c r="N454" s="89">
        <v>8995.853515625</v>
      </c>
      <c r="O454" s="78"/>
      <c r="P454" s="90"/>
      <c r="Q454" s="90"/>
      <c r="R454" s="116"/>
      <c r="S454" s="116"/>
      <c r="T454" s="116"/>
      <c r="U454" s="116"/>
      <c r="V454" s="117"/>
      <c r="W454" s="117"/>
      <c r="X454" s="117"/>
      <c r="Y454" s="117"/>
      <c r="Z454" s="51"/>
      <c r="AA454" s="85">
        <v>454</v>
      </c>
      <c r="AB454" s="85"/>
      <c r="AC454">
        <v>746</v>
      </c>
      <c r="AD454">
        <v>308</v>
      </c>
      <c r="AE454">
        <v>619</v>
      </c>
      <c r="AF454">
        <v>610</v>
      </c>
    </row>
    <row r="455" spans="1:32" x14ac:dyDescent="0.3">
      <c r="A455" t="s">
        <v>928</v>
      </c>
      <c r="B455" s="53"/>
      <c r="C455" s="53"/>
      <c r="D455" s="87">
        <f>Vertices[[#This Row],[followersCount]]/100000</f>
        <v>6.2100000000000002E-3</v>
      </c>
      <c r="E455" s="84"/>
      <c r="F455" s="15"/>
      <c r="G455" s="15"/>
      <c r="H455" s="67" t="str">
        <f>IF(Vertices[[#This Row],[Size]]&gt;50,Vertices[[#This Row],[Vertex]],"")</f>
        <v/>
      </c>
      <c r="I455" s="67"/>
      <c r="J455" s="67"/>
      <c r="K455" s="16"/>
      <c r="L455" s="88"/>
      <c r="M455" s="89">
        <v>4199.044921875</v>
      </c>
      <c r="N455" s="89">
        <v>3487.841796875</v>
      </c>
      <c r="O455" s="78"/>
      <c r="P455" s="90"/>
      <c r="Q455" s="90"/>
      <c r="R455" s="116"/>
      <c r="S455" s="116"/>
      <c r="T455" s="116"/>
      <c r="U455" s="116"/>
      <c r="V455" s="117"/>
      <c r="W455" s="117"/>
      <c r="X455" s="117"/>
      <c r="Y455" s="117"/>
      <c r="Z455" s="51"/>
      <c r="AA455" s="85">
        <v>455</v>
      </c>
      <c r="AB455" s="85"/>
      <c r="AC455">
        <v>1796</v>
      </c>
      <c r="AD455">
        <v>621</v>
      </c>
      <c r="AE455">
        <v>825</v>
      </c>
      <c r="AF455">
        <v>1289</v>
      </c>
    </row>
    <row r="456" spans="1:32" x14ac:dyDescent="0.3">
      <c r="A456" t="s">
        <v>929</v>
      </c>
      <c r="B456" s="53"/>
      <c r="C456" s="53"/>
      <c r="D456" s="87">
        <f>Vertices[[#This Row],[followersCount]]/100000</f>
        <v>6.11E-3</v>
      </c>
      <c r="E456" s="84"/>
      <c r="F456" s="15"/>
      <c r="G456" s="15"/>
      <c r="H456" s="67" t="str">
        <f>IF(Vertices[[#This Row],[Size]]&gt;50,Vertices[[#This Row],[Vertex]],"")</f>
        <v/>
      </c>
      <c r="I456" s="67"/>
      <c r="J456" s="67"/>
      <c r="K456" s="16"/>
      <c r="L456" s="88"/>
      <c r="M456" s="89">
        <v>5864.78173828125</v>
      </c>
      <c r="N456" s="89">
        <v>1295.5889892578125</v>
      </c>
      <c r="O456" s="78"/>
      <c r="P456" s="90"/>
      <c r="Q456" s="90"/>
      <c r="R456" s="116"/>
      <c r="S456" s="116"/>
      <c r="T456" s="116"/>
      <c r="U456" s="116"/>
      <c r="V456" s="117"/>
      <c r="W456" s="117"/>
      <c r="X456" s="117"/>
      <c r="Y456" s="117"/>
      <c r="Z456" s="51"/>
      <c r="AA456" s="85">
        <v>456</v>
      </c>
      <c r="AB456" s="85"/>
      <c r="AC456">
        <v>2103</v>
      </c>
      <c r="AD456">
        <v>611</v>
      </c>
      <c r="AE456">
        <v>154</v>
      </c>
      <c r="AF456">
        <v>1351</v>
      </c>
    </row>
    <row r="457" spans="1:32" x14ac:dyDescent="0.3">
      <c r="A457" t="s">
        <v>930</v>
      </c>
      <c r="B457" s="53"/>
      <c r="C457" s="53"/>
      <c r="D457" s="87">
        <f>Vertices[[#This Row],[followersCount]]/100000</f>
        <v>2.7999999999999998E-4</v>
      </c>
      <c r="E457" s="84"/>
      <c r="F457" s="15"/>
      <c r="G457" s="15"/>
      <c r="H457" s="67" t="str">
        <f>IF(Vertices[[#This Row],[Size]]&gt;50,Vertices[[#This Row],[Vertex]],"")</f>
        <v/>
      </c>
      <c r="I457" s="67"/>
      <c r="J457" s="67"/>
      <c r="K457" s="16"/>
      <c r="L457" s="88"/>
      <c r="M457" s="89">
        <v>5433.9423828125</v>
      </c>
      <c r="N457" s="89">
        <v>404.32791137695313</v>
      </c>
      <c r="O457" s="78"/>
      <c r="P457" s="90"/>
      <c r="Q457" s="90"/>
      <c r="R457" s="116"/>
      <c r="S457" s="116"/>
      <c r="T457" s="116"/>
      <c r="U457" s="116"/>
      <c r="V457" s="117"/>
      <c r="W457" s="117"/>
      <c r="X457" s="117"/>
      <c r="Y457" s="117"/>
      <c r="Z457" s="51"/>
      <c r="AA457" s="85">
        <v>457</v>
      </c>
      <c r="AB457" s="85"/>
      <c r="AC457">
        <v>38</v>
      </c>
      <c r="AD457">
        <v>28</v>
      </c>
      <c r="AE457">
        <v>21</v>
      </c>
      <c r="AF457">
        <v>121</v>
      </c>
    </row>
    <row r="458" spans="1:32" x14ac:dyDescent="0.3">
      <c r="A458" t="s">
        <v>931</v>
      </c>
      <c r="B458" s="53"/>
      <c r="C458" s="53"/>
      <c r="D458" s="87">
        <f>Vertices[[#This Row],[followersCount]]/100000</f>
        <v>2.98E-3</v>
      </c>
      <c r="E458" s="84"/>
      <c r="F458" s="15"/>
      <c r="G458" s="15"/>
      <c r="H458" s="67" t="str">
        <f>IF(Vertices[[#This Row],[Size]]&gt;50,Vertices[[#This Row],[Vertex]],"")</f>
        <v/>
      </c>
      <c r="I458" s="67"/>
      <c r="J458" s="67"/>
      <c r="K458" s="16"/>
      <c r="L458" s="88"/>
      <c r="M458" s="89">
        <v>5402.69384765625</v>
      </c>
      <c r="N458" s="89">
        <v>1490.045654296875</v>
      </c>
      <c r="O458" s="78"/>
      <c r="P458" s="90"/>
      <c r="Q458" s="90"/>
      <c r="R458" s="116"/>
      <c r="S458" s="116"/>
      <c r="T458" s="116"/>
      <c r="U458" s="116"/>
      <c r="V458" s="117"/>
      <c r="W458" s="117"/>
      <c r="X458" s="117"/>
      <c r="Y458" s="117"/>
      <c r="Z458" s="51"/>
      <c r="AA458" s="85">
        <v>458</v>
      </c>
      <c r="AB458" s="85"/>
      <c r="AC458">
        <v>3071</v>
      </c>
      <c r="AD458">
        <v>298</v>
      </c>
      <c r="AE458">
        <v>8753</v>
      </c>
      <c r="AF458">
        <v>1708</v>
      </c>
    </row>
    <row r="459" spans="1:32" x14ac:dyDescent="0.3">
      <c r="A459" t="s">
        <v>932</v>
      </c>
      <c r="B459" s="53"/>
      <c r="C459" s="53"/>
      <c r="D459" s="87">
        <f>Vertices[[#This Row],[followersCount]]/100000</f>
        <v>5.8E-4</v>
      </c>
      <c r="E459" s="84"/>
      <c r="F459" s="15"/>
      <c r="G459" s="15"/>
      <c r="H459" s="67" t="str">
        <f>IF(Vertices[[#This Row],[Size]]&gt;50,Vertices[[#This Row],[Vertex]],"")</f>
        <v/>
      </c>
      <c r="I459" s="67"/>
      <c r="J459" s="67"/>
      <c r="K459" s="16"/>
      <c r="L459" s="88"/>
      <c r="M459" s="89">
        <v>6983.76416015625</v>
      </c>
      <c r="N459" s="89">
        <v>7526.4765625</v>
      </c>
      <c r="O459" s="78"/>
      <c r="P459" s="90"/>
      <c r="Q459" s="90"/>
      <c r="R459" s="116"/>
      <c r="S459" s="116"/>
      <c r="T459" s="116"/>
      <c r="U459" s="116"/>
      <c r="V459" s="117"/>
      <c r="W459" s="117"/>
      <c r="X459" s="117"/>
      <c r="Y459" s="117"/>
      <c r="Z459" s="51"/>
      <c r="AA459" s="85">
        <v>459</v>
      </c>
      <c r="AB459" s="85"/>
      <c r="AC459">
        <v>8</v>
      </c>
      <c r="AD459">
        <v>58</v>
      </c>
      <c r="AE459">
        <v>6</v>
      </c>
      <c r="AF459">
        <v>207</v>
      </c>
    </row>
    <row r="460" spans="1:32" x14ac:dyDescent="0.3">
      <c r="A460" t="s">
        <v>933</v>
      </c>
      <c r="B460" s="53"/>
      <c r="C460" s="53"/>
      <c r="D460" s="87">
        <f>Vertices[[#This Row],[followersCount]]/100000</f>
        <v>1.1900000000000001E-3</v>
      </c>
      <c r="E460" s="84"/>
      <c r="F460" s="15"/>
      <c r="G460" s="15"/>
      <c r="H460" s="67" t="str">
        <f>IF(Vertices[[#This Row],[Size]]&gt;50,Vertices[[#This Row],[Vertex]],"")</f>
        <v/>
      </c>
      <c r="I460" s="67"/>
      <c r="J460" s="67"/>
      <c r="K460" s="16"/>
      <c r="L460" s="88"/>
      <c r="M460" s="89">
        <v>6424.91162109375</v>
      </c>
      <c r="N460" s="89">
        <v>3274.07177734375</v>
      </c>
      <c r="O460" s="78"/>
      <c r="P460" s="90"/>
      <c r="Q460" s="90"/>
      <c r="R460" s="116"/>
      <c r="S460" s="116"/>
      <c r="T460" s="116"/>
      <c r="U460" s="116"/>
      <c r="V460" s="117"/>
      <c r="W460" s="117"/>
      <c r="X460" s="117"/>
      <c r="Y460" s="117"/>
      <c r="Z460" s="51"/>
      <c r="AA460" s="85">
        <v>460</v>
      </c>
      <c r="AB460" s="85"/>
      <c r="AC460">
        <v>7</v>
      </c>
      <c r="AD460">
        <v>119</v>
      </c>
      <c r="AE460">
        <v>24</v>
      </c>
      <c r="AF460">
        <v>1664</v>
      </c>
    </row>
    <row r="461" spans="1:32" x14ac:dyDescent="0.3">
      <c r="A461" t="s">
        <v>934</v>
      </c>
      <c r="B461" s="53"/>
      <c r="C461" s="53"/>
      <c r="D461" s="87">
        <f>Vertices[[#This Row],[followersCount]]/100000</f>
        <v>4.0000000000000003E-5</v>
      </c>
      <c r="E461" s="84"/>
      <c r="F461" s="15"/>
      <c r="G461" s="15"/>
      <c r="H461" s="67" t="str">
        <f>IF(Vertices[[#This Row],[Size]]&gt;50,Vertices[[#This Row],[Vertex]],"")</f>
        <v/>
      </c>
      <c r="I461" s="67"/>
      <c r="J461" s="67"/>
      <c r="K461" s="16"/>
      <c r="L461" s="88"/>
      <c r="M461" s="89">
        <v>2007.2850341796875</v>
      </c>
      <c r="N461" s="89">
        <v>3902.576171875</v>
      </c>
      <c r="O461" s="78"/>
      <c r="P461" s="90"/>
      <c r="Q461" s="90"/>
      <c r="R461" s="116"/>
      <c r="S461" s="116"/>
      <c r="T461" s="116"/>
      <c r="U461" s="116"/>
      <c r="V461" s="117"/>
      <c r="W461" s="117"/>
      <c r="X461" s="117"/>
      <c r="Y461" s="117"/>
      <c r="Z461" s="51"/>
      <c r="AA461" s="85">
        <v>461</v>
      </c>
      <c r="AB461" s="85"/>
      <c r="AC461">
        <v>0</v>
      </c>
      <c r="AD461">
        <v>4</v>
      </c>
      <c r="AE461">
        <v>3</v>
      </c>
      <c r="AF461">
        <v>7</v>
      </c>
    </row>
    <row r="462" spans="1:32" x14ac:dyDescent="0.3">
      <c r="A462" t="s">
        <v>935</v>
      </c>
      <c r="B462" s="53"/>
      <c r="C462" s="53"/>
      <c r="D462" s="87">
        <f>Vertices[[#This Row],[followersCount]]/100000</f>
        <v>3.8500000000000001E-3</v>
      </c>
      <c r="E462" s="84"/>
      <c r="F462" s="15"/>
      <c r="G462" s="15"/>
      <c r="H462" s="67" t="str">
        <f>IF(Vertices[[#This Row],[Size]]&gt;50,Vertices[[#This Row],[Vertex]],"")</f>
        <v/>
      </c>
      <c r="I462" s="67"/>
      <c r="J462" s="67"/>
      <c r="K462" s="16"/>
      <c r="L462" s="88"/>
      <c r="M462" s="89">
        <v>8115.93603515625</v>
      </c>
      <c r="N462" s="89">
        <v>8306.046875</v>
      </c>
      <c r="O462" s="78"/>
      <c r="P462" s="90"/>
      <c r="Q462" s="90"/>
      <c r="R462" s="116"/>
      <c r="S462" s="116"/>
      <c r="T462" s="116"/>
      <c r="U462" s="116"/>
      <c r="V462" s="117"/>
      <c r="W462" s="117"/>
      <c r="X462" s="117"/>
      <c r="Y462" s="117"/>
      <c r="Z462" s="51"/>
      <c r="AA462" s="85">
        <v>462</v>
      </c>
      <c r="AB462" s="85"/>
      <c r="AC462">
        <v>9299</v>
      </c>
      <c r="AD462">
        <v>385</v>
      </c>
      <c r="AE462">
        <v>164</v>
      </c>
      <c r="AF462">
        <v>792</v>
      </c>
    </row>
    <row r="463" spans="1:32" x14ac:dyDescent="0.3">
      <c r="A463" t="s">
        <v>936</v>
      </c>
      <c r="B463" s="53"/>
      <c r="C463" s="53"/>
      <c r="D463" s="87">
        <f>Vertices[[#This Row],[followersCount]]/100000</f>
        <v>4.5100000000000001E-3</v>
      </c>
      <c r="E463" s="84"/>
      <c r="F463" s="15"/>
      <c r="G463" s="15"/>
      <c r="H463" s="67" t="str">
        <f>IF(Vertices[[#This Row],[Size]]&gt;50,Vertices[[#This Row],[Vertex]],"")</f>
        <v/>
      </c>
      <c r="I463" s="67"/>
      <c r="J463" s="67"/>
      <c r="K463" s="16"/>
      <c r="L463" s="88"/>
      <c r="M463" s="89">
        <v>2330.775146484375</v>
      </c>
      <c r="N463" s="89">
        <v>7299.88916015625</v>
      </c>
      <c r="O463" s="78"/>
      <c r="P463" s="90"/>
      <c r="Q463" s="90"/>
      <c r="R463" s="116"/>
      <c r="S463" s="116"/>
      <c r="T463" s="116"/>
      <c r="U463" s="116"/>
      <c r="V463" s="117"/>
      <c r="W463" s="117"/>
      <c r="X463" s="117"/>
      <c r="Y463" s="117"/>
      <c r="Z463" s="51"/>
      <c r="AA463" s="85">
        <v>463</v>
      </c>
      <c r="AB463" s="85"/>
      <c r="AC463">
        <v>1122</v>
      </c>
      <c r="AD463">
        <v>451</v>
      </c>
      <c r="AE463">
        <v>3117</v>
      </c>
      <c r="AF463">
        <v>431</v>
      </c>
    </row>
    <row r="464" spans="1:32" x14ac:dyDescent="0.3">
      <c r="A464" t="s">
        <v>937</v>
      </c>
      <c r="B464" s="53"/>
      <c r="C464" s="53"/>
      <c r="D464" s="87">
        <f>Vertices[[#This Row],[followersCount]]/100000</f>
        <v>8.7500000000000008E-3</v>
      </c>
      <c r="E464" s="84"/>
      <c r="F464" s="15"/>
      <c r="G464" s="15"/>
      <c r="H464" s="67" t="str">
        <f>IF(Vertices[[#This Row],[Size]]&gt;50,Vertices[[#This Row],[Vertex]],"")</f>
        <v/>
      </c>
      <c r="I464" s="67"/>
      <c r="J464" s="67"/>
      <c r="K464" s="16"/>
      <c r="L464" s="88"/>
      <c r="M464" s="89">
        <v>4721.4736328125</v>
      </c>
      <c r="N464" s="89">
        <v>1723.1712646484375</v>
      </c>
      <c r="O464" s="78"/>
      <c r="P464" s="90"/>
      <c r="Q464" s="90"/>
      <c r="R464" s="116"/>
      <c r="S464" s="116"/>
      <c r="T464" s="116"/>
      <c r="U464" s="116"/>
      <c r="V464" s="117"/>
      <c r="W464" s="117"/>
      <c r="X464" s="117"/>
      <c r="Y464" s="117"/>
      <c r="Z464" s="51"/>
      <c r="AA464" s="85">
        <v>464</v>
      </c>
      <c r="AB464" s="85"/>
      <c r="AC464">
        <v>4489</v>
      </c>
      <c r="AD464">
        <v>875</v>
      </c>
      <c r="AE464">
        <v>2712</v>
      </c>
      <c r="AF464">
        <v>332</v>
      </c>
    </row>
    <row r="465" spans="1:32" x14ac:dyDescent="0.3">
      <c r="A465" t="s">
        <v>938</v>
      </c>
      <c r="B465" s="53"/>
      <c r="C465" s="53"/>
      <c r="D465" s="87">
        <f>Vertices[[#This Row],[followersCount]]/100000</f>
        <v>6.4900000000000001E-3</v>
      </c>
      <c r="E465" s="84"/>
      <c r="F465" s="15"/>
      <c r="G465" s="15"/>
      <c r="H465" s="67" t="str">
        <f>IF(Vertices[[#This Row],[Size]]&gt;50,Vertices[[#This Row],[Vertex]],"")</f>
        <v/>
      </c>
      <c r="I465" s="67"/>
      <c r="J465" s="67"/>
      <c r="K465" s="16"/>
      <c r="L465" s="88"/>
      <c r="M465" s="89">
        <v>8471.2841796875</v>
      </c>
      <c r="N465" s="89">
        <v>8501.4306640625</v>
      </c>
      <c r="O465" s="78"/>
      <c r="P465" s="90"/>
      <c r="Q465" s="90"/>
      <c r="R465" s="116"/>
      <c r="S465" s="116"/>
      <c r="T465" s="116"/>
      <c r="U465" s="116"/>
      <c r="V465" s="117"/>
      <c r="W465" s="117"/>
      <c r="X465" s="117"/>
      <c r="Y465" s="117"/>
      <c r="Z465" s="51"/>
      <c r="AA465" s="85">
        <v>465</v>
      </c>
      <c r="AB465" s="85"/>
      <c r="AC465">
        <v>2307</v>
      </c>
      <c r="AD465">
        <v>649</v>
      </c>
      <c r="AE465">
        <v>924</v>
      </c>
      <c r="AF465">
        <v>516</v>
      </c>
    </row>
    <row r="466" spans="1:32" x14ac:dyDescent="0.3">
      <c r="A466" t="s">
        <v>939</v>
      </c>
      <c r="B466" s="53"/>
      <c r="C466" s="53"/>
      <c r="D466" s="87">
        <f>Vertices[[#This Row],[followersCount]]/100000</f>
        <v>2.0799999999999998E-3</v>
      </c>
      <c r="E466" s="84"/>
      <c r="F466" s="15"/>
      <c r="G466" s="15"/>
      <c r="H466" s="67" t="str">
        <f>IF(Vertices[[#This Row],[Size]]&gt;50,Vertices[[#This Row],[Vertex]],"")</f>
        <v/>
      </c>
      <c r="I466" s="67"/>
      <c r="J466" s="67"/>
      <c r="K466" s="16"/>
      <c r="L466" s="88"/>
      <c r="M466" s="89">
        <v>7065.208984375</v>
      </c>
      <c r="N466" s="89">
        <v>8506.8779296875</v>
      </c>
      <c r="O466" s="78"/>
      <c r="P466" s="90"/>
      <c r="Q466" s="90"/>
      <c r="R466" s="116"/>
      <c r="S466" s="116"/>
      <c r="T466" s="116"/>
      <c r="U466" s="116"/>
      <c r="V466" s="117"/>
      <c r="W466" s="117"/>
      <c r="X466" s="117"/>
      <c r="Y466" s="117"/>
      <c r="Z466" s="51"/>
      <c r="AA466" s="85">
        <v>466</v>
      </c>
      <c r="AB466" s="85"/>
      <c r="AC466">
        <v>4007</v>
      </c>
      <c r="AD466">
        <v>208</v>
      </c>
      <c r="AE466">
        <v>2245</v>
      </c>
      <c r="AF466">
        <v>1073</v>
      </c>
    </row>
    <row r="467" spans="1:32" x14ac:dyDescent="0.3">
      <c r="A467" t="s">
        <v>940</v>
      </c>
      <c r="B467" s="53"/>
      <c r="C467" s="53"/>
      <c r="D467" s="87">
        <f>Vertices[[#This Row],[followersCount]]/100000</f>
        <v>1.2700000000000001E-3</v>
      </c>
      <c r="E467" s="84"/>
      <c r="F467" s="15"/>
      <c r="G467" s="15"/>
      <c r="H467" s="67" t="str">
        <f>IF(Vertices[[#This Row],[Size]]&gt;50,Vertices[[#This Row],[Vertex]],"")</f>
        <v/>
      </c>
      <c r="I467" s="67"/>
      <c r="J467" s="67"/>
      <c r="K467" s="16"/>
      <c r="L467" s="88"/>
      <c r="M467" s="89">
        <v>5306.28466796875</v>
      </c>
      <c r="N467" s="89">
        <v>7464.82373046875</v>
      </c>
      <c r="O467" s="78"/>
      <c r="P467" s="90"/>
      <c r="Q467" s="90"/>
      <c r="R467" s="116"/>
      <c r="S467" s="116"/>
      <c r="T467" s="116"/>
      <c r="U467" s="116"/>
      <c r="V467" s="117"/>
      <c r="W467" s="117"/>
      <c r="X467" s="117"/>
      <c r="Y467" s="117"/>
      <c r="Z467" s="51"/>
      <c r="AA467" s="85">
        <v>467</v>
      </c>
      <c r="AB467" s="85"/>
      <c r="AC467">
        <v>94</v>
      </c>
      <c r="AD467">
        <v>127</v>
      </c>
      <c r="AE467">
        <v>358</v>
      </c>
      <c r="AF467">
        <v>146</v>
      </c>
    </row>
    <row r="468" spans="1:32" x14ac:dyDescent="0.3">
      <c r="A468" t="s">
        <v>941</v>
      </c>
      <c r="B468" s="53"/>
      <c r="C468" s="53"/>
      <c r="D468" s="87">
        <f>Vertices[[#This Row],[followersCount]]/100000</f>
        <v>4.514E-2</v>
      </c>
      <c r="E468" s="84"/>
      <c r="F468" s="15"/>
      <c r="G468" s="15"/>
      <c r="H468" s="67" t="str">
        <f>IF(Vertices[[#This Row],[Size]]&gt;50,Vertices[[#This Row],[Vertex]],"")</f>
        <v/>
      </c>
      <c r="I468" s="67"/>
      <c r="J468" s="67"/>
      <c r="K468" s="16"/>
      <c r="L468" s="88"/>
      <c r="M468" s="89">
        <v>5425.24365234375</v>
      </c>
      <c r="N468" s="89">
        <v>968.87359619140625</v>
      </c>
      <c r="O468" s="78"/>
      <c r="P468" s="90"/>
      <c r="Q468" s="90"/>
      <c r="R468" s="116"/>
      <c r="S468" s="116"/>
      <c r="T468" s="116"/>
      <c r="U468" s="116"/>
      <c r="V468" s="117"/>
      <c r="W468" s="117"/>
      <c r="X468" s="117"/>
      <c r="Y468" s="117"/>
      <c r="Z468" s="51"/>
      <c r="AA468" s="85">
        <v>468</v>
      </c>
      <c r="AB468" s="85"/>
      <c r="AC468">
        <v>9091</v>
      </c>
      <c r="AD468">
        <v>4514</v>
      </c>
      <c r="AE468">
        <v>964</v>
      </c>
      <c r="AF468">
        <v>370</v>
      </c>
    </row>
    <row r="469" spans="1:32" x14ac:dyDescent="0.3">
      <c r="A469" t="s">
        <v>942</v>
      </c>
      <c r="B469" s="53"/>
      <c r="C469" s="53"/>
      <c r="D469" s="87">
        <f>Vertices[[#This Row],[followersCount]]/100000</f>
        <v>3.1789999999999999E-2</v>
      </c>
      <c r="E469" s="84"/>
      <c r="F469" s="15"/>
      <c r="G469" s="15"/>
      <c r="H469" s="67" t="str">
        <f>IF(Vertices[[#This Row],[Size]]&gt;50,Vertices[[#This Row],[Vertex]],"")</f>
        <v/>
      </c>
      <c r="I469" s="67"/>
      <c r="J469" s="67"/>
      <c r="K469" s="16"/>
      <c r="L469" s="88"/>
      <c r="M469" s="89">
        <v>2016.35791015625</v>
      </c>
      <c r="N469" s="89">
        <v>8424.806640625</v>
      </c>
      <c r="O469" s="78"/>
      <c r="P469" s="90"/>
      <c r="Q469" s="90"/>
      <c r="R469" s="116"/>
      <c r="S469" s="116"/>
      <c r="T469" s="116"/>
      <c r="U469" s="116"/>
      <c r="V469" s="117"/>
      <c r="W469" s="117"/>
      <c r="X469" s="117"/>
      <c r="Y469" s="117"/>
      <c r="Z469" s="51"/>
      <c r="AA469" s="85">
        <v>469</v>
      </c>
      <c r="AB469" s="85"/>
      <c r="AC469">
        <v>8191</v>
      </c>
      <c r="AD469">
        <v>3179</v>
      </c>
      <c r="AE469">
        <v>1350</v>
      </c>
      <c r="AF469">
        <v>2611</v>
      </c>
    </row>
    <row r="470" spans="1:32" x14ac:dyDescent="0.3">
      <c r="A470" t="s">
        <v>943</v>
      </c>
      <c r="B470" s="53"/>
      <c r="C470" s="53"/>
      <c r="D470" s="87">
        <f>Vertices[[#This Row],[followersCount]]/100000</f>
        <v>2.5699999999999998E-3</v>
      </c>
      <c r="E470" s="84"/>
      <c r="F470" s="15"/>
      <c r="G470" s="15"/>
      <c r="H470" s="67" t="str">
        <f>IF(Vertices[[#This Row],[Size]]&gt;50,Vertices[[#This Row],[Vertex]],"")</f>
        <v/>
      </c>
      <c r="I470" s="67"/>
      <c r="J470" s="67"/>
      <c r="K470" s="16"/>
      <c r="L470" s="88"/>
      <c r="M470" s="89">
        <v>8684.4296875</v>
      </c>
      <c r="N470" s="89">
        <v>7578.79443359375</v>
      </c>
      <c r="O470" s="78"/>
      <c r="P470" s="90"/>
      <c r="Q470" s="90"/>
      <c r="R470" s="116"/>
      <c r="S470" s="116"/>
      <c r="T470" s="116"/>
      <c r="U470" s="116"/>
      <c r="V470" s="117"/>
      <c r="W470" s="117"/>
      <c r="X470" s="117"/>
      <c r="Y470" s="117"/>
      <c r="Z470" s="51"/>
      <c r="AA470" s="85">
        <v>470</v>
      </c>
      <c r="AB470" s="85"/>
      <c r="AC470">
        <v>846</v>
      </c>
      <c r="AD470">
        <v>257</v>
      </c>
      <c r="AE470">
        <v>2687</v>
      </c>
      <c r="AF470">
        <v>508</v>
      </c>
    </row>
    <row r="471" spans="1:32" x14ac:dyDescent="0.3">
      <c r="A471" t="s">
        <v>944</v>
      </c>
      <c r="B471" s="53"/>
      <c r="C471" s="53"/>
      <c r="D471" s="87">
        <f>Vertices[[#This Row],[followersCount]]/100000</f>
        <v>5.62E-3</v>
      </c>
      <c r="E471" s="84"/>
      <c r="F471" s="15"/>
      <c r="G471" s="15"/>
      <c r="H471" s="67" t="str">
        <f>IF(Vertices[[#This Row],[Size]]&gt;50,Vertices[[#This Row],[Vertex]],"")</f>
        <v/>
      </c>
      <c r="I471" s="67"/>
      <c r="J471" s="67"/>
      <c r="K471" s="16"/>
      <c r="L471" s="88"/>
      <c r="M471" s="89">
        <v>2888.94580078125</v>
      </c>
      <c r="N471" s="89">
        <v>2214.4248046875</v>
      </c>
      <c r="O471" s="78"/>
      <c r="P471" s="90"/>
      <c r="Q471" s="90"/>
      <c r="R471" s="116"/>
      <c r="S471" s="116"/>
      <c r="T471" s="116"/>
      <c r="U471" s="116"/>
      <c r="V471" s="117"/>
      <c r="W471" s="117"/>
      <c r="X471" s="117"/>
      <c r="Y471" s="117"/>
      <c r="Z471" s="51"/>
      <c r="AA471" s="85">
        <v>471</v>
      </c>
      <c r="AB471" s="85"/>
      <c r="AC471">
        <v>13920</v>
      </c>
      <c r="AD471">
        <v>562</v>
      </c>
      <c r="AE471">
        <v>10211</v>
      </c>
      <c r="AF471">
        <v>304</v>
      </c>
    </row>
    <row r="472" spans="1:32" x14ac:dyDescent="0.3">
      <c r="A472" t="s">
        <v>945</v>
      </c>
      <c r="B472" s="53"/>
      <c r="C472" s="53"/>
      <c r="D472" s="87">
        <f>Vertices[[#This Row],[followersCount]]/100000</f>
        <v>2.8900000000000002E-3</v>
      </c>
      <c r="E472" s="84"/>
      <c r="F472" s="15"/>
      <c r="G472" s="15"/>
      <c r="H472" s="67" t="str">
        <f>IF(Vertices[[#This Row],[Size]]&gt;50,Vertices[[#This Row],[Vertex]],"")</f>
        <v/>
      </c>
      <c r="I472" s="67"/>
      <c r="J472" s="67"/>
      <c r="K472" s="16"/>
      <c r="L472" s="88"/>
      <c r="M472" s="89">
        <v>9172.05859375</v>
      </c>
      <c r="N472" s="89">
        <v>6200.0517578125</v>
      </c>
      <c r="O472" s="78"/>
      <c r="P472" s="90"/>
      <c r="Q472" s="90"/>
      <c r="R472" s="116"/>
      <c r="S472" s="116"/>
      <c r="T472" s="116"/>
      <c r="U472" s="116"/>
      <c r="V472" s="117"/>
      <c r="W472" s="117"/>
      <c r="X472" s="117"/>
      <c r="Y472" s="117"/>
      <c r="Z472" s="51"/>
      <c r="AA472" s="85">
        <v>472</v>
      </c>
      <c r="AB472" s="85"/>
      <c r="AC472">
        <v>29</v>
      </c>
      <c r="AD472">
        <v>289</v>
      </c>
      <c r="AE472">
        <v>8</v>
      </c>
      <c r="AF472">
        <v>4899</v>
      </c>
    </row>
    <row r="473" spans="1:32" x14ac:dyDescent="0.3">
      <c r="A473" t="s">
        <v>946</v>
      </c>
      <c r="B473" s="53"/>
      <c r="C473" s="53"/>
      <c r="D473" s="87">
        <f>Vertices[[#This Row],[followersCount]]/100000</f>
        <v>9.2000000000000003E-4</v>
      </c>
      <c r="E473" s="84"/>
      <c r="F473" s="15"/>
      <c r="G473" s="15"/>
      <c r="H473" s="67" t="str">
        <f>IF(Vertices[[#This Row],[Size]]&gt;50,Vertices[[#This Row],[Vertex]],"")</f>
        <v/>
      </c>
      <c r="I473" s="67"/>
      <c r="J473" s="67"/>
      <c r="K473" s="16"/>
      <c r="L473" s="88"/>
      <c r="M473" s="89">
        <v>2558.04638671875</v>
      </c>
      <c r="N473" s="89">
        <v>6754.91748046875</v>
      </c>
      <c r="O473" s="78"/>
      <c r="P473" s="90"/>
      <c r="Q473" s="90"/>
      <c r="R473" s="116"/>
      <c r="S473" s="116"/>
      <c r="T473" s="116"/>
      <c r="U473" s="116"/>
      <c r="V473" s="117"/>
      <c r="W473" s="117"/>
      <c r="X473" s="117"/>
      <c r="Y473" s="117"/>
      <c r="Z473" s="51"/>
      <c r="AA473" s="85">
        <v>473</v>
      </c>
      <c r="AB473" s="85"/>
      <c r="AC473">
        <v>148</v>
      </c>
      <c r="AD473">
        <v>92</v>
      </c>
      <c r="AE473">
        <v>0</v>
      </c>
      <c r="AF473">
        <v>308</v>
      </c>
    </row>
    <row r="474" spans="1:32" x14ac:dyDescent="0.3">
      <c r="A474" t="s">
        <v>947</v>
      </c>
      <c r="B474" s="53"/>
      <c r="C474" s="53"/>
      <c r="D474" s="87">
        <f>Vertices[[#This Row],[followersCount]]/100000</f>
        <v>1.54E-2</v>
      </c>
      <c r="E474" s="84"/>
      <c r="F474" s="15"/>
      <c r="G474" s="15"/>
      <c r="H474" s="67" t="str">
        <f>IF(Vertices[[#This Row],[Size]]&gt;50,Vertices[[#This Row],[Vertex]],"")</f>
        <v/>
      </c>
      <c r="I474" s="67"/>
      <c r="J474" s="67"/>
      <c r="K474" s="16"/>
      <c r="L474" s="88"/>
      <c r="M474" s="89">
        <v>3200.5830078125</v>
      </c>
      <c r="N474" s="89">
        <v>7695.36474609375</v>
      </c>
      <c r="O474" s="78"/>
      <c r="P474" s="90"/>
      <c r="Q474" s="90"/>
      <c r="R474" s="116"/>
      <c r="S474" s="116"/>
      <c r="T474" s="116"/>
      <c r="U474" s="116"/>
      <c r="V474" s="117"/>
      <c r="W474" s="117"/>
      <c r="X474" s="117"/>
      <c r="Y474" s="117"/>
      <c r="Z474" s="51"/>
      <c r="AA474" s="85">
        <v>474</v>
      </c>
      <c r="AB474" s="85"/>
      <c r="AC474">
        <v>4949</v>
      </c>
      <c r="AD474">
        <v>1540</v>
      </c>
      <c r="AE474">
        <v>3855</v>
      </c>
      <c r="AF474">
        <v>769</v>
      </c>
    </row>
    <row r="475" spans="1:32" x14ac:dyDescent="0.3">
      <c r="A475" t="s">
        <v>948</v>
      </c>
      <c r="B475" s="53"/>
      <c r="C475" s="53"/>
      <c r="D475" s="87">
        <f>Vertices[[#This Row],[followersCount]]/100000</f>
        <v>3.5E-4</v>
      </c>
      <c r="E475" s="84"/>
      <c r="F475" s="15"/>
      <c r="G475" s="15"/>
      <c r="H475" s="67" t="str">
        <f>IF(Vertices[[#This Row],[Size]]&gt;50,Vertices[[#This Row],[Vertex]],"")</f>
        <v/>
      </c>
      <c r="I475" s="67"/>
      <c r="J475" s="67"/>
      <c r="K475" s="16"/>
      <c r="L475" s="88"/>
      <c r="M475" s="89">
        <v>9048.142578125</v>
      </c>
      <c r="N475" s="89">
        <v>6031.59423828125</v>
      </c>
      <c r="O475" s="78"/>
      <c r="P475" s="90"/>
      <c r="Q475" s="90"/>
      <c r="R475" s="116"/>
      <c r="S475" s="116"/>
      <c r="T475" s="116"/>
      <c r="U475" s="116"/>
      <c r="V475" s="117"/>
      <c r="W475" s="117"/>
      <c r="X475" s="117"/>
      <c r="Y475" s="117"/>
      <c r="Z475" s="51"/>
      <c r="AA475" s="85">
        <v>475</v>
      </c>
      <c r="AB475" s="85"/>
      <c r="AC475">
        <v>10</v>
      </c>
      <c r="AD475">
        <v>35</v>
      </c>
      <c r="AE475">
        <v>52</v>
      </c>
      <c r="AF475">
        <v>59</v>
      </c>
    </row>
    <row r="476" spans="1:32" x14ac:dyDescent="0.3">
      <c r="A476" t="s">
        <v>949</v>
      </c>
      <c r="B476" s="53"/>
      <c r="C476" s="53"/>
      <c r="D476" s="87">
        <f>Vertices[[#This Row],[followersCount]]/100000</f>
        <v>2.2300000000000002E-3</v>
      </c>
      <c r="E476" s="84"/>
      <c r="F476" s="15"/>
      <c r="G476" s="15"/>
      <c r="H476" s="67" t="str">
        <f>IF(Vertices[[#This Row],[Size]]&gt;50,Vertices[[#This Row],[Vertex]],"")</f>
        <v/>
      </c>
      <c r="I476" s="67"/>
      <c r="J476" s="67"/>
      <c r="K476" s="16"/>
      <c r="L476" s="88"/>
      <c r="M476" s="89">
        <v>4244.57958984375</v>
      </c>
      <c r="N476" s="89">
        <v>9136.716796875</v>
      </c>
      <c r="O476" s="78"/>
      <c r="P476" s="90"/>
      <c r="Q476" s="90"/>
      <c r="R476" s="116"/>
      <c r="S476" s="116"/>
      <c r="T476" s="116"/>
      <c r="U476" s="116"/>
      <c r="V476" s="117"/>
      <c r="W476" s="117"/>
      <c r="X476" s="117"/>
      <c r="Y476" s="117"/>
      <c r="Z476" s="51"/>
      <c r="AA476" s="85">
        <v>476</v>
      </c>
      <c r="AB476" s="85"/>
      <c r="AC476">
        <v>291</v>
      </c>
      <c r="AD476">
        <v>223</v>
      </c>
      <c r="AE476">
        <v>1237</v>
      </c>
      <c r="AF476">
        <v>163</v>
      </c>
    </row>
    <row r="477" spans="1:32" x14ac:dyDescent="0.3">
      <c r="A477" t="s">
        <v>950</v>
      </c>
      <c r="B477" s="53"/>
      <c r="C477" s="53"/>
      <c r="D477" s="87">
        <f>Vertices[[#This Row],[followersCount]]/100000</f>
        <v>6.0000000000000002E-5</v>
      </c>
      <c r="E477" s="84"/>
      <c r="F477" s="15"/>
      <c r="G477" s="15"/>
      <c r="H477" s="67" t="str">
        <f>IF(Vertices[[#This Row],[Size]]&gt;50,Vertices[[#This Row],[Vertex]],"")</f>
        <v/>
      </c>
      <c r="I477" s="67"/>
      <c r="J477" s="67"/>
      <c r="K477" s="16"/>
      <c r="L477" s="88"/>
      <c r="M477" s="89">
        <v>7990.24609375</v>
      </c>
      <c r="N477" s="89">
        <v>4216.97216796875</v>
      </c>
      <c r="O477" s="78"/>
      <c r="P477" s="90"/>
      <c r="Q477" s="90"/>
      <c r="R477" s="116"/>
      <c r="S477" s="116"/>
      <c r="T477" s="116"/>
      <c r="U477" s="116"/>
      <c r="V477" s="117"/>
      <c r="W477" s="117"/>
      <c r="X477" s="117"/>
      <c r="Y477" s="117"/>
      <c r="Z477" s="51"/>
      <c r="AA477" s="85">
        <v>477</v>
      </c>
      <c r="AB477" s="85"/>
      <c r="AC477">
        <v>36</v>
      </c>
      <c r="AD477">
        <v>6</v>
      </c>
      <c r="AE477">
        <v>79</v>
      </c>
      <c r="AF477">
        <v>63</v>
      </c>
    </row>
    <row r="478" spans="1:32" x14ac:dyDescent="0.3">
      <c r="A478" t="s">
        <v>951</v>
      </c>
      <c r="B478" s="53"/>
      <c r="C478" s="53"/>
      <c r="D478" s="87">
        <f>Vertices[[#This Row],[followersCount]]/100000</f>
        <v>3.64E-3</v>
      </c>
      <c r="E478" s="84"/>
      <c r="F478" s="15"/>
      <c r="G478" s="15"/>
      <c r="H478" s="67" t="str">
        <f>IF(Vertices[[#This Row],[Size]]&gt;50,Vertices[[#This Row],[Vertex]],"")</f>
        <v/>
      </c>
      <c r="I478" s="67"/>
      <c r="J478" s="67"/>
      <c r="K478" s="16"/>
      <c r="L478" s="88"/>
      <c r="M478" s="89">
        <v>2508.783935546875</v>
      </c>
      <c r="N478" s="89">
        <v>2560.291259765625</v>
      </c>
      <c r="O478" s="78"/>
      <c r="P478" s="90"/>
      <c r="Q478" s="90"/>
      <c r="R478" s="116"/>
      <c r="S478" s="116"/>
      <c r="T478" s="116"/>
      <c r="U478" s="116"/>
      <c r="V478" s="117"/>
      <c r="W478" s="117"/>
      <c r="X478" s="117"/>
      <c r="Y478" s="117"/>
      <c r="Z478" s="51"/>
      <c r="AA478" s="85">
        <v>478</v>
      </c>
      <c r="AB478" s="85"/>
      <c r="AC478">
        <v>687</v>
      </c>
      <c r="AD478">
        <v>364</v>
      </c>
      <c r="AE478">
        <v>1248</v>
      </c>
      <c r="AF478">
        <v>698</v>
      </c>
    </row>
    <row r="479" spans="1:32" x14ac:dyDescent="0.3">
      <c r="A479" t="s">
        <v>952</v>
      </c>
      <c r="B479" s="53"/>
      <c r="C479" s="53"/>
      <c r="D479" s="87">
        <f>Vertices[[#This Row],[followersCount]]/100000</f>
        <v>2.5000000000000001E-3</v>
      </c>
      <c r="E479" s="84"/>
      <c r="F479" s="15"/>
      <c r="G479" s="15"/>
      <c r="H479" s="67" t="str">
        <f>IF(Vertices[[#This Row],[Size]]&gt;50,Vertices[[#This Row],[Vertex]],"")</f>
        <v/>
      </c>
      <c r="I479" s="67"/>
      <c r="J479" s="67"/>
      <c r="K479" s="16"/>
      <c r="L479" s="88"/>
      <c r="M479" s="89">
        <v>1579.2149658203125</v>
      </c>
      <c r="N479" s="89">
        <v>6937.06787109375</v>
      </c>
      <c r="O479" s="78"/>
      <c r="P479" s="90"/>
      <c r="Q479" s="90"/>
      <c r="R479" s="116"/>
      <c r="S479" s="116"/>
      <c r="T479" s="116"/>
      <c r="U479" s="116"/>
      <c r="V479" s="117"/>
      <c r="W479" s="117"/>
      <c r="X479" s="117"/>
      <c r="Y479" s="117"/>
      <c r="Z479" s="51"/>
      <c r="AA479" s="85">
        <v>479</v>
      </c>
      <c r="AB479" s="85"/>
      <c r="AC479">
        <v>5537</v>
      </c>
      <c r="AD479">
        <v>250</v>
      </c>
      <c r="AE479">
        <v>524</v>
      </c>
      <c r="AF479">
        <v>461</v>
      </c>
    </row>
    <row r="480" spans="1:32" x14ac:dyDescent="0.3">
      <c r="A480" t="s">
        <v>953</v>
      </c>
      <c r="B480" s="53"/>
      <c r="C480" s="53"/>
      <c r="D480" s="87">
        <f>Vertices[[#This Row],[followersCount]]/100000</f>
        <v>3.13E-3</v>
      </c>
      <c r="E480" s="84"/>
      <c r="F480" s="15"/>
      <c r="G480" s="15"/>
      <c r="H480" s="67" t="str">
        <f>IF(Vertices[[#This Row],[Size]]&gt;50,Vertices[[#This Row],[Vertex]],"")</f>
        <v/>
      </c>
      <c r="I480" s="67"/>
      <c r="J480" s="67"/>
      <c r="K480" s="16"/>
      <c r="L480" s="88"/>
      <c r="M480" s="89">
        <v>1964.565185546875</v>
      </c>
      <c r="N480" s="89">
        <v>2353.37548828125</v>
      </c>
      <c r="O480" s="78"/>
      <c r="P480" s="90"/>
      <c r="Q480" s="90"/>
      <c r="R480" s="116"/>
      <c r="S480" s="116"/>
      <c r="T480" s="116"/>
      <c r="U480" s="116"/>
      <c r="V480" s="117"/>
      <c r="W480" s="117"/>
      <c r="X480" s="117"/>
      <c r="Y480" s="117"/>
      <c r="Z480" s="51"/>
      <c r="AA480" s="85">
        <v>480</v>
      </c>
      <c r="AB480" s="85"/>
      <c r="AC480">
        <v>508</v>
      </c>
      <c r="AD480">
        <v>313</v>
      </c>
      <c r="AE480">
        <v>1112</v>
      </c>
      <c r="AF480">
        <v>250</v>
      </c>
    </row>
    <row r="481" spans="1:32" x14ac:dyDescent="0.3">
      <c r="A481" t="s">
        <v>954</v>
      </c>
      <c r="B481" s="53"/>
      <c r="C481" s="53"/>
      <c r="D481" s="87">
        <f>Vertices[[#This Row],[followersCount]]/100000</f>
        <v>3.13E-3</v>
      </c>
      <c r="E481" s="84"/>
      <c r="F481" s="15"/>
      <c r="G481" s="15"/>
      <c r="H481" s="67" t="str">
        <f>IF(Vertices[[#This Row],[Size]]&gt;50,Vertices[[#This Row],[Vertex]],"")</f>
        <v/>
      </c>
      <c r="I481" s="67"/>
      <c r="J481" s="67"/>
      <c r="K481" s="16"/>
      <c r="L481" s="88"/>
      <c r="M481" s="89">
        <v>1616.60107421875</v>
      </c>
      <c r="N481" s="89">
        <v>6524.69775390625</v>
      </c>
      <c r="O481" s="78"/>
      <c r="P481" s="90"/>
      <c r="Q481" s="90"/>
      <c r="R481" s="116"/>
      <c r="S481" s="116"/>
      <c r="T481" s="116"/>
      <c r="U481" s="116"/>
      <c r="V481" s="117"/>
      <c r="W481" s="117"/>
      <c r="X481" s="117"/>
      <c r="Y481" s="117"/>
      <c r="Z481" s="51"/>
      <c r="AA481" s="85">
        <v>481</v>
      </c>
      <c r="AB481" s="85"/>
      <c r="AC481">
        <v>2915</v>
      </c>
      <c r="AD481">
        <v>313</v>
      </c>
      <c r="AE481">
        <v>1743</v>
      </c>
      <c r="AF481">
        <v>243</v>
      </c>
    </row>
    <row r="482" spans="1:32" x14ac:dyDescent="0.3">
      <c r="A482" t="s">
        <v>955</v>
      </c>
      <c r="B482" s="53"/>
      <c r="C482" s="53"/>
      <c r="D482" s="87">
        <f>Vertices[[#This Row],[followersCount]]/100000</f>
        <v>6.8300000000000001E-3</v>
      </c>
      <c r="E482" s="84"/>
      <c r="F482" s="15"/>
      <c r="G482" s="15"/>
      <c r="H482" s="67" t="str">
        <f>IF(Vertices[[#This Row],[Size]]&gt;50,Vertices[[#This Row],[Vertex]],"")</f>
        <v/>
      </c>
      <c r="I482" s="67"/>
      <c r="J482" s="67"/>
      <c r="K482" s="16"/>
      <c r="L482" s="88"/>
      <c r="M482" s="89">
        <v>697.15399169921875</v>
      </c>
      <c r="N482" s="89">
        <v>5835.51416015625</v>
      </c>
      <c r="O482" s="78"/>
      <c r="P482" s="90"/>
      <c r="Q482" s="90"/>
      <c r="R482" s="116"/>
      <c r="S482" s="116"/>
      <c r="T482" s="116"/>
      <c r="U482" s="116"/>
      <c r="V482" s="117"/>
      <c r="W482" s="117"/>
      <c r="X482" s="117"/>
      <c r="Y482" s="117"/>
      <c r="Z482" s="51"/>
      <c r="AA482" s="85">
        <v>482</v>
      </c>
      <c r="AB482" s="85"/>
      <c r="AC482">
        <v>2249</v>
      </c>
      <c r="AD482">
        <v>683</v>
      </c>
      <c r="AE482">
        <v>12600</v>
      </c>
      <c r="AF482">
        <v>505</v>
      </c>
    </row>
    <row r="483" spans="1:32" x14ac:dyDescent="0.3">
      <c r="A483" t="s">
        <v>956</v>
      </c>
      <c r="B483" s="53"/>
      <c r="C483" s="53"/>
      <c r="D483" s="87">
        <f>Vertices[[#This Row],[followersCount]]/100000</f>
        <v>3.3300000000000001E-3</v>
      </c>
      <c r="E483" s="84"/>
      <c r="F483" s="15"/>
      <c r="G483" s="15"/>
      <c r="H483" s="67" t="str">
        <f>IF(Vertices[[#This Row],[Size]]&gt;50,Vertices[[#This Row],[Vertex]],"")</f>
        <v/>
      </c>
      <c r="I483" s="67"/>
      <c r="J483" s="67"/>
      <c r="K483" s="16"/>
      <c r="L483" s="88"/>
      <c r="M483" s="89">
        <v>8667.1201171875</v>
      </c>
      <c r="N483" s="89">
        <v>5735.671875</v>
      </c>
      <c r="O483" s="78"/>
      <c r="P483" s="90"/>
      <c r="Q483" s="90"/>
      <c r="R483" s="116"/>
      <c r="S483" s="116"/>
      <c r="T483" s="116"/>
      <c r="U483" s="116"/>
      <c r="V483" s="117"/>
      <c r="W483" s="117"/>
      <c r="X483" s="117"/>
      <c r="Y483" s="117"/>
      <c r="Z483" s="51"/>
      <c r="AA483" s="85">
        <v>483</v>
      </c>
      <c r="AB483" s="85"/>
      <c r="AC483">
        <v>1697</v>
      </c>
      <c r="AD483">
        <v>333</v>
      </c>
      <c r="AE483">
        <v>1095</v>
      </c>
      <c r="AF483">
        <v>305</v>
      </c>
    </row>
    <row r="484" spans="1:32" x14ac:dyDescent="0.3">
      <c r="A484" t="s">
        <v>957</v>
      </c>
      <c r="B484" s="53"/>
      <c r="C484" s="53"/>
      <c r="D484" s="87">
        <f>Vertices[[#This Row],[followersCount]]/100000</f>
        <v>3.7599999999999999E-3</v>
      </c>
      <c r="E484" s="84"/>
      <c r="F484" s="15"/>
      <c r="G484" s="15"/>
      <c r="H484" s="67" t="str">
        <f>IF(Vertices[[#This Row],[Size]]&gt;50,Vertices[[#This Row],[Vertex]],"")</f>
        <v/>
      </c>
      <c r="I484" s="67"/>
      <c r="J484" s="67"/>
      <c r="K484" s="16"/>
      <c r="L484" s="88"/>
      <c r="M484" s="89">
        <v>3502.0439453125</v>
      </c>
      <c r="N484" s="89">
        <v>8337.802734375</v>
      </c>
      <c r="O484" s="78"/>
      <c r="P484" s="90"/>
      <c r="Q484" s="90"/>
      <c r="R484" s="116"/>
      <c r="S484" s="116"/>
      <c r="T484" s="116"/>
      <c r="U484" s="116"/>
      <c r="V484" s="117"/>
      <c r="W484" s="117"/>
      <c r="X484" s="117"/>
      <c r="Y484" s="117"/>
      <c r="Z484" s="51"/>
      <c r="AA484" s="85">
        <v>484</v>
      </c>
      <c r="AB484" s="85"/>
      <c r="AC484">
        <v>239</v>
      </c>
      <c r="AD484">
        <v>376</v>
      </c>
      <c r="AE484">
        <v>649</v>
      </c>
      <c r="AF484">
        <v>309</v>
      </c>
    </row>
    <row r="485" spans="1:32" x14ac:dyDescent="0.3">
      <c r="A485" t="s">
        <v>958</v>
      </c>
      <c r="B485" s="53"/>
      <c r="C485" s="53"/>
      <c r="D485" s="87">
        <f>Vertices[[#This Row],[followersCount]]/100000</f>
        <v>5.0000000000000002E-5</v>
      </c>
      <c r="E485" s="84"/>
      <c r="F485" s="15"/>
      <c r="G485" s="15"/>
      <c r="H485" s="67" t="str">
        <f>IF(Vertices[[#This Row],[Size]]&gt;50,Vertices[[#This Row],[Vertex]],"")</f>
        <v/>
      </c>
      <c r="I485" s="67"/>
      <c r="J485" s="67"/>
      <c r="K485" s="16"/>
      <c r="L485" s="88"/>
      <c r="M485" s="89">
        <v>3460.64794921875</v>
      </c>
      <c r="N485" s="89">
        <v>3276.06103515625</v>
      </c>
      <c r="O485" s="78"/>
      <c r="P485" s="90"/>
      <c r="Q485" s="90"/>
      <c r="R485" s="116"/>
      <c r="S485" s="116"/>
      <c r="T485" s="116"/>
      <c r="U485" s="116"/>
      <c r="V485" s="117"/>
      <c r="W485" s="117"/>
      <c r="X485" s="117"/>
      <c r="Y485" s="117"/>
      <c r="Z485" s="51"/>
      <c r="AA485" s="85">
        <v>485</v>
      </c>
      <c r="AB485" s="85"/>
      <c r="AC485">
        <v>4</v>
      </c>
      <c r="AD485">
        <v>5</v>
      </c>
      <c r="AE485">
        <v>1</v>
      </c>
      <c r="AF485">
        <v>46</v>
      </c>
    </row>
    <row r="486" spans="1:32" x14ac:dyDescent="0.3">
      <c r="A486" t="s">
        <v>959</v>
      </c>
      <c r="B486" s="53"/>
      <c r="C486" s="53"/>
      <c r="D486" s="87">
        <f>Vertices[[#This Row],[followersCount]]/100000</f>
        <v>4.9199999999999999E-3</v>
      </c>
      <c r="E486" s="84"/>
      <c r="F486" s="15"/>
      <c r="G486" s="15"/>
      <c r="H486" s="67" t="str">
        <f>IF(Vertices[[#This Row],[Size]]&gt;50,Vertices[[#This Row],[Vertex]],"")</f>
        <v/>
      </c>
      <c r="I486" s="67"/>
      <c r="J486" s="67"/>
      <c r="K486" s="16"/>
      <c r="L486" s="88"/>
      <c r="M486" s="89">
        <v>7347.4775390625</v>
      </c>
      <c r="N486" s="89">
        <v>4630.595703125</v>
      </c>
      <c r="O486" s="78"/>
      <c r="P486" s="90"/>
      <c r="Q486" s="90"/>
      <c r="R486" s="116"/>
      <c r="S486" s="116"/>
      <c r="T486" s="116"/>
      <c r="U486" s="116"/>
      <c r="V486" s="117"/>
      <c r="W486" s="117"/>
      <c r="X486" s="117"/>
      <c r="Y486" s="117"/>
      <c r="Z486" s="51"/>
      <c r="AA486" s="85">
        <v>486</v>
      </c>
      <c r="AB486" s="85"/>
      <c r="AC486">
        <v>4285</v>
      </c>
      <c r="AD486">
        <v>492</v>
      </c>
      <c r="AE486">
        <v>16708</v>
      </c>
      <c r="AF486">
        <v>421</v>
      </c>
    </row>
    <row r="487" spans="1:32" x14ac:dyDescent="0.3">
      <c r="A487" t="s">
        <v>960</v>
      </c>
      <c r="B487" s="53"/>
      <c r="C487" s="53"/>
      <c r="D487" s="87">
        <f>Vertices[[#This Row],[followersCount]]/100000</f>
        <v>4.7999999999999996E-3</v>
      </c>
      <c r="E487" s="84"/>
      <c r="F487" s="15"/>
      <c r="G487" s="15"/>
      <c r="H487" s="67" t="str">
        <f>IF(Vertices[[#This Row],[Size]]&gt;50,Vertices[[#This Row],[Vertex]],"")</f>
        <v/>
      </c>
      <c r="I487" s="67"/>
      <c r="J487" s="67"/>
      <c r="K487" s="16"/>
      <c r="L487" s="88"/>
      <c r="M487" s="89">
        <v>2686.2080078125</v>
      </c>
      <c r="N487" s="89">
        <v>6493.53125</v>
      </c>
      <c r="O487" s="78"/>
      <c r="P487" s="90"/>
      <c r="Q487" s="90"/>
      <c r="R487" s="116"/>
      <c r="S487" s="116"/>
      <c r="T487" s="116"/>
      <c r="U487" s="116"/>
      <c r="V487" s="117"/>
      <c r="W487" s="117"/>
      <c r="X487" s="117"/>
      <c r="Y487" s="117"/>
      <c r="Z487" s="51"/>
      <c r="AA487" s="85">
        <v>487</v>
      </c>
      <c r="AB487" s="85"/>
      <c r="AC487">
        <v>182</v>
      </c>
      <c r="AD487">
        <v>480</v>
      </c>
      <c r="AE487">
        <v>7</v>
      </c>
      <c r="AF487">
        <v>4316</v>
      </c>
    </row>
    <row r="488" spans="1:32" x14ac:dyDescent="0.3">
      <c r="A488" t="s">
        <v>961</v>
      </c>
      <c r="B488" s="53"/>
      <c r="C488" s="53"/>
      <c r="D488" s="87">
        <f>Vertices[[#This Row],[followersCount]]/100000</f>
        <v>2.14E-3</v>
      </c>
      <c r="E488" s="84"/>
      <c r="F488" s="15"/>
      <c r="G488" s="15"/>
      <c r="H488" s="67" t="str">
        <f>IF(Vertices[[#This Row],[Size]]&gt;50,Vertices[[#This Row],[Vertex]],"")</f>
        <v/>
      </c>
      <c r="I488" s="67"/>
      <c r="J488" s="67"/>
      <c r="K488" s="16"/>
      <c r="L488" s="88"/>
      <c r="M488" s="89">
        <v>2565.2060546875</v>
      </c>
      <c r="N488" s="89">
        <v>5822.81982421875</v>
      </c>
      <c r="O488" s="78"/>
      <c r="P488" s="90"/>
      <c r="Q488" s="90"/>
      <c r="R488" s="116"/>
      <c r="S488" s="116"/>
      <c r="T488" s="116"/>
      <c r="U488" s="116"/>
      <c r="V488" s="117"/>
      <c r="W488" s="117"/>
      <c r="X488" s="117"/>
      <c r="Y488" s="117"/>
      <c r="Z488" s="51"/>
      <c r="AA488" s="85">
        <v>488</v>
      </c>
      <c r="AB488" s="85"/>
      <c r="AC488">
        <v>3102</v>
      </c>
      <c r="AD488">
        <v>214</v>
      </c>
      <c r="AE488">
        <v>6294</v>
      </c>
      <c r="AF488">
        <v>125</v>
      </c>
    </row>
    <row r="489" spans="1:32" x14ac:dyDescent="0.3">
      <c r="A489" t="s">
        <v>962</v>
      </c>
      <c r="B489" s="53"/>
      <c r="C489" s="53"/>
      <c r="D489" s="87">
        <f>Vertices[[#This Row],[followersCount]]/100000</f>
        <v>1.106E-2</v>
      </c>
      <c r="E489" s="84"/>
      <c r="F489" s="15"/>
      <c r="G489" s="15"/>
      <c r="H489" s="67" t="str">
        <f>IF(Vertices[[#This Row],[Size]]&gt;50,Vertices[[#This Row],[Vertex]],"")</f>
        <v/>
      </c>
      <c r="I489" s="67"/>
      <c r="J489" s="67"/>
      <c r="K489" s="16"/>
      <c r="L489" s="88"/>
      <c r="M489" s="89">
        <v>7039.17333984375</v>
      </c>
      <c r="N489" s="89">
        <v>6197.638671875</v>
      </c>
      <c r="O489" s="78"/>
      <c r="P489" s="90"/>
      <c r="Q489" s="90"/>
      <c r="R489" s="116"/>
      <c r="S489" s="116"/>
      <c r="T489" s="116"/>
      <c r="U489" s="116"/>
      <c r="V489" s="117"/>
      <c r="W489" s="117"/>
      <c r="X489" s="117"/>
      <c r="Y489" s="117"/>
      <c r="Z489" s="51"/>
      <c r="AA489" s="85">
        <v>489</v>
      </c>
      <c r="AB489" s="85"/>
      <c r="AC489">
        <v>2652</v>
      </c>
      <c r="AD489">
        <v>1106</v>
      </c>
      <c r="AE489">
        <v>743</v>
      </c>
      <c r="AF489">
        <v>1792</v>
      </c>
    </row>
    <row r="490" spans="1:32" x14ac:dyDescent="0.3">
      <c r="A490" t="s">
        <v>963</v>
      </c>
      <c r="B490" s="53"/>
      <c r="C490" s="53"/>
      <c r="D490" s="87">
        <f>Vertices[[#This Row],[followersCount]]/100000</f>
        <v>5.9000000000000003E-4</v>
      </c>
      <c r="E490" s="84"/>
      <c r="F490" s="15"/>
      <c r="G490" s="15"/>
      <c r="H490" s="67" t="str">
        <f>IF(Vertices[[#This Row],[Size]]&gt;50,Vertices[[#This Row],[Vertex]],"")</f>
        <v/>
      </c>
      <c r="I490" s="67"/>
      <c r="J490" s="67"/>
      <c r="K490" s="16"/>
      <c r="L490" s="88"/>
      <c r="M490" s="89">
        <v>7893.9453125</v>
      </c>
      <c r="N490" s="89">
        <v>1497.5255126953125</v>
      </c>
      <c r="O490" s="78"/>
      <c r="P490" s="90"/>
      <c r="Q490" s="90"/>
      <c r="R490" s="116"/>
      <c r="S490" s="116"/>
      <c r="T490" s="116"/>
      <c r="U490" s="116"/>
      <c r="V490" s="117"/>
      <c r="W490" s="117"/>
      <c r="X490" s="117"/>
      <c r="Y490" s="117"/>
      <c r="Z490" s="51"/>
      <c r="AA490" s="85">
        <v>490</v>
      </c>
      <c r="AB490" s="85"/>
      <c r="AC490">
        <v>115</v>
      </c>
      <c r="AD490">
        <v>59</v>
      </c>
      <c r="AE490">
        <v>23</v>
      </c>
      <c r="AF490">
        <v>258</v>
      </c>
    </row>
    <row r="491" spans="1:32" x14ac:dyDescent="0.3">
      <c r="A491" t="s">
        <v>964</v>
      </c>
      <c r="B491" s="53"/>
      <c r="C491" s="53"/>
      <c r="D491" s="87">
        <f>Vertices[[#This Row],[followersCount]]/100000</f>
        <v>8.0000000000000004E-4</v>
      </c>
      <c r="E491" s="84"/>
      <c r="F491" s="15"/>
      <c r="G491" s="15"/>
      <c r="H491" s="67" t="str">
        <f>IF(Vertices[[#This Row],[Size]]&gt;50,Vertices[[#This Row],[Vertex]],"")</f>
        <v/>
      </c>
      <c r="I491" s="67"/>
      <c r="J491" s="67"/>
      <c r="K491" s="16"/>
      <c r="L491" s="88"/>
      <c r="M491" s="89">
        <v>9127.9951171875</v>
      </c>
      <c r="N491" s="89">
        <v>7505.412109375</v>
      </c>
      <c r="O491" s="78"/>
      <c r="P491" s="90"/>
      <c r="Q491" s="90"/>
      <c r="R491" s="116"/>
      <c r="S491" s="116"/>
      <c r="T491" s="116"/>
      <c r="U491" s="116"/>
      <c r="V491" s="117"/>
      <c r="W491" s="117"/>
      <c r="X491" s="117"/>
      <c r="Y491" s="117"/>
      <c r="Z491" s="51"/>
      <c r="AA491" s="85">
        <v>491</v>
      </c>
      <c r="AB491" s="85"/>
      <c r="AC491">
        <v>66</v>
      </c>
      <c r="AD491">
        <v>80</v>
      </c>
      <c r="AE491">
        <v>8</v>
      </c>
      <c r="AF491">
        <v>461</v>
      </c>
    </row>
    <row r="492" spans="1:32" x14ac:dyDescent="0.3">
      <c r="A492" t="s">
        <v>965</v>
      </c>
      <c r="B492" s="53"/>
      <c r="C492" s="53"/>
      <c r="D492" s="87">
        <f>Vertices[[#This Row],[followersCount]]/100000</f>
        <v>7.5000000000000002E-4</v>
      </c>
      <c r="E492" s="84"/>
      <c r="F492" s="15"/>
      <c r="G492" s="15"/>
      <c r="H492" s="67" t="str">
        <f>IF(Vertices[[#This Row],[Size]]&gt;50,Vertices[[#This Row],[Vertex]],"")</f>
        <v/>
      </c>
      <c r="I492" s="67"/>
      <c r="J492" s="67"/>
      <c r="K492" s="16"/>
      <c r="L492" s="88"/>
      <c r="M492" s="89">
        <v>9824.4013671875</v>
      </c>
      <c r="N492" s="89">
        <v>4642.54296875</v>
      </c>
      <c r="O492" s="78"/>
      <c r="P492" s="90"/>
      <c r="Q492" s="90"/>
      <c r="R492" s="116"/>
      <c r="S492" s="116"/>
      <c r="T492" s="116"/>
      <c r="U492" s="116"/>
      <c r="V492" s="117"/>
      <c r="W492" s="117"/>
      <c r="X492" s="117"/>
      <c r="Y492" s="117"/>
      <c r="Z492" s="51"/>
      <c r="AA492" s="85">
        <v>492</v>
      </c>
      <c r="AB492" s="85"/>
      <c r="AC492">
        <v>1</v>
      </c>
      <c r="AD492">
        <v>75</v>
      </c>
      <c r="AE492">
        <v>18</v>
      </c>
      <c r="AF492">
        <v>454</v>
      </c>
    </row>
    <row r="493" spans="1:32" x14ac:dyDescent="0.3">
      <c r="A493" t="s">
        <v>966</v>
      </c>
      <c r="B493" s="53"/>
      <c r="C493" s="53"/>
      <c r="D493" s="87">
        <f>Vertices[[#This Row],[followersCount]]/100000</f>
        <v>3.6000000000000002E-4</v>
      </c>
      <c r="E493" s="84"/>
      <c r="F493" s="15"/>
      <c r="G493" s="15"/>
      <c r="H493" s="67" t="str">
        <f>IF(Vertices[[#This Row],[Size]]&gt;50,Vertices[[#This Row],[Vertex]],"")</f>
        <v/>
      </c>
      <c r="I493" s="67"/>
      <c r="J493" s="67"/>
      <c r="K493" s="16"/>
      <c r="L493" s="88"/>
      <c r="M493" s="89">
        <v>7236.79931640625</v>
      </c>
      <c r="N493" s="89">
        <v>3624.941650390625</v>
      </c>
      <c r="O493" s="78"/>
      <c r="P493" s="90"/>
      <c r="Q493" s="90"/>
      <c r="R493" s="116"/>
      <c r="S493" s="116"/>
      <c r="T493" s="116"/>
      <c r="U493" s="116"/>
      <c r="V493" s="117"/>
      <c r="W493" s="117"/>
      <c r="X493" s="117"/>
      <c r="Y493" s="117"/>
      <c r="Z493" s="51"/>
      <c r="AA493" s="85">
        <v>493</v>
      </c>
      <c r="AB493" s="85"/>
      <c r="AC493">
        <v>20</v>
      </c>
      <c r="AD493">
        <v>36</v>
      </c>
      <c r="AE493">
        <v>5</v>
      </c>
      <c r="AF493">
        <v>133</v>
      </c>
    </row>
    <row r="494" spans="1:32" x14ac:dyDescent="0.3">
      <c r="A494" t="s">
        <v>967</v>
      </c>
      <c r="B494" s="53"/>
      <c r="C494" s="53"/>
      <c r="D494" s="87">
        <f>Vertices[[#This Row],[followersCount]]/100000</f>
        <v>2.2699999999999999E-3</v>
      </c>
      <c r="E494" s="84"/>
      <c r="F494" s="15"/>
      <c r="G494" s="15"/>
      <c r="H494" s="67" t="str">
        <f>IF(Vertices[[#This Row],[Size]]&gt;50,Vertices[[#This Row],[Vertex]],"")</f>
        <v/>
      </c>
      <c r="I494" s="67"/>
      <c r="J494" s="67"/>
      <c r="K494" s="16"/>
      <c r="L494" s="88"/>
      <c r="M494" s="89">
        <v>3844.191162109375</v>
      </c>
      <c r="N494" s="89">
        <v>339.74465942382813</v>
      </c>
      <c r="O494" s="78"/>
      <c r="P494" s="90"/>
      <c r="Q494" s="90"/>
      <c r="R494" s="116"/>
      <c r="S494" s="116"/>
      <c r="T494" s="116"/>
      <c r="U494" s="116"/>
      <c r="V494" s="117"/>
      <c r="W494" s="117"/>
      <c r="X494" s="117"/>
      <c r="Y494" s="117"/>
      <c r="Z494" s="51"/>
      <c r="AA494" s="85">
        <v>494</v>
      </c>
      <c r="AB494" s="85"/>
      <c r="AC494">
        <v>1761</v>
      </c>
      <c r="AD494">
        <v>227</v>
      </c>
      <c r="AE494">
        <v>4011</v>
      </c>
      <c r="AF494">
        <v>192</v>
      </c>
    </row>
    <row r="495" spans="1:32" x14ac:dyDescent="0.3">
      <c r="A495" t="s">
        <v>968</v>
      </c>
      <c r="B495" s="53"/>
      <c r="C495" s="53"/>
      <c r="D495" s="87">
        <f>Vertices[[#This Row],[followersCount]]/100000</f>
        <v>5.9100000000000003E-3</v>
      </c>
      <c r="E495" s="84"/>
      <c r="F495" s="15"/>
      <c r="G495" s="15"/>
      <c r="H495" s="67" t="str">
        <f>IF(Vertices[[#This Row],[Size]]&gt;50,Vertices[[#This Row],[Vertex]],"")</f>
        <v/>
      </c>
      <c r="I495" s="67"/>
      <c r="J495" s="67"/>
      <c r="K495" s="16"/>
      <c r="L495" s="88"/>
      <c r="M495" s="89">
        <v>852.69781494140625</v>
      </c>
      <c r="N495" s="89">
        <v>2721.18505859375</v>
      </c>
      <c r="O495" s="78"/>
      <c r="P495" s="90"/>
      <c r="Q495" s="90"/>
      <c r="R495" s="116"/>
      <c r="S495" s="116"/>
      <c r="T495" s="116"/>
      <c r="U495" s="116"/>
      <c r="V495" s="117"/>
      <c r="W495" s="117"/>
      <c r="X495" s="117"/>
      <c r="Y495" s="117"/>
      <c r="Z495" s="51"/>
      <c r="AA495" s="85">
        <v>495</v>
      </c>
      <c r="AB495" s="85"/>
      <c r="AC495">
        <v>6367</v>
      </c>
      <c r="AD495">
        <v>591</v>
      </c>
      <c r="AE495">
        <v>6624</v>
      </c>
      <c r="AF495">
        <v>439</v>
      </c>
    </row>
    <row r="496" spans="1:32" x14ac:dyDescent="0.3">
      <c r="A496" t="s">
        <v>969</v>
      </c>
      <c r="B496" s="53"/>
      <c r="C496" s="53"/>
      <c r="D496" s="87">
        <f>Vertices[[#This Row],[followersCount]]/100000</f>
        <v>7.3099999999999997E-3</v>
      </c>
      <c r="E496" s="84"/>
      <c r="F496" s="15"/>
      <c r="G496" s="15"/>
      <c r="H496" s="67" t="str">
        <f>IF(Vertices[[#This Row],[Size]]&gt;50,Vertices[[#This Row],[Vertex]],"")</f>
        <v/>
      </c>
      <c r="I496" s="67"/>
      <c r="J496" s="67"/>
      <c r="K496" s="16"/>
      <c r="L496" s="88"/>
      <c r="M496" s="89">
        <v>7465.08056640625</v>
      </c>
      <c r="N496" s="89">
        <v>1266.7012939453125</v>
      </c>
      <c r="O496" s="78"/>
      <c r="P496" s="90"/>
      <c r="Q496" s="90"/>
      <c r="R496" s="116"/>
      <c r="S496" s="116"/>
      <c r="T496" s="116"/>
      <c r="U496" s="116"/>
      <c r="V496" s="117"/>
      <c r="W496" s="117"/>
      <c r="X496" s="117"/>
      <c r="Y496" s="117"/>
      <c r="Z496" s="51"/>
      <c r="AA496" s="85">
        <v>496</v>
      </c>
      <c r="AB496" s="85"/>
      <c r="AC496">
        <v>1526</v>
      </c>
      <c r="AD496">
        <v>731</v>
      </c>
      <c r="AE496">
        <v>1541</v>
      </c>
      <c r="AF496">
        <v>652</v>
      </c>
    </row>
    <row r="497" spans="1:32" x14ac:dyDescent="0.3">
      <c r="A497" t="s">
        <v>970</v>
      </c>
      <c r="B497" s="53"/>
      <c r="C497" s="53"/>
      <c r="D497" s="87">
        <f>Vertices[[#This Row],[followersCount]]/100000</f>
        <v>1.7000000000000001E-4</v>
      </c>
      <c r="E497" s="84"/>
      <c r="F497" s="15"/>
      <c r="G497" s="15"/>
      <c r="H497" s="67" t="str">
        <f>IF(Vertices[[#This Row],[Size]]&gt;50,Vertices[[#This Row],[Vertex]],"")</f>
        <v/>
      </c>
      <c r="I497" s="67"/>
      <c r="J497" s="67"/>
      <c r="K497" s="16"/>
      <c r="L497" s="88"/>
      <c r="M497" s="89">
        <v>8761.517578125</v>
      </c>
      <c r="N497" s="89">
        <v>7286.84326171875</v>
      </c>
      <c r="O497" s="78"/>
      <c r="P497" s="90"/>
      <c r="Q497" s="90"/>
      <c r="R497" s="116"/>
      <c r="S497" s="116"/>
      <c r="T497" s="116"/>
      <c r="U497" s="116"/>
      <c r="V497" s="117"/>
      <c r="W497" s="117"/>
      <c r="X497" s="117"/>
      <c r="Y497" s="117"/>
      <c r="Z497" s="51"/>
      <c r="AA497" s="85">
        <v>497</v>
      </c>
      <c r="AB497" s="85"/>
      <c r="AC497">
        <v>44</v>
      </c>
      <c r="AD497">
        <v>17</v>
      </c>
      <c r="AE497">
        <v>18</v>
      </c>
      <c r="AF497">
        <v>83</v>
      </c>
    </row>
    <row r="498" spans="1:32" x14ac:dyDescent="0.3">
      <c r="A498" t="s">
        <v>261</v>
      </c>
      <c r="B498" s="53"/>
      <c r="C498" s="53"/>
      <c r="D498" s="87">
        <f>Vertices[[#This Row],[followersCount]]/100000</f>
        <v>2.4819999999999998E-2</v>
      </c>
      <c r="E498" s="84"/>
      <c r="F498" s="15"/>
      <c r="G498" s="15"/>
      <c r="H498" s="67" t="str">
        <f>IF(Vertices[[#This Row],[Size]]&gt;50,Vertices[[#This Row],[Vertex]],"")</f>
        <v/>
      </c>
      <c r="I498" s="67"/>
      <c r="J498" s="67"/>
      <c r="K498" s="16"/>
      <c r="L498" s="88"/>
      <c r="M498" s="89">
        <v>3326.518310546875</v>
      </c>
      <c r="N498" s="89">
        <v>7317.52587890625</v>
      </c>
      <c r="O498" s="78"/>
      <c r="P498" s="90"/>
      <c r="Q498" s="90"/>
      <c r="R498" s="116"/>
      <c r="S498" s="116"/>
      <c r="T498" s="116"/>
      <c r="U498" s="116"/>
      <c r="V498" s="117"/>
      <c r="W498" s="117"/>
      <c r="X498" s="117"/>
      <c r="Y498" s="117"/>
      <c r="Z498" s="51"/>
      <c r="AA498" s="85">
        <v>498</v>
      </c>
      <c r="AB498" s="85"/>
      <c r="AC498">
        <v>3988</v>
      </c>
      <c r="AD498">
        <v>2482</v>
      </c>
      <c r="AE498">
        <v>1583</v>
      </c>
      <c r="AF498">
        <v>843</v>
      </c>
    </row>
    <row r="499" spans="1:32" x14ac:dyDescent="0.3">
      <c r="A499" t="s">
        <v>971</v>
      </c>
      <c r="B499" s="53"/>
      <c r="C499" s="53"/>
      <c r="D499" s="87">
        <f>Vertices[[#This Row],[followersCount]]/100000</f>
        <v>1.4499999999999999E-3</v>
      </c>
      <c r="E499" s="84"/>
      <c r="F499" s="15"/>
      <c r="G499" s="15"/>
      <c r="H499" s="67" t="str">
        <f>IF(Vertices[[#This Row],[Size]]&gt;50,Vertices[[#This Row],[Vertex]],"")</f>
        <v/>
      </c>
      <c r="I499" s="67"/>
      <c r="J499" s="67"/>
      <c r="K499" s="16"/>
      <c r="L499" s="88"/>
      <c r="M499" s="89">
        <v>1381.9110107421875</v>
      </c>
      <c r="N499" s="89">
        <v>3098.267333984375</v>
      </c>
      <c r="O499" s="78"/>
      <c r="P499" s="90"/>
      <c r="Q499" s="90"/>
      <c r="R499" s="116"/>
      <c r="S499" s="116"/>
      <c r="T499" s="116"/>
      <c r="U499" s="116"/>
      <c r="V499" s="117"/>
      <c r="W499" s="117"/>
      <c r="X499" s="117"/>
      <c r="Y499" s="117"/>
      <c r="Z499" s="51"/>
      <c r="AA499" s="85">
        <v>499</v>
      </c>
      <c r="AB499" s="85"/>
      <c r="AC499">
        <v>284</v>
      </c>
      <c r="AD499">
        <v>145</v>
      </c>
      <c r="AE499">
        <v>107</v>
      </c>
      <c r="AF499">
        <v>219</v>
      </c>
    </row>
    <row r="500" spans="1:32" x14ac:dyDescent="0.3">
      <c r="A500" t="s">
        <v>972</v>
      </c>
      <c r="B500" s="53"/>
      <c r="C500" s="53"/>
      <c r="D500" s="87">
        <f>Vertices[[#This Row],[followersCount]]/100000</f>
        <v>2.2300000000000002E-3</v>
      </c>
      <c r="E500" s="84"/>
      <c r="F500" s="15"/>
      <c r="G500" s="15"/>
      <c r="H500" s="67" t="str">
        <f>IF(Vertices[[#This Row],[Size]]&gt;50,Vertices[[#This Row],[Vertex]],"")</f>
        <v/>
      </c>
      <c r="I500" s="67"/>
      <c r="J500" s="67"/>
      <c r="K500" s="16"/>
      <c r="L500" s="88"/>
      <c r="M500" s="89">
        <v>7966.96875</v>
      </c>
      <c r="N500" s="89">
        <v>5481.25</v>
      </c>
      <c r="O500" s="78"/>
      <c r="P500" s="90"/>
      <c r="Q500" s="90"/>
      <c r="R500" s="116"/>
      <c r="S500" s="116"/>
      <c r="T500" s="116"/>
      <c r="U500" s="116"/>
      <c r="V500" s="117"/>
      <c r="W500" s="117"/>
      <c r="X500" s="117"/>
      <c r="Y500" s="117"/>
      <c r="Z500" s="51"/>
      <c r="AA500" s="85">
        <v>500</v>
      </c>
      <c r="AB500" s="85"/>
      <c r="AC500">
        <v>39</v>
      </c>
      <c r="AD500">
        <v>223</v>
      </c>
      <c r="AE500">
        <v>1626</v>
      </c>
      <c r="AF500">
        <v>262</v>
      </c>
    </row>
    <row r="501" spans="1:32" x14ac:dyDescent="0.3">
      <c r="A501" t="s">
        <v>252</v>
      </c>
      <c r="B501" s="53"/>
      <c r="C501" s="53"/>
      <c r="D501" s="87">
        <f>Vertices[[#This Row],[followersCount]]/100000</f>
        <v>2.0000000000000001E-4</v>
      </c>
      <c r="E501" s="84"/>
      <c r="F501" s="15"/>
      <c r="G501" s="15"/>
      <c r="H501" s="67" t="str">
        <f>IF(Vertices[[#This Row],[Size]]&gt;50,Vertices[[#This Row],[Vertex]],"")</f>
        <v/>
      </c>
      <c r="I501" s="67"/>
      <c r="J501" s="67"/>
      <c r="K501" s="16"/>
      <c r="L501" s="88"/>
      <c r="M501" s="89">
        <v>4800.72509765625</v>
      </c>
      <c r="N501" s="89">
        <v>4072.510498046875</v>
      </c>
      <c r="O501" s="78"/>
      <c r="P501" s="90"/>
      <c r="Q501" s="90"/>
      <c r="R501" s="116"/>
      <c r="S501" s="116"/>
      <c r="T501" s="116"/>
      <c r="U501" s="116"/>
      <c r="V501" s="117"/>
      <c r="W501" s="117"/>
      <c r="X501" s="117"/>
      <c r="Y501" s="117"/>
      <c r="Z501" s="51"/>
      <c r="AA501" s="85">
        <v>501</v>
      </c>
      <c r="AB501" s="85"/>
      <c r="AC501">
        <v>35</v>
      </c>
      <c r="AD501">
        <v>20</v>
      </c>
      <c r="AE501">
        <v>61</v>
      </c>
      <c r="AF501">
        <v>32</v>
      </c>
    </row>
    <row r="502" spans="1:32" x14ac:dyDescent="0.3">
      <c r="A502" t="s">
        <v>973</v>
      </c>
      <c r="B502" s="53"/>
      <c r="C502" s="53"/>
      <c r="D502" s="87">
        <f>Vertices[[#This Row],[followersCount]]/100000</f>
        <v>5.4000000000000003E-3</v>
      </c>
      <c r="E502" s="84"/>
      <c r="F502" s="15"/>
      <c r="G502" s="15"/>
      <c r="H502" s="67" t="str">
        <f>IF(Vertices[[#This Row],[Size]]&gt;50,Vertices[[#This Row],[Vertex]],"")</f>
        <v/>
      </c>
      <c r="I502" s="67"/>
      <c r="J502" s="67"/>
      <c r="K502" s="16"/>
      <c r="L502" s="88"/>
      <c r="M502" s="89">
        <v>5907.9501953125</v>
      </c>
      <c r="N502" s="89">
        <v>1077.8955078125</v>
      </c>
      <c r="O502" s="78"/>
      <c r="P502" s="90"/>
      <c r="Q502" s="90"/>
      <c r="R502" s="116"/>
      <c r="S502" s="116"/>
      <c r="T502" s="116"/>
      <c r="U502" s="116"/>
      <c r="V502" s="117"/>
      <c r="W502" s="117"/>
      <c r="X502" s="117"/>
      <c r="Y502" s="117"/>
      <c r="Z502" s="51"/>
      <c r="AA502" s="85">
        <v>502</v>
      </c>
      <c r="AB502" s="85"/>
      <c r="AC502">
        <v>2021</v>
      </c>
      <c r="AD502">
        <v>540</v>
      </c>
      <c r="AE502">
        <v>1616</v>
      </c>
      <c r="AF502">
        <v>517</v>
      </c>
    </row>
    <row r="503" spans="1:32" x14ac:dyDescent="0.3">
      <c r="A503" t="s">
        <v>974</v>
      </c>
      <c r="B503" s="53"/>
      <c r="C503" s="53"/>
      <c r="D503" s="87">
        <f>Vertices[[#This Row],[followersCount]]/100000</f>
        <v>1.8600000000000001E-3</v>
      </c>
      <c r="E503" s="84"/>
      <c r="F503" s="15"/>
      <c r="G503" s="15"/>
      <c r="H503" s="67" t="str">
        <f>IF(Vertices[[#This Row],[Size]]&gt;50,Vertices[[#This Row],[Vertex]],"")</f>
        <v/>
      </c>
      <c r="I503" s="67"/>
      <c r="J503" s="67"/>
      <c r="K503" s="16"/>
      <c r="L503" s="88"/>
      <c r="M503" s="89">
        <v>979.77752685546875</v>
      </c>
      <c r="N503" s="89">
        <v>7562.39208984375</v>
      </c>
      <c r="O503" s="78"/>
      <c r="P503" s="90"/>
      <c r="Q503" s="90"/>
      <c r="R503" s="116"/>
      <c r="S503" s="116"/>
      <c r="T503" s="116"/>
      <c r="U503" s="116"/>
      <c r="V503" s="117"/>
      <c r="W503" s="117"/>
      <c r="X503" s="117"/>
      <c r="Y503" s="117"/>
      <c r="Z503" s="51"/>
      <c r="AA503" s="85">
        <v>503</v>
      </c>
      <c r="AB503" s="85"/>
      <c r="AC503">
        <v>536</v>
      </c>
      <c r="AD503">
        <v>186</v>
      </c>
      <c r="AE503">
        <v>314</v>
      </c>
      <c r="AF503">
        <v>362</v>
      </c>
    </row>
    <row r="504" spans="1:32" x14ac:dyDescent="0.3">
      <c r="A504" t="s">
        <v>975</v>
      </c>
      <c r="B504" s="53"/>
      <c r="C504" s="53"/>
      <c r="D504" s="87">
        <f>Vertices[[#This Row],[followersCount]]/100000</f>
        <v>2E-3</v>
      </c>
      <c r="E504" s="84"/>
      <c r="F504" s="15"/>
      <c r="G504" s="15"/>
      <c r="H504" s="67" t="str">
        <f>IF(Vertices[[#This Row],[Size]]&gt;50,Vertices[[#This Row],[Vertex]],"")</f>
        <v/>
      </c>
      <c r="I504" s="67"/>
      <c r="J504" s="67"/>
      <c r="K504" s="16"/>
      <c r="L504" s="88"/>
      <c r="M504" s="89">
        <v>8575.6357421875</v>
      </c>
      <c r="N504" s="89">
        <v>7264.2626953125</v>
      </c>
      <c r="O504" s="78"/>
      <c r="P504" s="90"/>
      <c r="Q504" s="90"/>
      <c r="R504" s="116"/>
      <c r="S504" s="116"/>
      <c r="T504" s="116"/>
      <c r="U504" s="116"/>
      <c r="V504" s="117"/>
      <c r="W504" s="117"/>
      <c r="X504" s="117"/>
      <c r="Y504" s="117"/>
      <c r="Z504" s="51"/>
      <c r="AA504" s="85">
        <v>504</v>
      </c>
      <c r="AB504" s="85"/>
      <c r="AC504">
        <v>9</v>
      </c>
      <c r="AD504">
        <v>200</v>
      </c>
      <c r="AE504">
        <v>32</v>
      </c>
      <c r="AF504">
        <v>213</v>
      </c>
    </row>
    <row r="505" spans="1:32" x14ac:dyDescent="0.3">
      <c r="A505" t="s">
        <v>976</v>
      </c>
      <c r="B505" s="53"/>
      <c r="C505" s="53"/>
      <c r="D505" s="87">
        <f>Vertices[[#This Row],[followersCount]]/100000</f>
        <v>0.36946000000000001</v>
      </c>
      <c r="E505" s="84"/>
      <c r="F505" s="15"/>
      <c r="G505" s="15"/>
      <c r="H505" s="67" t="str">
        <f>IF(Vertices[[#This Row],[Size]]&gt;50,Vertices[[#This Row],[Vertex]],"")</f>
        <v/>
      </c>
      <c r="I505" s="67"/>
      <c r="J505" s="67"/>
      <c r="K505" s="16"/>
      <c r="L505" s="88"/>
      <c r="M505" s="89">
        <v>6422.8203125</v>
      </c>
      <c r="N505" s="89">
        <v>456.68942260742188</v>
      </c>
      <c r="O505" s="78"/>
      <c r="P505" s="90"/>
      <c r="Q505" s="90"/>
      <c r="R505" s="116"/>
      <c r="S505" s="116"/>
      <c r="T505" s="116"/>
      <c r="U505" s="116"/>
      <c r="V505" s="117"/>
      <c r="W505" s="117"/>
      <c r="X505" s="117"/>
      <c r="Y505" s="117"/>
      <c r="Z505" s="51"/>
      <c r="AA505" s="85">
        <v>505</v>
      </c>
      <c r="AB505" s="85"/>
      <c r="AC505">
        <v>113309</v>
      </c>
      <c r="AD505">
        <v>36946</v>
      </c>
      <c r="AE505">
        <v>16342</v>
      </c>
      <c r="AF505">
        <v>40463</v>
      </c>
    </row>
    <row r="506" spans="1:32" x14ac:dyDescent="0.3">
      <c r="A506" t="s">
        <v>977</v>
      </c>
      <c r="B506" s="53"/>
      <c r="C506" s="53"/>
      <c r="D506" s="87">
        <f>Vertices[[#This Row],[followersCount]]/100000</f>
        <v>5.663E-2</v>
      </c>
      <c r="E506" s="84"/>
      <c r="F506" s="15"/>
      <c r="G506" s="15"/>
      <c r="H506" s="67" t="str">
        <f>IF(Vertices[[#This Row],[Size]]&gt;50,Vertices[[#This Row],[Vertex]],"")</f>
        <v/>
      </c>
      <c r="I506" s="67"/>
      <c r="J506" s="67"/>
      <c r="K506" s="16"/>
      <c r="L506" s="88"/>
      <c r="M506" s="89">
        <v>8508.5263671875</v>
      </c>
      <c r="N506" s="89">
        <v>6135.283203125</v>
      </c>
      <c r="O506" s="78"/>
      <c r="P506" s="90"/>
      <c r="Q506" s="90"/>
      <c r="R506" s="116"/>
      <c r="S506" s="116"/>
      <c r="T506" s="116"/>
      <c r="U506" s="116"/>
      <c r="V506" s="117"/>
      <c r="W506" s="117"/>
      <c r="X506" s="117"/>
      <c r="Y506" s="117"/>
      <c r="Z506" s="51"/>
      <c r="AA506" s="85">
        <v>506</v>
      </c>
      <c r="AB506" s="85"/>
      <c r="AC506">
        <v>9093</v>
      </c>
      <c r="AD506">
        <v>5663</v>
      </c>
      <c r="AE506">
        <v>20530</v>
      </c>
      <c r="AF506">
        <v>4980</v>
      </c>
    </row>
    <row r="507" spans="1:32" x14ac:dyDescent="0.3">
      <c r="A507" t="s">
        <v>978</v>
      </c>
      <c r="B507" s="53"/>
      <c r="C507" s="53"/>
      <c r="D507" s="87">
        <f>Vertices[[#This Row],[followersCount]]/100000</f>
        <v>7.0299999999999998E-3</v>
      </c>
      <c r="E507" s="84"/>
      <c r="F507" s="15"/>
      <c r="G507" s="15"/>
      <c r="H507" s="67" t="str">
        <f>IF(Vertices[[#This Row],[Size]]&gt;50,Vertices[[#This Row],[Vertex]],"")</f>
        <v/>
      </c>
      <c r="I507" s="67"/>
      <c r="J507" s="67"/>
      <c r="K507" s="16"/>
      <c r="L507" s="88"/>
      <c r="M507" s="89">
        <v>2797.118408203125</v>
      </c>
      <c r="N507" s="89">
        <v>1786.456787109375</v>
      </c>
      <c r="O507" s="78"/>
      <c r="P507" s="90"/>
      <c r="Q507" s="90"/>
      <c r="R507" s="116"/>
      <c r="S507" s="116"/>
      <c r="T507" s="116"/>
      <c r="U507" s="116"/>
      <c r="V507" s="117"/>
      <c r="W507" s="117"/>
      <c r="X507" s="117"/>
      <c r="Y507" s="117"/>
      <c r="Z507" s="51"/>
      <c r="AA507" s="85">
        <v>507</v>
      </c>
      <c r="AB507" s="85"/>
      <c r="AC507">
        <v>98</v>
      </c>
      <c r="AD507">
        <v>703</v>
      </c>
      <c r="AE507">
        <v>13</v>
      </c>
      <c r="AF507">
        <v>3260</v>
      </c>
    </row>
    <row r="508" spans="1:32" x14ac:dyDescent="0.3">
      <c r="A508" t="s">
        <v>979</v>
      </c>
      <c r="B508" s="53"/>
      <c r="C508" s="53"/>
      <c r="D508" s="87">
        <f>Vertices[[#This Row],[followersCount]]/100000</f>
        <v>4.2999999999999999E-4</v>
      </c>
      <c r="E508" s="84"/>
      <c r="F508" s="15"/>
      <c r="G508" s="15"/>
      <c r="H508" s="67" t="str">
        <f>IF(Vertices[[#This Row],[Size]]&gt;50,Vertices[[#This Row],[Vertex]],"")</f>
        <v/>
      </c>
      <c r="I508" s="67"/>
      <c r="J508" s="67"/>
      <c r="K508" s="16"/>
      <c r="L508" s="88"/>
      <c r="M508" s="89">
        <v>9501.740234375</v>
      </c>
      <c r="N508" s="89">
        <v>3844.499267578125</v>
      </c>
      <c r="O508" s="78"/>
      <c r="P508" s="90"/>
      <c r="Q508" s="90"/>
      <c r="R508" s="116"/>
      <c r="S508" s="116"/>
      <c r="T508" s="116"/>
      <c r="U508" s="116"/>
      <c r="V508" s="117"/>
      <c r="W508" s="117"/>
      <c r="X508" s="117"/>
      <c r="Y508" s="117"/>
      <c r="Z508" s="51"/>
      <c r="AA508" s="85">
        <v>508</v>
      </c>
      <c r="AB508" s="85"/>
      <c r="AC508">
        <v>20</v>
      </c>
      <c r="AD508">
        <v>43</v>
      </c>
      <c r="AE508">
        <v>113</v>
      </c>
      <c r="AF508">
        <v>296</v>
      </c>
    </row>
    <row r="509" spans="1:32" x14ac:dyDescent="0.3">
      <c r="A509" t="s">
        <v>980</v>
      </c>
      <c r="B509" s="53"/>
      <c r="C509" s="53"/>
      <c r="D509" s="87">
        <f>Vertices[[#This Row],[followersCount]]/100000</f>
        <v>3.0000000000000001E-3</v>
      </c>
      <c r="E509" s="84"/>
      <c r="F509" s="15"/>
      <c r="G509" s="15"/>
      <c r="H509" s="67" t="str">
        <f>IF(Vertices[[#This Row],[Size]]&gt;50,Vertices[[#This Row],[Vertex]],"")</f>
        <v/>
      </c>
      <c r="I509" s="67"/>
      <c r="J509" s="67"/>
      <c r="K509" s="16"/>
      <c r="L509" s="88"/>
      <c r="M509" s="89">
        <v>3825.3125</v>
      </c>
      <c r="N509" s="89">
        <v>7241.26416015625</v>
      </c>
      <c r="O509" s="78"/>
      <c r="P509" s="90"/>
      <c r="Q509" s="90"/>
      <c r="R509" s="116"/>
      <c r="S509" s="116"/>
      <c r="T509" s="116"/>
      <c r="U509" s="116"/>
      <c r="V509" s="117"/>
      <c r="W509" s="117"/>
      <c r="X509" s="117"/>
      <c r="Y509" s="117"/>
      <c r="Z509" s="51"/>
      <c r="AA509" s="85">
        <v>509</v>
      </c>
      <c r="AB509" s="85"/>
      <c r="AC509">
        <v>461</v>
      </c>
      <c r="AD509">
        <v>300</v>
      </c>
      <c r="AE509">
        <v>403</v>
      </c>
      <c r="AF509">
        <v>582</v>
      </c>
    </row>
    <row r="510" spans="1:32" x14ac:dyDescent="0.3">
      <c r="A510" t="s">
        <v>981</v>
      </c>
      <c r="B510" s="53"/>
      <c r="C510" s="53"/>
      <c r="D510" s="87">
        <f>Vertices[[#This Row],[followersCount]]/100000</f>
        <v>8.8000000000000003E-4</v>
      </c>
      <c r="E510" s="84"/>
      <c r="F510" s="15"/>
      <c r="G510" s="15"/>
      <c r="H510" s="67" t="str">
        <f>IF(Vertices[[#This Row],[Size]]&gt;50,Vertices[[#This Row],[Vertex]],"")</f>
        <v/>
      </c>
      <c r="I510" s="67"/>
      <c r="J510" s="67"/>
      <c r="K510" s="16"/>
      <c r="L510" s="88"/>
      <c r="M510" s="89">
        <v>6968.98291015625</v>
      </c>
      <c r="N510" s="89">
        <v>1028.601318359375</v>
      </c>
      <c r="O510" s="78"/>
      <c r="P510" s="90"/>
      <c r="Q510" s="90"/>
      <c r="R510" s="116"/>
      <c r="S510" s="116"/>
      <c r="T510" s="116"/>
      <c r="U510" s="116"/>
      <c r="V510" s="117"/>
      <c r="W510" s="117"/>
      <c r="X510" s="117"/>
      <c r="Y510" s="117"/>
      <c r="Z510" s="51"/>
      <c r="AA510" s="85">
        <v>510</v>
      </c>
      <c r="AB510" s="85"/>
      <c r="AC510">
        <v>419</v>
      </c>
      <c r="AD510">
        <v>88</v>
      </c>
      <c r="AE510">
        <v>138</v>
      </c>
      <c r="AF510">
        <v>1114</v>
      </c>
    </row>
    <row r="511" spans="1:32" x14ac:dyDescent="0.3">
      <c r="A511" t="s">
        <v>982</v>
      </c>
      <c r="B511" s="53"/>
      <c r="C511" s="53"/>
      <c r="D511" s="87">
        <f>Vertices[[#This Row],[followersCount]]/100000</f>
        <v>2.4599999999999999E-3</v>
      </c>
      <c r="E511" s="84"/>
      <c r="F511" s="15"/>
      <c r="G511" s="15"/>
      <c r="H511" s="67" t="str">
        <f>IF(Vertices[[#This Row],[Size]]&gt;50,Vertices[[#This Row],[Vertex]],"")</f>
        <v/>
      </c>
      <c r="I511" s="67"/>
      <c r="J511" s="67"/>
      <c r="K511" s="16"/>
      <c r="L511" s="88"/>
      <c r="M511" s="89">
        <v>2547.00439453125</v>
      </c>
      <c r="N511" s="89">
        <v>5304.41650390625</v>
      </c>
      <c r="O511" s="78"/>
      <c r="P511" s="90"/>
      <c r="Q511" s="90"/>
      <c r="R511" s="116"/>
      <c r="S511" s="116"/>
      <c r="T511" s="116"/>
      <c r="U511" s="116"/>
      <c r="V511" s="117"/>
      <c r="W511" s="117"/>
      <c r="X511" s="117"/>
      <c r="Y511" s="117"/>
      <c r="Z511" s="51"/>
      <c r="AA511" s="85">
        <v>511</v>
      </c>
      <c r="AB511" s="85"/>
      <c r="AC511">
        <v>962</v>
      </c>
      <c r="AD511">
        <v>246</v>
      </c>
      <c r="AE511">
        <v>1323</v>
      </c>
      <c r="AF511">
        <v>575</v>
      </c>
    </row>
    <row r="512" spans="1:32" x14ac:dyDescent="0.3">
      <c r="A512" t="s">
        <v>983</v>
      </c>
      <c r="B512" s="53"/>
      <c r="C512" s="53"/>
      <c r="D512" s="87">
        <f>Vertices[[#This Row],[followersCount]]/100000</f>
        <v>1.65E-3</v>
      </c>
      <c r="E512" s="84"/>
      <c r="F512" s="15"/>
      <c r="G512" s="15"/>
      <c r="H512" s="67" t="str">
        <f>IF(Vertices[[#This Row],[Size]]&gt;50,Vertices[[#This Row],[Vertex]],"")</f>
        <v/>
      </c>
      <c r="I512" s="67"/>
      <c r="J512" s="67"/>
      <c r="K512" s="16"/>
      <c r="L512" s="88"/>
      <c r="M512" s="89">
        <v>7826.18212890625</v>
      </c>
      <c r="N512" s="89">
        <v>7832.41455078125</v>
      </c>
      <c r="O512" s="78"/>
      <c r="P512" s="90"/>
      <c r="Q512" s="90"/>
      <c r="R512" s="116"/>
      <c r="S512" s="116"/>
      <c r="T512" s="116"/>
      <c r="U512" s="116"/>
      <c r="V512" s="117"/>
      <c r="W512" s="117"/>
      <c r="X512" s="117"/>
      <c r="Y512" s="117"/>
      <c r="Z512" s="51"/>
      <c r="AA512" s="85">
        <v>512</v>
      </c>
      <c r="AB512" s="85"/>
      <c r="AC512">
        <v>102</v>
      </c>
      <c r="AD512">
        <v>165</v>
      </c>
      <c r="AE512">
        <v>238</v>
      </c>
      <c r="AF512">
        <v>170</v>
      </c>
    </row>
    <row r="513" spans="1:32" x14ac:dyDescent="0.3">
      <c r="A513" t="s">
        <v>984</v>
      </c>
      <c r="B513" s="53"/>
      <c r="C513" s="53"/>
      <c r="D513" s="87">
        <f>Vertices[[#This Row],[followersCount]]/100000</f>
        <v>2.3400000000000001E-3</v>
      </c>
      <c r="E513" s="84"/>
      <c r="F513" s="15"/>
      <c r="G513" s="15"/>
      <c r="H513" s="67" t="str">
        <f>IF(Vertices[[#This Row],[Size]]&gt;50,Vertices[[#This Row],[Vertex]],"")</f>
        <v/>
      </c>
      <c r="I513" s="67"/>
      <c r="J513" s="67"/>
      <c r="K513" s="16"/>
      <c r="L513" s="88"/>
      <c r="M513" s="89">
        <v>1055.7681884765625</v>
      </c>
      <c r="N513" s="89">
        <v>6070.52001953125</v>
      </c>
      <c r="O513" s="78"/>
      <c r="P513" s="90"/>
      <c r="Q513" s="90"/>
      <c r="R513" s="116"/>
      <c r="S513" s="116"/>
      <c r="T513" s="116"/>
      <c r="U513" s="116"/>
      <c r="V513" s="117"/>
      <c r="W513" s="117"/>
      <c r="X513" s="117"/>
      <c r="Y513" s="117"/>
      <c r="Z513" s="51"/>
      <c r="AA513" s="85">
        <v>513</v>
      </c>
      <c r="AB513" s="85"/>
      <c r="AC513">
        <v>7446</v>
      </c>
      <c r="AD513">
        <v>234</v>
      </c>
      <c r="AE513">
        <v>7072</v>
      </c>
      <c r="AF513">
        <v>314</v>
      </c>
    </row>
    <row r="514" spans="1:32" x14ac:dyDescent="0.3">
      <c r="A514" t="s">
        <v>985</v>
      </c>
      <c r="B514" s="53"/>
      <c r="C514" s="53"/>
      <c r="D514" s="87">
        <f>Vertices[[#This Row],[followersCount]]/100000</f>
        <v>2.7399999999999998E-3</v>
      </c>
      <c r="E514" s="84"/>
      <c r="F514" s="15"/>
      <c r="G514" s="15"/>
      <c r="H514" s="67" t="str">
        <f>IF(Vertices[[#This Row],[Size]]&gt;50,Vertices[[#This Row],[Vertex]],"")</f>
        <v/>
      </c>
      <c r="I514" s="67"/>
      <c r="J514" s="67"/>
      <c r="K514" s="16"/>
      <c r="L514" s="88"/>
      <c r="M514" s="89">
        <v>1285.2296142578125</v>
      </c>
      <c r="N514" s="89">
        <v>5649.92724609375</v>
      </c>
      <c r="O514" s="78"/>
      <c r="P514" s="90"/>
      <c r="Q514" s="90"/>
      <c r="R514" s="116"/>
      <c r="S514" s="116"/>
      <c r="T514" s="116"/>
      <c r="U514" s="116"/>
      <c r="V514" s="117"/>
      <c r="W514" s="117"/>
      <c r="X514" s="117"/>
      <c r="Y514" s="117"/>
      <c r="Z514" s="51"/>
      <c r="AA514" s="85">
        <v>514</v>
      </c>
      <c r="AB514" s="85"/>
      <c r="AC514">
        <v>5402</v>
      </c>
      <c r="AD514">
        <v>274</v>
      </c>
      <c r="AE514">
        <v>2586</v>
      </c>
      <c r="AF514">
        <v>212</v>
      </c>
    </row>
    <row r="515" spans="1:32" x14ac:dyDescent="0.3">
      <c r="A515" t="s">
        <v>986</v>
      </c>
      <c r="B515" s="53"/>
      <c r="C515" s="53"/>
      <c r="D515" s="87">
        <f>Vertices[[#This Row],[followersCount]]/100000</f>
        <v>1.75E-3</v>
      </c>
      <c r="E515" s="84"/>
      <c r="F515" s="15"/>
      <c r="G515" s="15"/>
      <c r="H515" s="67" t="str">
        <f>IF(Vertices[[#This Row],[Size]]&gt;50,Vertices[[#This Row],[Vertex]],"")</f>
        <v/>
      </c>
      <c r="I515" s="67"/>
      <c r="J515" s="67"/>
      <c r="K515" s="16"/>
      <c r="L515" s="88"/>
      <c r="M515" s="89">
        <v>8270.7509765625</v>
      </c>
      <c r="N515" s="89">
        <v>2491.738525390625</v>
      </c>
      <c r="O515" s="78"/>
      <c r="P515" s="90"/>
      <c r="Q515" s="90"/>
      <c r="R515" s="116"/>
      <c r="S515" s="116"/>
      <c r="T515" s="116"/>
      <c r="U515" s="116"/>
      <c r="V515" s="117"/>
      <c r="W515" s="117"/>
      <c r="X515" s="117"/>
      <c r="Y515" s="117"/>
      <c r="Z515" s="51"/>
      <c r="AA515" s="85">
        <v>515</v>
      </c>
      <c r="AB515" s="85"/>
      <c r="AC515">
        <v>134</v>
      </c>
      <c r="AD515">
        <v>175</v>
      </c>
      <c r="AE515">
        <v>16</v>
      </c>
      <c r="AF515">
        <v>342</v>
      </c>
    </row>
    <row r="516" spans="1:32" x14ac:dyDescent="0.3">
      <c r="A516" t="s">
        <v>987</v>
      </c>
      <c r="B516" s="53"/>
      <c r="C516" s="53"/>
      <c r="D516" s="87">
        <f>Vertices[[#This Row],[followersCount]]/100000</f>
        <v>5.0000000000000002E-5</v>
      </c>
      <c r="E516" s="84"/>
      <c r="F516" s="15"/>
      <c r="G516" s="15"/>
      <c r="H516" s="67" t="str">
        <f>IF(Vertices[[#This Row],[Size]]&gt;50,Vertices[[#This Row],[Vertex]],"")</f>
        <v/>
      </c>
      <c r="I516" s="67"/>
      <c r="J516" s="67"/>
      <c r="K516" s="16"/>
      <c r="L516" s="88"/>
      <c r="M516" s="89">
        <v>5714.20654296875</v>
      </c>
      <c r="N516" s="89">
        <v>9471.5546875</v>
      </c>
      <c r="O516" s="78"/>
      <c r="P516" s="90"/>
      <c r="Q516" s="90"/>
      <c r="R516" s="116"/>
      <c r="S516" s="116"/>
      <c r="T516" s="116"/>
      <c r="U516" s="116"/>
      <c r="V516" s="117"/>
      <c r="W516" s="117"/>
      <c r="X516" s="117"/>
      <c r="Y516" s="117"/>
      <c r="Z516" s="51"/>
      <c r="AA516" s="85">
        <v>516</v>
      </c>
      <c r="AB516" s="85"/>
      <c r="AC516">
        <v>42</v>
      </c>
      <c r="AD516">
        <v>5</v>
      </c>
      <c r="AE516">
        <v>38</v>
      </c>
      <c r="AF516">
        <v>22</v>
      </c>
    </row>
    <row r="517" spans="1:32" x14ac:dyDescent="0.3">
      <c r="A517" t="s">
        <v>988</v>
      </c>
      <c r="B517" s="53"/>
      <c r="C517" s="53"/>
      <c r="D517" s="87">
        <f>Vertices[[#This Row],[followersCount]]/100000</f>
        <v>6.5100000000000002E-3</v>
      </c>
      <c r="E517" s="84"/>
      <c r="F517" s="15"/>
      <c r="G517" s="15"/>
      <c r="H517" s="67" t="str">
        <f>IF(Vertices[[#This Row],[Size]]&gt;50,Vertices[[#This Row],[Vertex]],"")</f>
        <v/>
      </c>
      <c r="I517" s="67"/>
      <c r="J517" s="67"/>
      <c r="K517" s="16"/>
      <c r="L517" s="88"/>
      <c r="M517" s="89">
        <v>1856.3795166015625</v>
      </c>
      <c r="N517" s="89">
        <v>5370.0849609375</v>
      </c>
      <c r="O517" s="78"/>
      <c r="P517" s="90"/>
      <c r="Q517" s="90"/>
      <c r="R517" s="116"/>
      <c r="S517" s="116"/>
      <c r="T517" s="116"/>
      <c r="U517" s="116"/>
      <c r="V517" s="117"/>
      <c r="W517" s="117"/>
      <c r="X517" s="117"/>
      <c r="Y517" s="117"/>
      <c r="Z517" s="51"/>
      <c r="AA517" s="85">
        <v>517</v>
      </c>
      <c r="AB517" s="85"/>
      <c r="AC517">
        <v>17</v>
      </c>
      <c r="AD517">
        <v>651</v>
      </c>
      <c r="AE517">
        <v>12</v>
      </c>
      <c r="AF517">
        <v>3666</v>
      </c>
    </row>
    <row r="518" spans="1:32" x14ac:dyDescent="0.3">
      <c r="A518" t="s">
        <v>989</v>
      </c>
      <c r="B518" s="53"/>
      <c r="C518" s="53"/>
      <c r="D518" s="87">
        <f>Vertices[[#This Row],[followersCount]]/100000</f>
        <v>9.1E-4</v>
      </c>
      <c r="E518" s="84"/>
      <c r="F518" s="15"/>
      <c r="G518" s="15"/>
      <c r="H518" s="67" t="str">
        <f>IF(Vertices[[#This Row],[Size]]&gt;50,Vertices[[#This Row],[Vertex]],"")</f>
        <v/>
      </c>
      <c r="I518" s="67"/>
      <c r="J518" s="67"/>
      <c r="K518" s="16"/>
      <c r="L518" s="88"/>
      <c r="M518" s="89">
        <v>7697.79345703125</v>
      </c>
      <c r="N518" s="89">
        <v>8320.80859375</v>
      </c>
      <c r="O518" s="78"/>
      <c r="P518" s="90"/>
      <c r="Q518" s="90"/>
      <c r="R518" s="116"/>
      <c r="S518" s="116"/>
      <c r="T518" s="116"/>
      <c r="U518" s="116"/>
      <c r="V518" s="117"/>
      <c r="W518" s="117"/>
      <c r="X518" s="117"/>
      <c r="Y518" s="117"/>
      <c r="Z518" s="51"/>
      <c r="AA518" s="85">
        <v>518</v>
      </c>
      <c r="AB518" s="85"/>
      <c r="AC518">
        <v>188</v>
      </c>
      <c r="AD518">
        <v>91</v>
      </c>
      <c r="AE518">
        <v>225</v>
      </c>
      <c r="AF518">
        <v>176</v>
      </c>
    </row>
    <row r="519" spans="1:32" x14ac:dyDescent="0.3">
      <c r="A519" t="s">
        <v>990</v>
      </c>
      <c r="B519" s="53"/>
      <c r="C519" s="53"/>
      <c r="D519" s="87">
        <f>Vertices[[#This Row],[followersCount]]/100000</f>
        <v>1.0970000000000001E-2</v>
      </c>
      <c r="E519" s="84"/>
      <c r="F519" s="15"/>
      <c r="G519" s="15"/>
      <c r="H519" s="67" t="str">
        <f>IF(Vertices[[#This Row],[Size]]&gt;50,Vertices[[#This Row],[Vertex]],"")</f>
        <v/>
      </c>
      <c r="I519" s="67"/>
      <c r="J519" s="67"/>
      <c r="K519" s="16"/>
      <c r="L519" s="88"/>
      <c r="M519" s="89">
        <v>6685.77783203125</v>
      </c>
      <c r="N519" s="89">
        <v>9395.4443359375</v>
      </c>
      <c r="O519" s="78"/>
      <c r="P519" s="90"/>
      <c r="Q519" s="90"/>
      <c r="R519" s="116"/>
      <c r="S519" s="116"/>
      <c r="T519" s="116"/>
      <c r="U519" s="116"/>
      <c r="V519" s="117"/>
      <c r="W519" s="117"/>
      <c r="X519" s="117"/>
      <c r="Y519" s="117"/>
      <c r="Z519" s="51"/>
      <c r="AA519" s="85">
        <v>519</v>
      </c>
      <c r="AB519" s="85"/>
      <c r="AC519">
        <v>9608</v>
      </c>
      <c r="AD519">
        <v>1097</v>
      </c>
      <c r="AE519">
        <v>105537</v>
      </c>
      <c r="AF519">
        <v>1089</v>
      </c>
    </row>
    <row r="520" spans="1:32" x14ac:dyDescent="0.3">
      <c r="A520" t="s">
        <v>991</v>
      </c>
      <c r="B520" s="53"/>
      <c r="C520" s="53"/>
      <c r="D520" s="87">
        <f>Vertices[[#This Row],[followersCount]]/100000</f>
        <v>2.9499999999999999E-3</v>
      </c>
      <c r="E520" s="84"/>
      <c r="F520" s="15"/>
      <c r="G520" s="15"/>
      <c r="H520" s="67" t="str">
        <f>IF(Vertices[[#This Row],[Size]]&gt;50,Vertices[[#This Row],[Vertex]],"")</f>
        <v/>
      </c>
      <c r="I520" s="67"/>
      <c r="J520" s="67"/>
      <c r="K520" s="16"/>
      <c r="L520" s="88"/>
      <c r="M520" s="89">
        <v>8237.6591796875</v>
      </c>
      <c r="N520" s="89">
        <v>2990.834716796875</v>
      </c>
      <c r="O520" s="78"/>
      <c r="P520" s="90"/>
      <c r="Q520" s="90"/>
      <c r="R520" s="116"/>
      <c r="S520" s="116"/>
      <c r="T520" s="116"/>
      <c r="U520" s="116"/>
      <c r="V520" s="117"/>
      <c r="W520" s="117"/>
      <c r="X520" s="117"/>
      <c r="Y520" s="117"/>
      <c r="Z520" s="51"/>
      <c r="AA520" s="85">
        <v>520</v>
      </c>
      <c r="AB520" s="85"/>
      <c r="AC520">
        <v>1798</v>
      </c>
      <c r="AD520">
        <v>295</v>
      </c>
      <c r="AE520">
        <v>6014</v>
      </c>
      <c r="AF520">
        <v>623</v>
      </c>
    </row>
    <row r="521" spans="1:32" x14ac:dyDescent="0.3">
      <c r="A521" t="s">
        <v>992</v>
      </c>
      <c r="B521" s="53"/>
      <c r="C521" s="53"/>
      <c r="D521" s="87">
        <f>Vertices[[#This Row],[followersCount]]/100000</f>
        <v>1.6999999999999999E-3</v>
      </c>
      <c r="E521" s="84"/>
      <c r="F521" s="15"/>
      <c r="G521" s="15"/>
      <c r="H521" s="67" t="str">
        <f>IF(Vertices[[#This Row],[Size]]&gt;50,Vertices[[#This Row],[Vertex]],"")</f>
        <v/>
      </c>
      <c r="I521" s="67"/>
      <c r="J521" s="67"/>
      <c r="K521" s="16"/>
      <c r="L521" s="88"/>
      <c r="M521" s="89">
        <v>3050.498046875</v>
      </c>
      <c r="N521" s="89">
        <v>2669.511474609375</v>
      </c>
      <c r="O521" s="78"/>
      <c r="P521" s="90"/>
      <c r="Q521" s="90"/>
      <c r="R521" s="116"/>
      <c r="S521" s="116"/>
      <c r="T521" s="116"/>
      <c r="U521" s="116"/>
      <c r="V521" s="117"/>
      <c r="W521" s="117"/>
      <c r="X521" s="117"/>
      <c r="Y521" s="117"/>
      <c r="Z521" s="51"/>
      <c r="AA521" s="85">
        <v>521</v>
      </c>
      <c r="AB521" s="85"/>
      <c r="AC521">
        <v>2138</v>
      </c>
      <c r="AD521">
        <v>170</v>
      </c>
      <c r="AE521">
        <v>2248</v>
      </c>
      <c r="AF521">
        <v>113</v>
      </c>
    </row>
    <row r="522" spans="1:32" x14ac:dyDescent="0.3">
      <c r="A522" t="s">
        <v>993</v>
      </c>
      <c r="B522" s="53"/>
      <c r="C522" s="53"/>
      <c r="D522" s="87">
        <f>Vertices[[#This Row],[followersCount]]/100000</f>
        <v>2.0400000000000001E-3</v>
      </c>
      <c r="E522" s="84"/>
      <c r="F522" s="15"/>
      <c r="G522" s="15"/>
      <c r="H522" s="67" t="str">
        <f>IF(Vertices[[#This Row],[Size]]&gt;50,Vertices[[#This Row],[Vertex]],"")</f>
        <v/>
      </c>
      <c r="I522" s="67"/>
      <c r="J522" s="67"/>
      <c r="K522" s="16"/>
      <c r="L522" s="88"/>
      <c r="M522" s="89">
        <v>8518.7138671875</v>
      </c>
      <c r="N522" s="89">
        <v>3244.1376953125</v>
      </c>
      <c r="O522" s="78"/>
      <c r="P522" s="90"/>
      <c r="Q522" s="90"/>
      <c r="R522" s="116"/>
      <c r="S522" s="116"/>
      <c r="T522" s="116"/>
      <c r="U522" s="116"/>
      <c r="V522" s="117"/>
      <c r="W522" s="117"/>
      <c r="X522" s="117"/>
      <c r="Y522" s="117"/>
      <c r="Z522" s="51"/>
      <c r="AA522" s="85">
        <v>522</v>
      </c>
      <c r="AB522" s="85"/>
      <c r="AC522">
        <v>2189</v>
      </c>
      <c r="AD522">
        <v>204</v>
      </c>
      <c r="AE522">
        <v>5471</v>
      </c>
      <c r="AF522">
        <v>202</v>
      </c>
    </row>
    <row r="523" spans="1:32" x14ac:dyDescent="0.3">
      <c r="A523" t="s">
        <v>994</v>
      </c>
      <c r="B523" s="53"/>
      <c r="C523" s="53"/>
      <c r="D523" s="87">
        <f>Vertices[[#This Row],[followersCount]]/100000</f>
        <v>1.6199999999999999E-3</v>
      </c>
      <c r="E523" s="84"/>
      <c r="F523" s="15"/>
      <c r="G523" s="15"/>
      <c r="H523" s="67" t="str">
        <f>IF(Vertices[[#This Row],[Size]]&gt;50,Vertices[[#This Row],[Vertex]],"")</f>
        <v/>
      </c>
      <c r="I523" s="67"/>
      <c r="J523" s="67"/>
      <c r="K523" s="16"/>
      <c r="L523" s="88"/>
      <c r="M523" s="89">
        <v>7125.37158203125</v>
      </c>
      <c r="N523" s="89">
        <v>1334.0552978515625</v>
      </c>
      <c r="O523" s="78"/>
      <c r="P523" s="90"/>
      <c r="Q523" s="90"/>
      <c r="R523" s="116"/>
      <c r="S523" s="116"/>
      <c r="T523" s="116"/>
      <c r="U523" s="116"/>
      <c r="V523" s="117"/>
      <c r="W523" s="117"/>
      <c r="X523" s="117"/>
      <c r="Y523" s="117"/>
      <c r="Z523" s="51"/>
      <c r="AA523" s="85">
        <v>523</v>
      </c>
      <c r="AB523" s="85"/>
      <c r="AC523">
        <v>165</v>
      </c>
      <c r="AD523">
        <v>162</v>
      </c>
      <c r="AE523">
        <v>237</v>
      </c>
      <c r="AF523">
        <v>295</v>
      </c>
    </row>
    <row r="524" spans="1:32" x14ac:dyDescent="0.3">
      <c r="A524" t="s">
        <v>995</v>
      </c>
      <c r="B524" s="53"/>
      <c r="C524" s="53"/>
      <c r="D524" s="87">
        <f>Vertices[[#This Row],[followersCount]]/100000</f>
        <v>8.7000000000000001E-4</v>
      </c>
      <c r="E524" s="84"/>
      <c r="F524" s="15"/>
      <c r="G524" s="15"/>
      <c r="H524" s="67" t="str">
        <f>IF(Vertices[[#This Row],[Size]]&gt;50,Vertices[[#This Row],[Vertex]],"")</f>
        <v/>
      </c>
      <c r="I524" s="67"/>
      <c r="J524" s="67"/>
      <c r="K524" s="16"/>
      <c r="L524" s="88"/>
      <c r="M524" s="89">
        <v>7356.8984375</v>
      </c>
      <c r="N524" s="89">
        <v>8066.2685546875</v>
      </c>
      <c r="O524" s="78"/>
      <c r="P524" s="90"/>
      <c r="Q524" s="90"/>
      <c r="R524" s="116"/>
      <c r="S524" s="116"/>
      <c r="T524" s="116"/>
      <c r="U524" s="116"/>
      <c r="V524" s="117"/>
      <c r="W524" s="117"/>
      <c r="X524" s="117"/>
      <c r="Y524" s="117"/>
      <c r="Z524" s="51"/>
      <c r="AA524" s="85">
        <v>524</v>
      </c>
      <c r="AB524" s="85"/>
      <c r="AC524">
        <v>30</v>
      </c>
      <c r="AD524">
        <v>87</v>
      </c>
      <c r="AE524">
        <v>13</v>
      </c>
      <c r="AF524">
        <v>95</v>
      </c>
    </row>
    <row r="525" spans="1:32" x14ac:dyDescent="0.3">
      <c r="A525" t="s">
        <v>996</v>
      </c>
      <c r="B525" s="53"/>
      <c r="C525" s="53"/>
      <c r="D525" s="87">
        <f>Vertices[[#This Row],[followersCount]]/100000</f>
        <v>8.8000000000000003E-4</v>
      </c>
      <c r="E525" s="84"/>
      <c r="F525" s="15"/>
      <c r="G525" s="15"/>
      <c r="H525" s="67" t="str">
        <f>IF(Vertices[[#This Row],[Size]]&gt;50,Vertices[[#This Row],[Vertex]],"")</f>
        <v/>
      </c>
      <c r="I525" s="67"/>
      <c r="J525" s="67"/>
      <c r="K525" s="16"/>
      <c r="L525" s="88"/>
      <c r="M525" s="89">
        <v>7983.94482421875</v>
      </c>
      <c r="N525" s="89">
        <v>8886.1796875</v>
      </c>
      <c r="O525" s="78"/>
      <c r="P525" s="90"/>
      <c r="Q525" s="90"/>
      <c r="R525" s="116"/>
      <c r="S525" s="116"/>
      <c r="T525" s="116"/>
      <c r="U525" s="116"/>
      <c r="V525" s="117"/>
      <c r="W525" s="117"/>
      <c r="X525" s="117"/>
      <c r="Y525" s="117"/>
      <c r="Z525" s="51"/>
      <c r="AA525" s="85">
        <v>525</v>
      </c>
      <c r="AB525" s="85"/>
      <c r="AC525">
        <v>174</v>
      </c>
      <c r="AD525">
        <v>88</v>
      </c>
      <c r="AE525">
        <v>359</v>
      </c>
      <c r="AF525">
        <v>41</v>
      </c>
    </row>
    <row r="526" spans="1:32" x14ac:dyDescent="0.3">
      <c r="A526" t="s">
        <v>997</v>
      </c>
      <c r="B526" s="53"/>
      <c r="C526" s="53"/>
      <c r="D526" s="87">
        <f>Vertices[[#This Row],[followersCount]]/100000</f>
        <v>1.47E-3</v>
      </c>
      <c r="E526" s="84"/>
      <c r="F526" s="15"/>
      <c r="G526" s="15"/>
      <c r="H526" s="67" t="str">
        <f>IF(Vertices[[#This Row],[Size]]&gt;50,Vertices[[#This Row],[Vertex]],"")</f>
        <v/>
      </c>
      <c r="I526" s="67"/>
      <c r="J526" s="67"/>
      <c r="K526" s="16"/>
      <c r="L526" s="88"/>
      <c r="M526" s="89">
        <v>3111.38134765625</v>
      </c>
      <c r="N526" s="89">
        <v>3970.27783203125</v>
      </c>
      <c r="O526" s="78"/>
      <c r="P526" s="90"/>
      <c r="Q526" s="90"/>
      <c r="R526" s="116"/>
      <c r="S526" s="116"/>
      <c r="T526" s="116"/>
      <c r="U526" s="116"/>
      <c r="V526" s="117"/>
      <c r="W526" s="117"/>
      <c r="X526" s="117"/>
      <c r="Y526" s="117"/>
      <c r="Z526" s="51"/>
      <c r="AA526" s="85">
        <v>526</v>
      </c>
      <c r="AB526" s="85"/>
      <c r="AC526">
        <v>215</v>
      </c>
      <c r="AD526">
        <v>147</v>
      </c>
      <c r="AE526">
        <v>236</v>
      </c>
      <c r="AF526">
        <v>746</v>
      </c>
    </row>
    <row r="527" spans="1:32" x14ac:dyDescent="0.3">
      <c r="A527" t="s">
        <v>998</v>
      </c>
      <c r="B527" s="53"/>
      <c r="C527" s="53"/>
      <c r="D527" s="87">
        <f>Vertices[[#This Row],[followersCount]]/100000</f>
        <v>7.1000000000000002E-4</v>
      </c>
      <c r="E527" s="84"/>
      <c r="F527" s="15"/>
      <c r="G527" s="15"/>
      <c r="H527" s="67" t="str">
        <f>IF(Vertices[[#This Row],[Size]]&gt;50,Vertices[[#This Row],[Vertex]],"")</f>
        <v/>
      </c>
      <c r="I527" s="67"/>
      <c r="J527" s="67"/>
      <c r="K527" s="16"/>
      <c r="L527" s="88"/>
      <c r="M527" s="89">
        <v>4739.4609375</v>
      </c>
      <c r="N527" s="89">
        <v>9239.6591796875</v>
      </c>
      <c r="O527" s="78"/>
      <c r="P527" s="90"/>
      <c r="Q527" s="90"/>
      <c r="R527" s="116"/>
      <c r="S527" s="116"/>
      <c r="T527" s="116"/>
      <c r="U527" s="116"/>
      <c r="V527" s="117"/>
      <c r="W527" s="117"/>
      <c r="X527" s="117"/>
      <c r="Y527" s="117"/>
      <c r="Z527" s="51"/>
      <c r="AA527" s="85">
        <v>527</v>
      </c>
      <c r="AB527" s="85"/>
      <c r="AC527">
        <v>1015</v>
      </c>
      <c r="AD527">
        <v>71</v>
      </c>
      <c r="AE527">
        <v>1142</v>
      </c>
      <c r="AF527">
        <v>403</v>
      </c>
    </row>
    <row r="528" spans="1:32" x14ac:dyDescent="0.3">
      <c r="A528" t="s">
        <v>999</v>
      </c>
      <c r="B528" s="53"/>
      <c r="C528" s="53"/>
      <c r="D528" s="87">
        <f>Vertices[[#This Row],[followersCount]]/100000</f>
        <v>4.6000000000000001E-4</v>
      </c>
      <c r="E528" s="84"/>
      <c r="F528" s="15"/>
      <c r="G528" s="15"/>
      <c r="H528" s="67" t="str">
        <f>IF(Vertices[[#This Row],[Size]]&gt;50,Vertices[[#This Row],[Vertex]],"")</f>
        <v/>
      </c>
      <c r="I528" s="67"/>
      <c r="J528" s="67"/>
      <c r="K528" s="16"/>
      <c r="L528" s="88"/>
      <c r="M528" s="89">
        <v>5309.23486328125</v>
      </c>
      <c r="N528" s="89">
        <v>8137.07275390625</v>
      </c>
      <c r="O528" s="78"/>
      <c r="P528" s="90"/>
      <c r="Q528" s="90"/>
      <c r="R528" s="116"/>
      <c r="S528" s="116"/>
      <c r="T528" s="116"/>
      <c r="U528" s="116"/>
      <c r="V528" s="117"/>
      <c r="W528" s="117"/>
      <c r="X528" s="117"/>
      <c r="Y528" s="117"/>
      <c r="Z528" s="51"/>
      <c r="AA528" s="85">
        <v>528</v>
      </c>
      <c r="AB528" s="85"/>
      <c r="AC528">
        <v>41</v>
      </c>
      <c r="AD528">
        <v>46</v>
      </c>
      <c r="AE528">
        <v>4</v>
      </c>
      <c r="AF528">
        <v>27</v>
      </c>
    </row>
    <row r="529" spans="1:32" x14ac:dyDescent="0.3">
      <c r="A529" t="s">
        <v>1000</v>
      </c>
      <c r="B529" s="53"/>
      <c r="C529" s="53"/>
      <c r="D529" s="87">
        <f>Vertices[[#This Row],[followersCount]]/100000</f>
        <v>5.4000000000000001E-4</v>
      </c>
      <c r="E529" s="84"/>
      <c r="F529" s="15"/>
      <c r="G529" s="15"/>
      <c r="H529" s="67" t="str">
        <f>IF(Vertices[[#This Row],[Size]]&gt;50,Vertices[[#This Row],[Vertex]],"")</f>
        <v/>
      </c>
      <c r="I529" s="67"/>
      <c r="J529" s="67"/>
      <c r="K529" s="16"/>
      <c r="L529" s="88"/>
      <c r="M529" s="89">
        <v>8090.43505859375</v>
      </c>
      <c r="N529" s="89">
        <v>5857.07568359375</v>
      </c>
      <c r="O529" s="78"/>
      <c r="P529" s="90"/>
      <c r="Q529" s="90"/>
      <c r="R529" s="116"/>
      <c r="S529" s="116"/>
      <c r="T529" s="116"/>
      <c r="U529" s="116"/>
      <c r="V529" s="117"/>
      <c r="W529" s="117"/>
      <c r="X529" s="117"/>
      <c r="Y529" s="117"/>
      <c r="Z529" s="51"/>
      <c r="AA529" s="85">
        <v>529</v>
      </c>
      <c r="AB529" s="85"/>
      <c r="AC529">
        <v>335</v>
      </c>
      <c r="AD529">
        <v>54</v>
      </c>
      <c r="AE529">
        <v>972</v>
      </c>
      <c r="AF529">
        <v>360</v>
      </c>
    </row>
    <row r="530" spans="1:32" x14ac:dyDescent="0.3">
      <c r="A530" t="s">
        <v>184</v>
      </c>
      <c r="B530" s="53"/>
      <c r="C530" s="53"/>
      <c r="D530" s="87">
        <f>Vertices[[#This Row],[followersCount]]/100000</f>
        <v>4.1799999999999997E-3</v>
      </c>
      <c r="E530" s="84"/>
      <c r="F530" s="15"/>
      <c r="G530" s="15"/>
      <c r="H530" s="67" t="str">
        <f>IF(Vertices[[#This Row],[Size]]&gt;50,Vertices[[#This Row],[Vertex]],"")</f>
        <v/>
      </c>
      <c r="I530" s="67"/>
      <c r="J530" s="67"/>
      <c r="K530" s="16"/>
      <c r="L530" s="88"/>
      <c r="M530" s="89">
        <v>7111.443359375</v>
      </c>
      <c r="N530" s="89">
        <v>3038.383544921875</v>
      </c>
      <c r="O530" s="78"/>
      <c r="P530" s="90"/>
      <c r="Q530" s="90"/>
      <c r="R530" s="116"/>
      <c r="S530" s="116"/>
      <c r="T530" s="116"/>
      <c r="U530" s="116"/>
      <c r="V530" s="117"/>
      <c r="W530" s="117"/>
      <c r="X530" s="117"/>
      <c r="Y530" s="117"/>
      <c r="Z530" s="51"/>
      <c r="AA530" s="85">
        <v>530</v>
      </c>
      <c r="AB530" s="85"/>
      <c r="AC530">
        <v>1191</v>
      </c>
      <c r="AD530">
        <v>418</v>
      </c>
      <c r="AE530">
        <v>652</v>
      </c>
      <c r="AF530">
        <v>306</v>
      </c>
    </row>
    <row r="531" spans="1:32" x14ac:dyDescent="0.3">
      <c r="A531" t="s">
        <v>1001</v>
      </c>
      <c r="B531" s="53"/>
      <c r="C531" s="53"/>
      <c r="D531" s="87">
        <f>Vertices[[#This Row],[followersCount]]/100000</f>
        <v>2.99E-3</v>
      </c>
      <c r="E531" s="84"/>
      <c r="F531" s="15"/>
      <c r="G531" s="15"/>
      <c r="H531" s="67" t="str">
        <f>IF(Vertices[[#This Row],[Size]]&gt;50,Vertices[[#This Row],[Vertex]],"")</f>
        <v/>
      </c>
      <c r="I531" s="67"/>
      <c r="J531" s="67"/>
      <c r="K531" s="16"/>
      <c r="L531" s="88"/>
      <c r="M531" s="89">
        <v>433.34927368164063</v>
      </c>
      <c r="N531" s="89">
        <v>5668.49609375</v>
      </c>
      <c r="O531" s="78"/>
      <c r="P531" s="90"/>
      <c r="Q531" s="90"/>
      <c r="R531" s="116"/>
      <c r="S531" s="116"/>
      <c r="T531" s="116"/>
      <c r="U531" s="116"/>
      <c r="V531" s="117"/>
      <c r="W531" s="117"/>
      <c r="X531" s="117"/>
      <c r="Y531" s="117"/>
      <c r="Z531" s="51"/>
      <c r="AA531" s="85">
        <v>531</v>
      </c>
      <c r="AB531" s="85"/>
      <c r="AC531">
        <v>527</v>
      </c>
      <c r="AD531">
        <v>299</v>
      </c>
      <c r="AE531">
        <v>1344</v>
      </c>
      <c r="AF531">
        <v>228</v>
      </c>
    </row>
    <row r="532" spans="1:32" x14ac:dyDescent="0.3">
      <c r="A532" t="s">
        <v>1002</v>
      </c>
      <c r="B532" s="53"/>
      <c r="C532" s="53"/>
      <c r="D532" s="87">
        <f>Vertices[[#This Row],[followersCount]]/100000</f>
        <v>2.2000000000000001E-4</v>
      </c>
      <c r="E532" s="84"/>
      <c r="F532" s="15"/>
      <c r="G532" s="15"/>
      <c r="H532" s="67" t="str">
        <f>IF(Vertices[[#This Row],[Size]]&gt;50,Vertices[[#This Row],[Vertex]],"")</f>
        <v/>
      </c>
      <c r="I532" s="67"/>
      <c r="J532" s="67"/>
      <c r="K532" s="16"/>
      <c r="L532" s="88"/>
      <c r="M532" s="89">
        <v>4945.20361328125</v>
      </c>
      <c r="N532" s="89">
        <v>597.82781982421875</v>
      </c>
      <c r="O532" s="78"/>
      <c r="P532" s="90"/>
      <c r="Q532" s="90"/>
      <c r="R532" s="116"/>
      <c r="S532" s="116"/>
      <c r="T532" s="116"/>
      <c r="U532" s="116"/>
      <c r="V532" s="117"/>
      <c r="W532" s="117"/>
      <c r="X532" s="117"/>
      <c r="Y532" s="117"/>
      <c r="Z532" s="51"/>
      <c r="AA532" s="85">
        <v>532</v>
      </c>
      <c r="AB532" s="85"/>
      <c r="AC532">
        <v>0</v>
      </c>
      <c r="AD532">
        <v>22</v>
      </c>
      <c r="AE532">
        <v>11</v>
      </c>
      <c r="AF532">
        <v>1378</v>
      </c>
    </row>
    <row r="533" spans="1:32" x14ac:dyDescent="0.3">
      <c r="A533" t="s">
        <v>1003</v>
      </c>
      <c r="B533" s="53"/>
      <c r="C533" s="53"/>
      <c r="D533" s="87">
        <f>Vertices[[#This Row],[followersCount]]/100000</f>
        <v>3.9399999999999999E-3</v>
      </c>
      <c r="E533" s="84"/>
      <c r="F533" s="15"/>
      <c r="G533" s="15"/>
      <c r="H533" s="67" t="str">
        <f>IF(Vertices[[#This Row],[Size]]&gt;50,Vertices[[#This Row],[Vertex]],"")</f>
        <v/>
      </c>
      <c r="I533" s="67"/>
      <c r="J533" s="67"/>
      <c r="K533" s="16"/>
      <c r="L533" s="88"/>
      <c r="M533" s="89">
        <v>2998.872314453125</v>
      </c>
      <c r="N533" s="89">
        <v>2492.454833984375</v>
      </c>
      <c r="O533" s="78"/>
      <c r="P533" s="90"/>
      <c r="Q533" s="90"/>
      <c r="R533" s="116"/>
      <c r="S533" s="116"/>
      <c r="T533" s="116"/>
      <c r="U533" s="116"/>
      <c r="V533" s="117"/>
      <c r="W533" s="117"/>
      <c r="X533" s="117"/>
      <c r="Y533" s="117"/>
      <c r="Z533" s="51"/>
      <c r="AA533" s="85">
        <v>533</v>
      </c>
      <c r="AB533" s="85"/>
      <c r="AC533">
        <v>14374</v>
      </c>
      <c r="AD533">
        <v>394</v>
      </c>
      <c r="AE533">
        <v>7799</v>
      </c>
      <c r="AF533">
        <v>812</v>
      </c>
    </row>
    <row r="534" spans="1:32" x14ac:dyDescent="0.3">
      <c r="A534" t="s">
        <v>1004</v>
      </c>
      <c r="B534" s="53"/>
      <c r="C534" s="53"/>
      <c r="D534" s="87">
        <f>Vertices[[#This Row],[followersCount]]/100000</f>
        <v>5.2999999999999998E-4</v>
      </c>
      <c r="E534" s="84"/>
      <c r="F534" s="15"/>
      <c r="G534" s="15"/>
      <c r="H534" s="67" t="str">
        <f>IF(Vertices[[#This Row],[Size]]&gt;50,Vertices[[#This Row],[Vertex]],"")</f>
        <v/>
      </c>
      <c r="I534" s="67"/>
      <c r="J534" s="67"/>
      <c r="K534" s="16"/>
      <c r="L534" s="88"/>
      <c r="M534" s="89">
        <v>986.13275146484375</v>
      </c>
      <c r="N534" s="89">
        <v>3597.0166015625</v>
      </c>
      <c r="O534" s="78"/>
      <c r="P534" s="90"/>
      <c r="Q534" s="90"/>
      <c r="R534" s="116"/>
      <c r="S534" s="116"/>
      <c r="T534" s="116"/>
      <c r="U534" s="116"/>
      <c r="V534" s="117"/>
      <c r="W534" s="117"/>
      <c r="X534" s="117"/>
      <c r="Y534" s="117"/>
      <c r="Z534" s="51"/>
      <c r="AA534" s="85">
        <v>534</v>
      </c>
      <c r="AB534" s="85"/>
      <c r="AC534">
        <v>46</v>
      </c>
      <c r="AD534">
        <v>53</v>
      </c>
      <c r="AE534">
        <v>4</v>
      </c>
      <c r="AF534">
        <v>164</v>
      </c>
    </row>
    <row r="535" spans="1:32" x14ac:dyDescent="0.3">
      <c r="A535" t="s">
        <v>1005</v>
      </c>
      <c r="B535" s="53"/>
      <c r="C535" s="53"/>
      <c r="D535" s="87">
        <f>Vertices[[#This Row],[followersCount]]/100000</f>
        <v>1.49E-3</v>
      </c>
      <c r="E535" s="84"/>
      <c r="F535" s="15"/>
      <c r="G535" s="15"/>
      <c r="H535" s="67" t="str">
        <f>IF(Vertices[[#This Row],[Size]]&gt;50,Vertices[[#This Row],[Vertex]],"")</f>
        <v/>
      </c>
      <c r="I535" s="67"/>
      <c r="J535" s="67"/>
      <c r="K535" s="16"/>
      <c r="L535" s="88"/>
      <c r="M535" s="89">
        <v>1262.55615234375</v>
      </c>
      <c r="N535" s="89">
        <v>3081.08740234375</v>
      </c>
      <c r="O535" s="78"/>
      <c r="P535" s="90"/>
      <c r="Q535" s="90"/>
      <c r="R535" s="116"/>
      <c r="S535" s="116"/>
      <c r="T535" s="116"/>
      <c r="U535" s="116"/>
      <c r="V535" s="117"/>
      <c r="W535" s="117"/>
      <c r="X535" s="117"/>
      <c r="Y535" s="117"/>
      <c r="Z535" s="51"/>
      <c r="AA535" s="85">
        <v>535</v>
      </c>
      <c r="AB535" s="85"/>
      <c r="AC535">
        <v>146</v>
      </c>
      <c r="AD535">
        <v>149</v>
      </c>
      <c r="AE535">
        <v>229</v>
      </c>
      <c r="AF535">
        <v>1013</v>
      </c>
    </row>
    <row r="536" spans="1:32" x14ac:dyDescent="0.3">
      <c r="A536" t="s">
        <v>1006</v>
      </c>
      <c r="B536" s="53"/>
      <c r="C536" s="53"/>
      <c r="D536" s="87">
        <f>Vertices[[#This Row],[followersCount]]/100000</f>
        <v>3.2299999999999998E-3</v>
      </c>
      <c r="E536" s="84"/>
      <c r="F536" s="15"/>
      <c r="G536" s="15"/>
      <c r="H536" s="67" t="str">
        <f>IF(Vertices[[#This Row],[Size]]&gt;50,Vertices[[#This Row],[Vertex]],"")</f>
        <v/>
      </c>
      <c r="I536" s="67"/>
      <c r="J536" s="67"/>
      <c r="K536" s="16"/>
      <c r="L536" s="88"/>
      <c r="M536" s="89">
        <v>9778.2548828125</v>
      </c>
      <c r="N536" s="89">
        <v>5898.3212890625</v>
      </c>
      <c r="O536" s="78"/>
      <c r="P536" s="90"/>
      <c r="Q536" s="90"/>
      <c r="R536" s="116"/>
      <c r="S536" s="116"/>
      <c r="T536" s="116"/>
      <c r="U536" s="116"/>
      <c r="V536" s="117"/>
      <c r="W536" s="117"/>
      <c r="X536" s="117"/>
      <c r="Y536" s="117"/>
      <c r="Z536" s="51"/>
      <c r="AA536" s="85">
        <v>536</v>
      </c>
      <c r="AB536" s="85"/>
      <c r="AC536">
        <v>4129</v>
      </c>
      <c r="AD536">
        <v>323</v>
      </c>
      <c r="AE536">
        <v>1031</v>
      </c>
      <c r="AF536">
        <v>377</v>
      </c>
    </row>
    <row r="537" spans="1:32" x14ac:dyDescent="0.3">
      <c r="A537" t="s">
        <v>1007</v>
      </c>
      <c r="B537" s="53"/>
      <c r="C537" s="53"/>
      <c r="D537" s="87">
        <f>Vertices[[#This Row],[followersCount]]/100000</f>
        <v>2.7100000000000002E-3</v>
      </c>
      <c r="E537" s="84"/>
      <c r="F537" s="15"/>
      <c r="G537" s="15"/>
      <c r="H537" s="67" t="str">
        <f>IF(Vertices[[#This Row],[Size]]&gt;50,Vertices[[#This Row],[Vertex]],"")</f>
        <v/>
      </c>
      <c r="I537" s="67"/>
      <c r="J537" s="67"/>
      <c r="K537" s="16"/>
      <c r="L537" s="88"/>
      <c r="M537" s="89">
        <v>5087.541015625</v>
      </c>
      <c r="N537" s="89">
        <v>135.52731323242188</v>
      </c>
      <c r="O537" s="78"/>
      <c r="P537" s="90"/>
      <c r="Q537" s="90"/>
      <c r="R537" s="116"/>
      <c r="S537" s="116"/>
      <c r="T537" s="116"/>
      <c r="U537" s="116"/>
      <c r="V537" s="117"/>
      <c r="W537" s="117"/>
      <c r="X537" s="117"/>
      <c r="Y537" s="117"/>
      <c r="Z537" s="51"/>
      <c r="AA537" s="85">
        <v>537</v>
      </c>
      <c r="AB537" s="85"/>
      <c r="AC537">
        <v>619</v>
      </c>
      <c r="AD537">
        <v>271</v>
      </c>
      <c r="AE537">
        <v>349</v>
      </c>
      <c r="AF537">
        <v>509</v>
      </c>
    </row>
    <row r="538" spans="1:32" x14ac:dyDescent="0.3">
      <c r="A538" t="s">
        <v>1008</v>
      </c>
      <c r="B538" s="53"/>
      <c r="C538" s="53"/>
      <c r="D538" s="87">
        <f>Vertices[[#This Row],[followersCount]]/100000</f>
        <v>1.4400000000000001E-3</v>
      </c>
      <c r="E538" s="84"/>
      <c r="F538" s="15"/>
      <c r="G538" s="15"/>
      <c r="H538" s="67" t="str">
        <f>IF(Vertices[[#This Row],[Size]]&gt;50,Vertices[[#This Row],[Vertex]],"")</f>
        <v/>
      </c>
      <c r="I538" s="67"/>
      <c r="J538" s="67"/>
      <c r="K538" s="16"/>
      <c r="L538" s="88"/>
      <c r="M538" s="89">
        <v>5549.7158203125</v>
      </c>
      <c r="N538" s="89">
        <v>2609.900390625</v>
      </c>
      <c r="O538" s="78"/>
      <c r="P538" s="90"/>
      <c r="Q538" s="90"/>
      <c r="R538" s="116"/>
      <c r="S538" s="116"/>
      <c r="T538" s="116"/>
      <c r="U538" s="116"/>
      <c r="V538" s="117"/>
      <c r="W538" s="117"/>
      <c r="X538" s="117"/>
      <c r="Y538" s="117"/>
      <c r="Z538" s="51"/>
      <c r="AA538" s="85">
        <v>538</v>
      </c>
      <c r="AB538" s="85"/>
      <c r="AC538">
        <v>49</v>
      </c>
      <c r="AD538">
        <v>144</v>
      </c>
      <c r="AE538">
        <v>217</v>
      </c>
      <c r="AF538">
        <v>541</v>
      </c>
    </row>
    <row r="539" spans="1:32" x14ac:dyDescent="0.3">
      <c r="A539" t="s">
        <v>1009</v>
      </c>
      <c r="B539" s="53"/>
      <c r="C539" s="53"/>
      <c r="D539" s="87">
        <f>Vertices[[#This Row],[followersCount]]/100000</f>
        <v>1.2800000000000001E-3</v>
      </c>
      <c r="E539" s="84"/>
      <c r="F539" s="15"/>
      <c r="G539" s="15"/>
      <c r="H539" s="67" t="str">
        <f>IF(Vertices[[#This Row],[Size]]&gt;50,Vertices[[#This Row],[Vertex]],"")</f>
        <v/>
      </c>
      <c r="I539" s="67"/>
      <c r="J539" s="67"/>
      <c r="K539" s="16"/>
      <c r="L539" s="88"/>
      <c r="M539" s="89">
        <v>5482.5693359375</v>
      </c>
      <c r="N539" s="89">
        <v>128.86189270019531</v>
      </c>
      <c r="O539" s="78"/>
      <c r="P539" s="90"/>
      <c r="Q539" s="90"/>
      <c r="R539" s="116"/>
      <c r="S539" s="116"/>
      <c r="T539" s="116"/>
      <c r="U539" s="116"/>
      <c r="V539" s="117"/>
      <c r="W539" s="117"/>
      <c r="X539" s="117"/>
      <c r="Y539" s="117"/>
      <c r="Z539" s="51"/>
      <c r="AA539" s="85">
        <v>539</v>
      </c>
      <c r="AB539" s="85"/>
      <c r="AC539">
        <v>7806</v>
      </c>
      <c r="AD539">
        <v>128</v>
      </c>
      <c r="AE539">
        <v>7018</v>
      </c>
      <c r="AF539">
        <v>169</v>
      </c>
    </row>
    <row r="540" spans="1:32" x14ac:dyDescent="0.3">
      <c r="A540" t="s">
        <v>1010</v>
      </c>
      <c r="B540" s="53"/>
      <c r="C540" s="53"/>
      <c r="D540" s="87">
        <f>Vertices[[#This Row],[followersCount]]/100000</f>
        <v>1.7000000000000001E-4</v>
      </c>
      <c r="E540" s="84"/>
      <c r="F540" s="15"/>
      <c r="G540" s="15"/>
      <c r="H540" s="67" t="str">
        <f>IF(Vertices[[#This Row],[Size]]&gt;50,Vertices[[#This Row],[Vertex]],"")</f>
        <v/>
      </c>
      <c r="I540" s="67"/>
      <c r="J540" s="67"/>
      <c r="K540" s="16"/>
      <c r="L540" s="88"/>
      <c r="M540" s="89">
        <v>4019.009033203125</v>
      </c>
      <c r="N540" s="89">
        <v>9079.5625</v>
      </c>
      <c r="O540" s="78"/>
      <c r="P540" s="90"/>
      <c r="Q540" s="90"/>
      <c r="R540" s="116"/>
      <c r="S540" s="116"/>
      <c r="T540" s="116"/>
      <c r="U540" s="116"/>
      <c r="V540" s="117"/>
      <c r="W540" s="117"/>
      <c r="X540" s="117"/>
      <c r="Y540" s="117"/>
      <c r="Z540" s="51"/>
      <c r="AA540" s="85">
        <v>540</v>
      </c>
      <c r="AB540" s="85"/>
      <c r="AC540">
        <v>50</v>
      </c>
      <c r="AD540">
        <v>17</v>
      </c>
      <c r="AE540">
        <v>269</v>
      </c>
      <c r="AF540">
        <v>343</v>
      </c>
    </row>
    <row r="541" spans="1:32" x14ac:dyDescent="0.3">
      <c r="A541" t="s">
        <v>1011</v>
      </c>
      <c r="B541" s="53"/>
      <c r="C541" s="53"/>
      <c r="D541" s="87">
        <f>Vertices[[#This Row],[followersCount]]/100000</f>
        <v>2.11876</v>
      </c>
      <c r="E541" s="84"/>
      <c r="F541" s="15"/>
      <c r="G541" s="15"/>
      <c r="H541" s="67" t="str">
        <f>IF(Vertices[[#This Row],[Size]]&gt;50,Vertices[[#This Row],[Vertex]],"")</f>
        <v/>
      </c>
      <c r="I541" s="67"/>
      <c r="J541" s="67"/>
      <c r="K541" s="16"/>
      <c r="L541" s="88"/>
      <c r="M541" s="89">
        <v>6599.96337890625</v>
      </c>
      <c r="N541" s="89">
        <v>903.22296142578125</v>
      </c>
      <c r="O541" s="78"/>
      <c r="P541" s="90"/>
      <c r="Q541" s="90"/>
      <c r="R541" s="116"/>
      <c r="S541" s="116"/>
      <c r="T541" s="116"/>
      <c r="U541" s="116"/>
      <c r="V541" s="117"/>
      <c r="W541" s="117"/>
      <c r="X541" s="117"/>
      <c r="Y541" s="117"/>
      <c r="Z541" s="51"/>
      <c r="AA541" s="85">
        <v>541</v>
      </c>
      <c r="AB541" s="85"/>
      <c r="AC541">
        <v>42685</v>
      </c>
      <c r="AD541">
        <v>211876</v>
      </c>
      <c r="AE541">
        <v>442</v>
      </c>
      <c r="AF541">
        <v>24488</v>
      </c>
    </row>
    <row r="542" spans="1:32" x14ac:dyDescent="0.3">
      <c r="A542" t="s">
        <v>1012</v>
      </c>
      <c r="B542" s="53"/>
      <c r="C542" s="53"/>
      <c r="D542" s="87">
        <f>Vertices[[#This Row],[followersCount]]/100000</f>
        <v>1.2600000000000001E-3</v>
      </c>
      <c r="E542" s="84"/>
      <c r="F542" s="15"/>
      <c r="G542" s="15"/>
      <c r="H542" s="67" t="str">
        <f>IF(Vertices[[#This Row],[Size]]&gt;50,Vertices[[#This Row],[Vertex]],"")</f>
        <v/>
      </c>
      <c r="I542" s="67"/>
      <c r="J542" s="67"/>
      <c r="K542" s="16"/>
      <c r="L542" s="88"/>
      <c r="M542" s="89">
        <v>4382.4326171875</v>
      </c>
      <c r="N542" s="89">
        <v>1303.0389404296875</v>
      </c>
      <c r="O542" s="78"/>
      <c r="P542" s="90"/>
      <c r="Q542" s="90"/>
      <c r="R542" s="116"/>
      <c r="S542" s="116"/>
      <c r="T542" s="116"/>
      <c r="U542" s="116"/>
      <c r="V542" s="117"/>
      <c r="W542" s="117"/>
      <c r="X542" s="117"/>
      <c r="Y542" s="117"/>
      <c r="Z542" s="51"/>
      <c r="AA542" s="85">
        <v>542</v>
      </c>
      <c r="AB542" s="85"/>
      <c r="AC542">
        <v>42</v>
      </c>
      <c r="AD542">
        <v>126</v>
      </c>
      <c r="AE542">
        <v>858</v>
      </c>
      <c r="AF542">
        <v>128</v>
      </c>
    </row>
    <row r="543" spans="1:32" x14ac:dyDescent="0.3">
      <c r="A543" t="s">
        <v>1013</v>
      </c>
      <c r="B543" s="53"/>
      <c r="C543" s="53"/>
      <c r="D543" s="87">
        <f>Vertices[[#This Row],[followersCount]]/100000</f>
        <v>4.9399999999999999E-3</v>
      </c>
      <c r="E543" s="84"/>
      <c r="F543" s="15"/>
      <c r="G543" s="15"/>
      <c r="H543" s="67" t="str">
        <f>IF(Vertices[[#This Row],[Size]]&gt;50,Vertices[[#This Row],[Vertex]],"")</f>
        <v/>
      </c>
      <c r="I543" s="67"/>
      <c r="J543" s="67"/>
      <c r="K543" s="16"/>
      <c r="L543" s="88"/>
      <c r="M543" s="89">
        <v>4203.89013671875</v>
      </c>
      <c r="N543" s="89">
        <v>9631.6416015625</v>
      </c>
      <c r="O543" s="78"/>
      <c r="P543" s="90"/>
      <c r="Q543" s="90"/>
      <c r="R543" s="116"/>
      <c r="S543" s="116"/>
      <c r="T543" s="116"/>
      <c r="U543" s="116"/>
      <c r="V543" s="117"/>
      <c r="W543" s="117"/>
      <c r="X543" s="117"/>
      <c r="Y543" s="117"/>
      <c r="Z543" s="51"/>
      <c r="AA543" s="85">
        <v>543</v>
      </c>
      <c r="AB543" s="85"/>
      <c r="AC543">
        <v>8825</v>
      </c>
      <c r="AD543">
        <v>494</v>
      </c>
      <c r="AE543">
        <v>20039</v>
      </c>
      <c r="AF543">
        <v>389</v>
      </c>
    </row>
    <row r="544" spans="1:32" x14ac:dyDescent="0.3">
      <c r="A544" t="s">
        <v>1014</v>
      </c>
      <c r="B544" s="53"/>
      <c r="C544" s="53"/>
      <c r="D544" s="87">
        <f>Vertices[[#This Row],[followersCount]]/100000</f>
        <v>7.7999999999999999E-4</v>
      </c>
      <c r="E544" s="84"/>
      <c r="F544" s="15"/>
      <c r="G544" s="15"/>
      <c r="H544" s="67" t="str">
        <f>IF(Vertices[[#This Row],[Size]]&gt;50,Vertices[[#This Row],[Vertex]],"")</f>
        <v/>
      </c>
      <c r="I544" s="67"/>
      <c r="J544" s="67"/>
      <c r="K544" s="16"/>
      <c r="L544" s="88"/>
      <c r="M544" s="89">
        <v>5250.3173828125</v>
      </c>
      <c r="N544" s="89">
        <v>8056.62158203125</v>
      </c>
      <c r="O544" s="78"/>
      <c r="P544" s="90"/>
      <c r="Q544" s="90"/>
      <c r="R544" s="116"/>
      <c r="S544" s="116"/>
      <c r="T544" s="116"/>
      <c r="U544" s="116"/>
      <c r="V544" s="117"/>
      <c r="W544" s="117"/>
      <c r="X544" s="117"/>
      <c r="Y544" s="117"/>
      <c r="Z544" s="51"/>
      <c r="AA544" s="85">
        <v>544</v>
      </c>
      <c r="AB544" s="85"/>
      <c r="AC544">
        <v>628</v>
      </c>
      <c r="AD544">
        <v>78</v>
      </c>
      <c r="AE544">
        <v>68</v>
      </c>
      <c r="AF544">
        <v>442</v>
      </c>
    </row>
    <row r="545" spans="1:32" x14ac:dyDescent="0.3">
      <c r="A545" t="s">
        <v>1015</v>
      </c>
      <c r="B545" s="53"/>
      <c r="C545" s="53"/>
      <c r="D545" s="87">
        <f>Vertices[[#This Row],[followersCount]]/100000</f>
        <v>6.4999999999999997E-4</v>
      </c>
      <c r="E545" s="84"/>
      <c r="F545" s="15"/>
      <c r="G545" s="15"/>
      <c r="H545" s="67" t="str">
        <f>IF(Vertices[[#This Row],[Size]]&gt;50,Vertices[[#This Row],[Vertex]],"")</f>
        <v/>
      </c>
      <c r="I545" s="67"/>
      <c r="J545" s="67"/>
      <c r="K545" s="16"/>
      <c r="L545" s="88"/>
      <c r="M545" s="89">
        <v>9686.203125</v>
      </c>
      <c r="N545" s="89">
        <v>5211.7041015625</v>
      </c>
      <c r="O545" s="78"/>
      <c r="P545" s="90"/>
      <c r="Q545" s="90"/>
      <c r="R545" s="116"/>
      <c r="S545" s="116"/>
      <c r="T545" s="116"/>
      <c r="U545" s="116"/>
      <c r="V545" s="117"/>
      <c r="W545" s="117"/>
      <c r="X545" s="117"/>
      <c r="Y545" s="117"/>
      <c r="Z545" s="51"/>
      <c r="AA545" s="85">
        <v>545</v>
      </c>
      <c r="AB545" s="85"/>
      <c r="AC545">
        <v>0</v>
      </c>
      <c r="AD545">
        <v>65</v>
      </c>
      <c r="AE545">
        <v>1</v>
      </c>
      <c r="AF545">
        <v>105</v>
      </c>
    </row>
    <row r="546" spans="1:32" x14ac:dyDescent="0.3">
      <c r="A546" t="s">
        <v>1016</v>
      </c>
      <c r="B546" s="53"/>
      <c r="C546" s="53"/>
      <c r="D546" s="87">
        <f>Vertices[[#This Row],[followersCount]]/100000</f>
        <v>4.1000000000000003E-3</v>
      </c>
      <c r="E546" s="84"/>
      <c r="F546" s="15"/>
      <c r="G546" s="15"/>
      <c r="H546" s="67" t="str">
        <f>IF(Vertices[[#This Row],[Size]]&gt;50,Vertices[[#This Row],[Vertex]],"")</f>
        <v/>
      </c>
      <c r="I546" s="67"/>
      <c r="J546" s="67"/>
      <c r="K546" s="16"/>
      <c r="L546" s="88"/>
      <c r="M546" s="89">
        <v>3487.1611328125</v>
      </c>
      <c r="N546" s="89">
        <v>7162.12060546875</v>
      </c>
      <c r="O546" s="78"/>
      <c r="P546" s="90"/>
      <c r="Q546" s="90"/>
      <c r="R546" s="116"/>
      <c r="S546" s="116"/>
      <c r="T546" s="116"/>
      <c r="U546" s="116"/>
      <c r="V546" s="117"/>
      <c r="W546" s="117"/>
      <c r="X546" s="117"/>
      <c r="Y546" s="117"/>
      <c r="Z546" s="51"/>
      <c r="AA546" s="85">
        <v>546</v>
      </c>
      <c r="AB546" s="85"/>
      <c r="AC546">
        <v>855</v>
      </c>
      <c r="AD546">
        <v>410</v>
      </c>
      <c r="AE546">
        <v>3326</v>
      </c>
      <c r="AF546">
        <v>575</v>
      </c>
    </row>
    <row r="547" spans="1:32" x14ac:dyDescent="0.3">
      <c r="A547" t="s">
        <v>1017</v>
      </c>
      <c r="B547" s="53"/>
      <c r="C547" s="53"/>
      <c r="D547" s="87">
        <f>Vertices[[#This Row],[followersCount]]/100000</f>
        <v>1.1199999999999999E-3</v>
      </c>
      <c r="E547" s="84"/>
      <c r="F547" s="15"/>
      <c r="G547" s="15"/>
      <c r="H547" s="67" t="str">
        <f>IF(Vertices[[#This Row],[Size]]&gt;50,Vertices[[#This Row],[Vertex]],"")</f>
        <v/>
      </c>
      <c r="I547" s="67"/>
      <c r="J547" s="67"/>
      <c r="K547" s="16"/>
      <c r="L547" s="88"/>
      <c r="M547" s="89">
        <v>3644.689208984375</v>
      </c>
      <c r="N547" s="89">
        <v>8425.951171875</v>
      </c>
      <c r="O547" s="78"/>
      <c r="P547" s="90"/>
      <c r="Q547" s="90"/>
      <c r="R547" s="116"/>
      <c r="S547" s="116"/>
      <c r="T547" s="116"/>
      <c r="U547" s="116"/>
      <c r="V547" s="117"/>
      <c r="W547" s="117"/>
      <c r="X547" s="117"/>
      <c r="Y547" s="117"/>
      <c r="Z547" s="51"/>
      <c r="AA547" s="85">
        <v>547</v>
      </c>
      <c r="AB547" s="85"/>
      <c r="AC547">
        <v>21</v>
      </c>
      <c r="AD547">
        <v>112</v>
      </c>
      <c r="AE547">
        <v>27</v>
      </c>
      <c r="AF547">
        <v>868</v>
      </c>
    </row>
    <row r="548" spans="1:32" x14ac:dyDescent="0.3">
      <c r="A548" t="s">
        <v>1018</v>
      </c>
      <c r="B548" s="53"/>
      <c r="C548" s="53"/>
      <c r="D548" s="87">
        <f>Vertices[[#This Row],[followersCount]]/100000</f>
        <v>3.6999999999999999E-4</v>
      </c>
      <c r="E548" s="84"/>
      <c r="F548" s="15"/>
      <c r="G548" s="15"/>
      <c r="H548" s="67" t="str">
        <f>IF(Vertices[[#This Row],[Size]]&gt;50,Vertices[[#This Row],[Vertex]],"")</f>
        <v/>
      </c>
      <c r="I548" s="67"/>
      <c r="J548" s="67"/>
      <c r="K548" s="16"/>
      <c r="L548" s="88"/>
      <c r="M548" s="89">
        <v>7045.44482421875</v>
      </c>
      <c r="N548" s="89">
        <v>719.48773193359375</v>
      </c>
      <c r="O548" s="78"/>
      <c r="P548" s="90"/>
      <c r="Q548" s="90"/>
      <c r="R548" s="116"/>
      <c r="S548" s="116"/>
      <c r="T548" s="116"/>
      <c r="U548" s="116"/>
      <c r="V548" s="117"/>
      <c r="W548" s="117"/>
      <c r="X548" s="117"/>
      <c r="Y548" s="117"/>
      <c r="Z548" s="51"/>
      <c r="AA548" s="85">
        <v>548</v>
      </c>
      <c r="AB548" s="85"/>
      <c r="AC548">
        <v>589</v>
      </c>
      <c r="AD548">
        <v>37</v>
      </c>
      <c r="AE548">
        <v>11</v>
      </c>
      <c r="AF548">
        <v>112</v>
      </c>
    </row>
    <row r="549" spans="1:32" x14ac:dyDescent="0.3">
      <c r="A549" t="s">
        <v>1019</v>
      </c>
      <c r="B549" s="53"/>
      <c r="C549" s="53"/>
      <c r="D549" s="87">
        <f>Vertices[[#This Row],[followersCount]]/100000</f>
        <v>7.1399999999999996E-3</v>
      </c>
      <c r="E549" s="84"/>
      <c r="F549" s="15"/>
      <c r="G549" s="15"/>
      <c r="H549" s="67" t="str">
        <f>IF(Vertices[[#This Row],[Size]]&gt;50,Vertices[[#This Row],[Vertex]],"")</f>
        <v/>
      </c>
      <c r="I549" s="67"/>
      <c r="J549" s="67"/>
      <c r="K549" s="16"/>
      <c r="L549" s="88"/>
      <c r="M549" s="89">
        <v>2957.834228515625</v>
      </c>
      <c r="N549" s="89">
        <v>9238.8203125</v>
      </c>
      <c r="O549" s="78"/>
      <c r="P549" s="90"/>
      <c r="Q549" s="90"/>
      <c r="R549" s="116"/>
      <c r="S549" s="116"/>
      <c r="T549" s="116"/>
      <c r="U549" s="116"/>
      <c r="V549" s="117"/>
      <c r="W549" s="117"/>
      <c r="X549" s="117"/>
      <c r="Y549" s="117"/>
      <c r="Z549" s="51"/>
      <c r="AA549" s="85">
        <v>549</v>
      </c>
      <c r="AB549" s="85"/>
      <c r="AC549">
        <v>2845</v>
      </c>
      <c r="AD549">
        <v>714</v>
      </c>
      <c r="AE549">
        <v>1312</v>
      </c>
      <c r="AF549">
        <v>1201</v>
      </c>
    </row>
    <row r="550" spans="1:32" x14ac:dyDescent="0.3">
      <c r="A550" t="s">
        <v>1020</v>
      </c>
      <c r="B550" s="53"/>
      <c r="C550" s="53"/>
      <c r="D550" s="87">
        <f>Vertices[[#This Row],[followersCount]]/100000</f>
        <v>5.6610000000000001E-2</v>
      </c>
      <c r="E550" s="84"/>
      <c r="F550" s="15"/>
      <c r="G550" s="15"/>
      <c r="H550" s="67" t="str">
        <f>IF(Vertices[[#This Row],[Size]]&gt;50,Vertices[[#This Row],[Vertex]],"")</f>
        <v/>
      </c>
      <c r="I550" s="67"/>
      <c r="J550" s="67"/>
      <c r="K550" s="16"/>
      <c r="L550" s="88"/>
      <c r="M550" s="89">
        <v>4392.82275390625</v>
      </c>
      <c r="N550" s="89">
        <v>9531.728515625</v>
      </c>
      <c r="O550" s="78"/>
      <c r="P550" s="90"/>
      <c r="Q550" s="90"/>
      <c r="R550" s="116"/>
      <c r="S550" s="116"/>
      <c r="T550" s="116"/>
      <c r="U550" s="116"/>
      <c r="V550" s="117"/>
      <c r="W550" s="117"/>
      <c r="X550" s="117"/>
      <c r="Y550" s="117"/>
      <c r="Z550" s="51"/>
      <c r="AA550" s="85">
        <v>550</v>
      </c>
      <c r="AB550" s="85"/>
      <c r="AC550">
        <v>17507</v>
      </c>
      <c r="AD550">
        <v>5661</v>
      </c>
      <c r="AE550">
        <v>148</v>
      </c>
      <c r="AF550">
        <v>3103</v>
      </c>
    </row>
    <row r="551" spans="1:32" x14ac:dyDescent="0.3">
      <c r="A551" t="s">
        <v>1021</v>
      </c>
      <c r="B551" s="53"/>
      <c r="C551" s="53"/>
      <c r="D551" s="87">
        <f>Vertices[[#This Row],[followersCount]]/100000</f>
        <v>2.9999999999999997E-4</v>
      </c>
      <c r="E551" s="84"/>
      <c r="F551" s="15"/>
      <c r="G551" s="15"/>
      <c r="H551" s="67" t="str">
        <f>IF(Vertices[[#This Row],[Size]]&gt;50,Vertices[[#This Row],[Vertex]],"")</f>
        <v/>
      </c>
      <c r="I551" s="67"/>
      <c r="J551" s="67"/>
      <c r="K551" s="16"/>
      <c r="L551" s="88"/>
      <c r="M551" s="89">
        <v>8011.4453125</v>
      </c>
      <c r="N551" s="89">
        <v>1300.8656005859375</v>
      </c>
      <c r="O551" s="78"/>
      <c r="P551" s="90"/>
      <c r="Q551" s="90"/>
      <c r="R551" s="116"/>
      <c r="S551" s="116"/>
      <c r="T551" s="116"/>
      <c r="U551" s="116"/>
      <c r="V551" s="117"/>
      <c r="W551" s="117"/>
      <c r="X551" s="117"/>
      <c r="Y551" s="117"/>
      <c r="Z551" s="51"/>
      <c r="AA551" s="85">
        <v>551</v>
      </c>
      <c r="AB551" s="85"/>
      <c r="AC551">
        <v>0</v>
      </c>
      <c r="AD551">
        <v>30</v>
      </c>
      <c r="AE551">
        <v>17</v>
      </c>
      <c r="AF551">
        <v>123</v>
      </c>
    </row>
    <row r="552" spans="1:32" x14ac:dyDescent="0.3">
      <c r="A552" t="s">
        <v>1022</v>
      </c>
      <c r="B552" s="53"/>
      <c r="C552" s="53"/>
      <c r="D552" s="87">
        <f>Vertices[[#This Row],[followersCount]]/100000</f>
        <v>0.16891999999999999</v>
      </c>
      <c r="E552" s="84"/>
      <c r="F552" s="15"/>
      <c r="G552" s="15"/>
      <c r="H552" s="67" t="str">
        <f>IF(Vertices[[#This Row],[Size]]&gt;50,Vertices[[#This Row],[Vertex]],"")</f>
        <v/>
      </c>
      <c r="I552" s="67"/>
      <c r="J552" s="67"/>
      <c r="K552" s="16"/>
      <c r="L552" s="88"/>
      <c r="M552" s="89">
        <v>1929.6595458984375</v>
      </c>
      <c r="N552" s="89">
        <v>8017.24560546875</v>
      </c>
      <c r="O552" s="78"/>
      <c r="P552" s="90"/>
      <c r="Q552" s="90"/>
      <c r="R552" s="116"/>
      <c r="S552" s="116"/>
      <c r="T552" s="116"/>
      <c r="U552" s="116"/>
      <c r="V552" s="117"/>
      <c r="W552" s="117"/>
      <c r="X552" s="117"/>
      <c r="Y552" s="117"/>
      <c r="Z552" s="51"/>
      <c r="AA552" s="85">
        <v>552</v>
      </c>
      <c r="AB552" s="85"/>
      <c r="AC552">
        <v>23686</v>
      </c>
      <c r="AD552">
        <v>16892</v>
      </c>
      <c r="AE552">
        <v>15010</v>
      </c>
      <c r="AF552">
        <v>1952</v>
      </c>
    </row>
    <row r="553" spans="1:32" x14ac:dyDescent="0.3">
      <c r="A553" t="s">
        <v>1023</v>
      </c>
      <c r="B553" s="53"/>
      <c r="C553" s="53"/>
      <c r="D553" s="87">
        <f>Vertices[[#This Row],[followersCount]]/100000</f>
        <v>6.9999999999999994E-5</v>
      </c>
      <c r="E553" s="84"/>
      <c r="F553" s="15"/>
      <c r="G553" s="15"/>
      <c r="H553" s="67" t="str">
        <f>IF(Vertices[[#This Row],[Size]]&gt;50,Vertices[[#This Row],[Vertex]],"")</f>
        <v/>
      </c>
      <c r="I553" s="67"/>
      <c r="J553" s="67"/>
      <c r="K553" s="16"/>
      <c r="L553" s="88"/>
      <c r="M553" s="89">
        <v>1204.0670166015625</v>
      </c>
      <c r="N553" s="89">
        <v>1908.6527099609375</v>
      </c>
      <c r="O553" s="78"/>
      <c r="P553" s="90"/>
      <c r="Q553" s="90"/>
      <c r="R553" s="116"/>
      <c r="S553" s="116"/>
      <c r="T553" s="116"/>
      <c r="U553" s="116"/>
      <c r="V553" s="117"/>
      <c r="W553" s="117"/>
      <c r="X553" s="117"/>
      <c r="Y553" s="117"/>
      <c r="Z553" s="51"/>
      <c r="AA553" s="85">
        <v>553</v>
      </c>
      <c r="AB553" s="85"/>
      <c r="AC553">
        <v>1</v>
      </c>
      <c r="AD553">
        <v>7</v>
      </c>
      <c r="AE553">
        <v>6</v>
      </c>
      <c r="AF553">
        <v>36</v>
      </c>
    </row>
    <row r="554" spans="1:32" x14ac:dyDescent="0.3">
      <c r="A554" t="s">
        <v>1024</v>
      </c>
      <c r="B554" s="53"/>
      <c r="C554" s="53"/>
      <c r="D554" s="87">
        <f>Vertices[[#This Row],[followersCount]]/100000</f>
        <v>5.3E-3</v>
      </c>
      <c r="E554" s="84"/>
      <c r="F554" s="15"/>
      <c r="G554" s="15"/>
      <c r="H554" s="67" t="str">
        <f>IF(Vertices[[#This Row],[Size]]&gt;50,Vertices[[#This Row],[Vertex]],"")</f>
        <v/>
      </c>
      <c r="I554" s="67"/>
      <c r="J554" s="67"/>
      <c r="K554" s="16"/>
      <c r="L554" s="88"/>
      <c r="M554" s="89">
        <v>919.64910888671875</v>
      </c>
      <c r="N554" s="89">
        <v>4780.76416015625</v>
      </c>
      <c r="O554" s="78"/>
      <c r="P554" s="90"/>
      <c r="Q554" s="90"/>
      <c r="R554" s="116"/>
      <c r="S554" s="116"/>
      <c r="T554" s="116"/>
      <c r="U554" s="116"/>
      <c r="V554" s="117"/>
      <c r="W554" s="117"/>
      <c r="X554" s="117"/>
      <c r="Y554" s="117"/>
      <c r="Z554" s="51"/>
      <c r="AA554" s="85">
        <v>554</v>
      </c>
      <c r="AB554" s="85"/>
      <c r="AC554">
        <v>8687</v>
      </c>
      <c r="AD554">
        <v>530</v>
      </c>
      <c r="AE554">
        <v>14132</v>
      </c>
      <c r="AF554">
        <v>403</v>
      </c>
    </row>
    <row r="555" spans="1:32" x14ac:dyDescent="0.3">
      <c r="A555" t="s">
        <v>1025</v>
      </c>
      <c r="B555" s="53"/>
      <c r="C555" s="53"/>
      <c r="D555" s="87">
        <f>Vertices[[#This Row],[followersCount]]/100000</f>
        <v>1.0970000000000001E-2</v>
      </c>
      <c r="E555" s="84"/>
      <c r="F555" s="15"/>
      <c r="G555" s="15"/>
      <c r="H555" s="67" t="str">
        <f>IF(Vertices[[#This Row],[Size]]&gt;50,Vertices[[#This Row],[Vertex]],"")</f>
        <v/>
      </c>
      <c r="I555" s="67"/>
      <c r="J555" s="67"/>
      <c r="K555" s="16"/>
      <c r="L555" s="88"/>
      <c r="M555" s="89">
        <v>5335.36767578125</v>
      </c>
      <c r="N555" s="89">
        <v>1102.446533203125</v>
      </c>
      <c r="O555" s="78"/>
      <c r="P555" s="90"/>
      <c r="Q555" s="90"/>
      <c r="R555" s="116"/>
      <c r="S555" s="116"/>
      <c r="T555" s="116"/>
      <c r="U555" s="116"/>
      <c r="V555" s="117"/>
      <c r="W555" s="117"/>
      <c r="X555" s="117"/>
      <c r="Y555" s="117"/>
      <c r="Z555" s="51"/>
      <c r="AA555" s="85">
        <v>555</v>
      </c>
      <c r="AB555" s="85"/>
      <c r="AC555">
        <v>1385</v>
      </c>
      <c r="AD555">
        <v>1097</v>
      </c>
      <c r="AE555">
        <v>620</v>
      </c>
      <c r="AF555">
        <v>606</v>
      </c>
    </row>
    <row r="556" spans="1:32" x14ac:dyDescent="0.3">
      <c r="A556" t="s">
        <v>270</v>
      </c>
      <c r="B556" s="53"/>
      <c r="C556" s="53"/>
      <c r="D556" s="87">
        <f>Vertices[[#This Row],[followersCount]]/100000</f>
        <v>2.1800000000000001E-3</v>
      </c>
      <c r="E556" s="84"/>
      <c r="F556" s="15"/>
      <c r="G556" s="15"/>
      <c r="H556" s="67" t="str">
        <f>IF(Vertices[[#This Row],[Size]]&gt;50,Vertices[[#This Row],[Vertex]],"")</f>
        <v/>
      </c>
      <c r="I556" s="67"/>
      <c r="J556" s="67"/>
      <c r="K556" s="16"/>
      <c r="L556" s="88"/>
      <c r="M556" s="89">
        <v>5592.4775390625</v>
      </c>
      <c r="N556" s="89">
        <v>6293.61279296875</v>
      </c>
      <c r="O556" s="78"/>
      <c r="P556" s="90"/>
      <c r="Q556" s="90"/>
      <c r="R556" s="116"/>
      <c r="S556" s="116"/>
      <c r="T556" s="116"/>
      <c r="U556" s="116"/>
      <c r="V556" s="117"/>
      <c r="W556" s="117"/>
      <c r="X556" s="117"/>
      <c r="Y556" s="117"/>
      <c r="Z556" s="51"/>
      <c r="AA556" s="85">
        <v>556</v>
      </c>
      <c r="AB556" s="85"/>
      <c r="AC556">
        <v>1464</v>
      </c>
      <c r="AD556">
        <v>218</v>
      </c>
      <c r="AE556">
        <v>826</v>
      </c>
      <c r="AF556">
        <v>185</v>
      </c>
    </row>
    <row r="557" spans="1:32" x14ac:dyDescent="0.3">
      <c r="A557" t="s">
        <v>1026</v>
      </c>
      <c r="B557" s="53"/>
      <c r="C557" s="53"/>
      <c r="D557" s="87">
        <f>Vertices[[#This Row],[followersCount]]/100000</f>
        <v>5.3960000000000001E-2</v>
      </c>
      <c r="E557" s="84"/>
      <c r="F557" s="15"/>
      <c r="G557" s="15"/>
      <c r="H557" s="67" t="str">
        <f>IF(Vertices[[#This Row],[Size]]&gt;50,Vertices[[#This Row],[Vertex]],"")</f>
        <v/>
      </c>
      <c r="I557" s="67"/>
      <c r="J557" s="67"/>
      <c r="K557" s="16"/>
      <c r="L557" s="88"/>
      <c r="M557" s="89">
        <v>6315.17236328125</v>
      </c>
      <c r="N557" s="89">
        <v>2277.937255859375</v>
      </c>
      <c r="O557" s="78"/>
      <c r="P557" s="90"/>
      <c r="Q557" s="90"/>
      <c r="R557" s="116"/>
      <c r="S557" s="116"/>
      <c r="T557" s="116"/>
      <c r="U557" s="116"/>
      <c r="V557" s="117"/>
      <c r="W557" s="117"/>
      <c r="X557" s="117"/>
      <c r="Y557" s="117"/>
      <c r="Z557" s="51"/>
      <c r="AA557" s="85">
        <v>557</v>
      </c>
      <c r="AB557" s="85"/>
      <c r="AC557">
        <v>13806</v>
      </c>
      <c r="AD557">
        <v>5396</v>
      </c>
      <c r="AE557">
        <v>2302</v>
      </c>
      <c r="AF557">
        <v>4031</v>
      </c>
    </row>
    <row r="558" spans="1:32" x14ac:dyDescent="0.3">
      <c r="A558" t="s">
        <v>1027</v>
      </c>
      <c r="B558" s="53"/>
      <c r="C558" s="53"/>
      <c r="D558" s="87">
        <f>Vertices[[#This Row],[followersCount]]/100000</f>
        <v>1.7799999999999999E-3</v>
      </c>
      <c r="E558" s="84"/>
      <c r="F558" s="15"/>
      <c r="G558" s="15"/>
      <c r="H558" s="67" t="str">
        <f>IF(Vertices[[#This Row],[Size]]&gt;50,Vertices[[#This Row],[Vertex]],"")</f>
        <v/>
      </c>
      <c r="I558" s="67"/>
      <c r="J558" s="67"/>
      <c r="K558" s="16"/>
      <c r="L558" s="88"/>
      <c r="M558" s="89">
        <v>465.71701049804688</v>
      </c>
      <c r="N558" s="89">
        <v>4499.439453125</v>
      </c>
      <c r="O558" s="78"/>
      <c r="P558" s="90"/>
      <c r="Q558" s="90"/>
      <c r="R558" s="116"/>
      <c r="S558" s="116"/>
      <c r="T558" s="116"/>
      <c r="U558" s="116"/>
      <c r="V558" s="117"/>
      <c r="W558" s="117"/>
      <c r="X558" s="117"/>
      <c r="Y558" s="117"/>
      <c r="Z558" s="51"/>
      <c r="AA558" s="85">
        <v>558</v>
      </c>
      <c r="AB558" s="85"/>
      <c r="AC558">
        <v>1783</v>
      </c>
      <c r="AD558">
        <v>178</v>
      </c>
      <c r="AE558">
        <v>5510</v>
      </c>
      <c r="AF558">
        <v>425</v>
      </c>
    </row>
    <row r="559" spans="1:32" x14ac:dyDescent="0.3">
      <c r="A559" t="s">
        <v>1028</v>
      </c>
      <c r="B559" s="53"/>
      <c r="C559" s="53"/>
      <c r="D559" s="87">
        <f>Vertices[[#This Row],[followersCount]]/100000</f>
        <v>8.0000000000000004E-4</v>
      </c>
      <c r="E559" s="84"/>
      <c r="F559" s="15"/>
      <c r="G559" s="15"/>
      <c r="H559" s="67" t="str">
        <f>IF(Vertices[[#This Row],[Size]]&gt;50,Vertices[[#This Row],[Vertex]],"")</f>
        <v/>
      </c>
      <c r="I559" s="67"/>
      <c r="J559" s="67"/>
      <c r="K559" s="16"/>
      <c r="L559" s="88"/>
      <c r="M559" s="89">
        <v>8810.7744140625</v>
      </c>
      <c r="N559" s="89">
        <v>8061.81787109375</v>
      </c>
      <c r="O559" s="78"/>
      <c r="P559" s="90"/>
      <c r="Q559" s="90"/>
      <c r="R559" s="116"/>
      <c r="S559" s="116"/>
      <c r="T559" s="116"/>
      <c r="U559" s="116"/>
      <c r="V559" s="117"/>
      <c r="W559" s="117"/>
      <c r="X559" s="117"/>
      <c r="Y559" s="117"/>
      <c r="Z559" s="51"/>
      <c r="AA559" s="85">
        <v>559</v>
      </c>
      <c r="AB559" s="85"/>
      <c r="AC559">
        <v>196</v>
      </c>
      <c r="AD559">
        <v>80</v>
      </c>
      <c r="AE559">
        <v>142</v>
      </c>
      <c r="AF559">
        <v>298</v>
      </c>
    </row>
    <row r="560" spans="1:32" x14ac:dyDescent="0.3">
      <c r="A560" t="s">
        <v>1029</v>
      </c>
      <c r="B560" s="53"/>
      <c r="C560" s="53"/>
      <c r="D560" s="87">
        <f>Vertices[[#This Row],[followersCount]]/100000</f>
        <v>1.5910000000000001E-2</v>
      </c>
      <c r="E560" s="84"/>
      <c r="F560" s="15"/>
      <c r="G560" s="15"/>
      <c r="H560" s="67" t="str">
        <f>IF(Vertices[[#This Row],[Size]]&gt;50,Vertices[[#This Row],[Vertex]],"")</f>
        <v/>
      </c>
      <c r="I560" s="67"/>
      <c r="J560" s="67"/>
      <c r="K560" s="16"/>
      <c r="L560" s="88"/>
      <c r="M560" s="89">
        <v>9705.857421875</v>
      </c>
      <c r="N560" s="89">
        <v>4348.279296875</v>
      </c>
      <c r="O560" s="78"/>
      <c r="P560" s="90"/>
      <c r="Q560" s="90"/>
      <c r="R560" s="116"/>
      <c r="S560" s="116"/>
      <c r="T560" s="116"/>
      <c r="U560" s="116"/>
      <c r="V560" s="117"/>
      <c r="W560" s="117"/>
      <c r="X560" s="117"/>
      <c r="Y560" s="117"/>
      <c r="Z560" s="51"/>
      <c r="AA560" s="85">
        <v>560</v>
      </c>
      <c r="AB560" s="85"/>
      <c r="AC560">
        <v>382</v>
      </c>
      <c r="AD560">
        <v>1591</v>
      </c>
      <c r="AE560">
        <v>146</v>
      </c>
      <c r="AF560">
        <v>1247</v>
      </c>
    </row>
    <row r="561" spans="1:32" x14ac:dyDescent="0.3">
      <c r="A561" t="s">
        <v>185</v>
      </c>
      <c r="B561" s="53"/>
      <c r="C561" s="53"/>
      <c r="D561" s="87">
        <f>Vertices[[#This Row],[followersCount]]/100000</f>
        <v>2.82E-3</v>
      </c>
      <c r="E561" s="84"/>
      <c r="F561" s="15"/>
      <c r="G561" s="15"/>
      <c r="H561" s="67" t="str">
        <f>IF(Vertices[[#This Row],[Size]]&gt;50,Vertices[[#This Row],[Vertex]],"")</f>
        <v/>
      </c>
      <c r="I561" s="67"/>
      <c r="J561" s="67"/>
      <c r="K561" s="16"/>
      <c r="L561" s="88"/>
      <c r="M561" s="89">
        <v>4611.2587890625</v>
      </c>
      <c r="N561" s="89">
        <v>8013.49755859375</v>
      </c>
      <c r="O561" s="78"/>
      <c r="P561" s="90"/>
      <c r="Q561" s="90"/>
      <c r="R561" s="116"/>
      <c r="S561" s="116"/>
      <c r="T561" s="116"/>
      <c r="U561" s="116"/>
      <c r="V561" s="117"/>
      <c r="W561" s="117"/>
      <c r="X561" s="117"/>
      <c r="Y561" s="117"/>
      <c r="Z561" s="51"/>
      <c r="AA561" s="85">
        <v>561</v>
      </c>
      <c r="AB561" s="85"/>
      <c r="AC561">
        <v>532</v>
      </c>
      <c r="AD561">
        <v>282</v>
      </c>
      <c r="AE561">
        <v>334</v>
      </c>
      <c r="AF561">
        <v>676</v>
      </c>
    </row>
    <row r="562" spans="1:32" x14ac:dyDescent="0.3">
      <c r="A562" t="s">
        <v>1030</v>
      </c>
      <c r="B562" s="53"/>
      <c r="C562" s="53"/>
      <c r="D562" s="87">
        <f>Vertices[[#This Row],[followersCount]]/100000</f>
        <v>1.7799999999999999E-3</v>
      </c>
      <c r="E562" s="84"/>
      <c r="F562" s="15"/>
      <c r="G562" s="15"/>
      <c r="H562" s="67" t="str">
        <f>IF(Vertices[[#This Row],[Size]]&gt;50,Vertices[[#This Row],[Vertex]],"")</f>
        <v/>
      </c>
      <c r="I562" s="67"/>
      <c r="J562" s="67"/>
      <c r="K562" s="16"/>
      <c r="L562" s="88"/>
      <c r="M562" s="89">
        <v>2535.050048828125</v>
      </c>
      <c r="N562" s="89">
        <v>1872.0269775390625</v>
      </c>
      <c r="O562" s="78"/>
      <c r="P562" s="90"/>
      <c r="Q562" s="90"/>
      <c r="R562" s="116"/>
      <c r="S562" s="116"/>
      <c r="T562" s="116"/>
      <c r="U562" s="116"/>
      <c r="V562" s="117"/>
      <c r="W562" s="117"/>
      <c r="X562" s="117"/>
      <c r="Y562" s="117"/>
      <c r="Z562" s="51"/>
      <c r="AA562" s="85">
        <v>562</v>
      </c>
      <c r="AB562" s="85"/>
      <c r="AC562">
        <v>744</v>
      </c>
      <c r="AD562">
        <v>178</v>
      </c>
      <c r="AE562">
        <v>232</v>
      </c>
      <c r="AF562">
        <v>167</v>
      </c>
    </row>
    <row r="563" spans="1:32" x14ac:dyDescent="0.3">
      <c r="A563" t="s">
        <v>1031</v>
      </c>
      <c r="B563" s="53"/>
      <c r="C563" s="53"/>
      <c r="D563" s="87">
        <f>Vertices[[#This Row],[followersCount]]/100000</f>
        <v>8.0000000000000004E-4</v>
      </c>
      <c r="E563" s="84"/>
      <c r="F563" s="15"/>
      <c r="G563" s="15"/>
      <c r="H563" s="67" t="str">
        <f>IF(Vertices[[#This Row],[Size]]&gt;50,Vertices[[#This Row],[Vertex]],"")</f>
        <v/>
      </c>
      <c r="I563" s="67"/>
      <c r="J563" s="67"/>
      <c r="K563" s="16"/>
      <c r="L563" s="88"/>
      <c r="M563" s="89">
        <v>8493.853515625</v>
      </c>
      <c r="N563" s="89">
        <v>4783.2177734375</v>
      </c>
      <c r="O563" s="78"/>
      <c r="P563" s="90"/>
      <c r="Q563" s="90"/>
      <c r="R563" s="116"/>
      <c r="S563" s="116"/>
      <c r="T563" s="116"/>
      <c r="U563" s="116"/>
      <c r="V563" s="117"/>
      <c r="W563" s="117"/>
      <c r="X563" s="117"/>
      <c r="Y563" s="117"/>
      <c r="Z563" s="51"/>
      <c r="AA563" s="85">
        <v>563</v>
      </c>
      <c r="AB563" s="85"/>
      <c r="AC563">
        <v>160</v>
      </c>
      <c r="AD563">
        <v>80</v>
      </c>
      <c r="AE563">
        <v>285</v>
      </c>
      <c r="AF563">
        <v>191</v>
      </c>
    </row>
    <row r="564" spans="1:32" x14ac:dyDescent="0.3">
      <c r="A564" t="s">
        <v>1032</v>
      </c>
      <c r="B564" s="53"/>
      <c r="C564" s="53"/>
      <c r="D564" s="87">
        <f>Vertices[[#This Row],[followersCount]]/100000</f>
        <v>2.0209999999999999E-2</v>
      </c>
      <c r="E564" s="84"/>
      <c r="F564" s="15"/>
      <c r="G564" s="15"/>
      <c r="H564" s="67" t="str">
        <f>IF(Vertices[[#This Row],[Size]]&gt;50,Vertices[[#This Row],[Vertex]],"")</f>
        <v/>
      </c>
      <c r="I564" s="67"/>
      <c r="J564" s="67"/>
      <c r="K564" s="16"/>
      <c r="L564" s="88"/>
      <c r="M564" s="89">
        <v>4285.45361328125</v>
      </c>
      <c r="N564" s="89">
        <v>2640.693603515625</v>
      </c>
      <c r="O564" s="78"/>
      <c r="P564" s="90"/>
      <c r="Q564" s="90"/>
      <c r="R564" s="116"/>
      <c r="S564" s="116"/>
      <c r="T564" s="116"/>
      <c r="U564" s="116"/>
      <c r="V564" s="117"/>
      <c r="W564" s="117"/>
      <c r="X564" s="117"/>
      <c r="Y564" s="117"/>
      <c r="Z564" s="51"/>
      <c r="AA564" s="85">
        <v>564</v>
      </c>
      <c r="AB564" s="85"/>
      <c r="AC564">
        <v>1911</v>
      </c>
      <c r="AD564">
        <v>2021</v>
      </c>
      <c r="AE564">
        <v>1166</v>
      </c>
      <c r="AF564">
        <v>373</v>
      </c>
    </row>
    <row r="565" spans="1:32" x14ac:dyDescent="0.3">
      <c r="A565" t="s">
        <v>1033</v>
      </c>
      <c r="B565" s="53"/>
      <c r="C565" s="53"/>
      <c r="D565" s="87">
        <f>Vertices[[#This Row],[followersCount]]/100000</f>
        <v>1.3500000000000001E-3</v>
      </c>
      <c r="E565" s="84"/>
      <c r="F565" s="15"/>
      <c r="G565" s="15"/>
      <c r="H565" s="67" t="str">
        <f>IF(Vertices[[#This Row],[Size]]&gt;50,Vertices[[#This Row],[Vertex]],"")</f>
        <v/>
      </c>
      <c r="I565" s="67"/>
      <c r="J565" s="67"/>
      <c r="K565" s="16"/>
      <c r="L565" s="88"/>
      <c r="M565" s="89">
        <v>1492.705078125</v>
      </c>
      <c r="N565" s="89">
        <v>7080.7373046875</v>
      </c>
      <c r="O565" s="78"/>
      <c r="P565" s="90"/>
      <c r="Q565" s="90"/>
      <c r="R565" s="116"/>
      <c r="S565" s="116"/>
      <c r="T565" s="116"/>
      <c r="U565" s="116"/>
      <c r="V565" s="117"/>
      <c r="W565" s="117"/>
      <c r="X565" s="117"/>
      <c r="Y565" s="117"/>
      <c r="Z565" s="51"/>
      <c r="AA565" s="85">
        <v>565</v>
      </c>
      <c r="AB565" s="85"/>
      <c r="AC565">
        <v>38</v>
      </c>
      <c r="AD565">
        <v>135</v>
      </c>
      <c r="AE565">
        <v>7</v>
      </c>
      <c r="AF565">
        <v>554</v>
      </c>
    </row>
    <row r="566" spans="1:32" x14ac:dyDescent="0.3">
      <c r="A566" t="s">
        <v>1034</v>
      </c>
      <c r="B566" s="53"/>
      <c r="C566" s="53"/>
      <c r="D566" s="87">
        <f>Vertices[[#This Row],[followersCount]]/100000</f>
        <v>2.1000000000000001E-4</v>
      </c>
      <c r="E566" s="84"/>
      <c r="F566" s="15"/>
      <c r="G566" s="15"/>
      <c r="H566" s="67" t="str">
        <f>IF(Vertices[[#This Row],[Size]]&gt;50,Vertices[[#This Row],[Vertex]],"")</f>
        <v/>
      </c>
      <c r="I566" s="67"/>
      <c r="J566" s="67"/>
      <c r="K566" s="16"/>
      <c r="L566" s="88"/>
      <c r="M566" s="89">
        <v>2347.251708984375</v>
      </c>
      <c r="N566" s="89">
        <v>3551.8291015625</v>
      </c>
      <c r="O566" s="78"/>
      <c r="P566" s="90"/>
      <c r="Q566" s="90"/>
      <c r="R566" s="116"/>
      <c r="S566" s="116"/>
      <c r="T566" s="116"/>
      <c r="U566" s="116"/>
      <c r="V566" s="117"/>
      <c r="W566" s="117"/>
      <c r="X566" s="117"/>
      <c r="Y566" s="117"/>
      <c r="Z566" s="51"/>
      <c r="AA566" s="85">
        <v>566</v>
      </c>
      <c r="AB566" s="85"/>
      <c r="AC566">
        <v>9</v>
      </c>
      <c r="AD566">
        <v>21</v>
      </c>
      <c r="AE566">
        <v>1853</v>
      </c>
      <c r="AF566">
        <v>52</v>
      </c>
    </row>
    <row r="567" spans="1:32" x14ac:dyDescent="0.3">
      <c r="A567" t="s">
        <v>224</v>
      </c>
      <c r="B567" s="53"/>
      <c r="C567" s="53"/>
      <c r="D567" s="87">
        <f>Vertices[[#This Row],[followersCount]]/100000</f>
        <v>9.6000000000000002E-4</v>
      </c>
      <c r="E567" s="84"/>
      <c r="F567" s="15"/>
      <c r="G567" s="15"/>
      <c r="H567" s="67" t="str">
        <f>IF(Vertices[[#This Row],[Size]]&gt;50,Vertices[[#This Row],[Vertex]],"")</f>
        <v/>
      </c>
      <c r="I567" s="67"/>
      <c r="J567" s="67"/>
      <c r="K567" s="16"/>
      <c r="L567" s="88"/>
      <c r="M567" s="89">
        <v>4115.67138671875</v>
      </c>
      <c r="N567" s="89">
        <v>5373.2197265625</v>
      </c>
      <c r="O567" s="78"/>
      <c r="P567" s="90"/>
      <c r="Q567" s="90"/>
      <c r="R567" s="116"/>
      <c r="S567" s="116"/>
      <c r="T567" s="116"/>
      <c r="U567" s="116"/>
      <c r="V567" s="117"/>
      <c r="W567" s="117"/>
      <c r="X567" s="117"/>
      <c r="Y567" s="117"/>
      <c r="Z567" s="51"/>
      <c r="AA567" s="85">
        <v>567</v>
      </c>
      <c r="AB567" s="85"/>
      <c r="AC567">
        <v>1044</v>
      </c>
      <c r="AD567">
        <v>96</v>
      </c>
      <c r="AE567">
        <v>82</v>
      </c>
      <c r="AF567">
        <v>142</v>
      </c>
    </row>
    <row r="568" spans="1:32" x14ac:dyDescent="0.3">
      <c r="A568" t="s">
        <v>1035</v>
      </c>
      <c r="B568" s="53"/>
      <c r="C568" s="53"/>
      <c r="D568" s="87">
        <f>Vertices[[#This Row],[followersCount]]/100000</f>
        <v>1.92E-3</v>
      </c>
      <c r="E568" s="84"/>
      <c r="F568" s="15"/>
      <c r="G568" s="15"/>
      <c r="H568" s="67" t="str">
        <f>IF(Vertices[[#This Row],[Size]]&gt;50,Vertices[[#This Row],[Vertex]],"")</f>
        <v/>
      </c>
      <c r="I568" s="67"/>
      <c r="J568" s="67"/>
      <c r="K568" s="16"/>
      <c r="L568" s="88"/>
      <c r="M568" s="89">
        <v>5000.11083984375</v>
      </c>
      <c r="N568" s="89">
        <v>3157.0732421875</v>
      </c>
      <c r="O568" s="78"/>
      <c r="P568" s="90"/>
      <c r="Q568" s="90"/>
      <c r="R568" s="116"/>
      <c r="S568" s="116"/>
      <c r="T568" s="116"/>
      <c r="U568" s="116"/>
      <c r="V568" s="117"/>
      <c r="W568" s="117"/>
      <c r="X568" s="117"/>
      <c r="Y568" s="117"/>
      <c r="Z568" s="51"/>
      <c r="AA568" s="85">
        <v>568</v>
      </c>
      <c r="AB568" s="85"/>
      <c r="AC568">
        <v>1404</v>
      </c>
      <c r="AD568">
        <v>192</v>
      </c>
      <c r="AE568">
        <v>57</v>
      </c>
      <c r="AF568">
        <v>183</v>
      </c>
    </row>
    <row r="569" spans="1:32" x14ac:dyDescent="0.3">
      <c r="A569" t="s">
        <v>1036</v>
      </c>
      <c r="B569" s="53"/>
      <c r="C569" s="53"/>
      <c r="D569" s="87">
        <f>Vertices[[#This Row],[followersCount]]/100000</f>
        <v>1.7479999999999999E-2</v>
      </c>
      <c r="E569" s="84"/>
      <c r="F569" s="15"/>
      <c r="G569" s="15"/>
      <c r="H569" s="67" t="str">
        <f>IF(Vertices[[#This Row],[Size]]&gt;50,Vertices[[#This Row],[Vertex]],"")</f>
        <v/>
      </c>
      <c r="I569" s="67"/>
      <c r="J569" s="67"/>
      <c r="K569" s="16"/>
      <c r="L569" s="88"/>
      <c r="M569" s="89">
        <v>5843.46728515625</v>
      </c>
      <c r="N569" s="89">
        <v>7371.67529296875</v>
      </c>
      <c r="O569" s="78"/>
      <c r="P569" s="90"/>
      <c r="Q569" s="90"/>
      <c r="R569" s="116"/>
      <c r="S569" s="116"/>
      <c r="T569" s="116"/>
      <c r="U569" s="116"/>
      <c r="V569" s="117"/>
      <c r="W569" s="117"/>
      <c r="X569" s="117"/>
      <c r="Y569" s="117"/>
      <c r="Z569" s="51"/>
      <c r="AA569" s="85">
        <v>569</v>
      </c>
      <c r="AB569" s="85"/>
      <c r="AC569">
        <v>619</v>
      </c>
      <c r="AD569">
        <v>1748</v>
      </c>
      <c r="AE569">
        <v>1136</v>
      </c>
      <c r="AF569">
        <v>98</v>
      </c>
    </row>
    <row r="570" spans="1:32" x14ac:dyDescent="0.3">
      <c r="A570" t="s">
        <v>1037</v>
      </c>
      <c r="B570" s="53"/>
      <c r="C570" s="53"/>
      <c r="D570" s="87">
        <f>Vertices[[#This Row],[followersCount]]/100000</f>
        <v>2.3000000000000001E-4</v>
      </c>
      <c r="E570" s="84"/>
      <c r="F570" s="15"/>
      <c r="G570" s="15"/>
      <c r="H570" s="67" t="str">
        <f>IF(Vertices[[#This Row],[Size]]&gt;50,Vertices[[#This Row],[Vertex]],"")</f>
        <v/>
      </c>
      <c r="I570" s="67"/>
      <c r="J570" s="67"/>
      <c r="K570" s="16"/>
      <c r="L570" s="88"/>
      <c r="M570" s="89">
        <v>2721.04296875</v>
      </c>
      <c r="N570" s="89">
        <v>2450.607666015625</v>
      </c>
      <c r="O570" s="78"/>
      <c r="P570" s="90"/>
      <c r="Q570" s="90"/>
      <c r="R570" s="116"/>
      <c r="S570" s="116"/>
      <c r="T570" s="116"/>
      <c r="U570" s="116"/>
      <c r="V570" s="117"/>
      <c r="W570" s="117"/>
      <c r="X570" s="117"/>
      <c r="Y570" s="117"/>
      <c r="Z570" s="51"/>
      <c r="AA570" s="85">
        <v>570</v>
      </c>
      <c r="AB570" s="85"/>
      <c r="AC570">
        <v>16</v>
      </c>
      <c r="AD570">
        <v>23</v>
      </c>
      <c r="AE570">
        <v>5</v>
      </c>
      <c r="AF570">
        <v>74</v>
      </c>
    </row>
    <row r="571" spans="1:32" x14ac:dyDescent="0.3">
      <c r="A571" t="s">
        <v>1038</v>
      </c>
      <c r="B571" s="53"/>
      <c r="C571" s="53"/>
      <c r="D571" s="87">
        <f>Vertices[[#This Row],[followersCount]]/100000</f>
        <v>7.9799999999999992E-3</v>
      </c>
      <c r="E571" s="84"/>
      <c r="F571" s="15"/>
      <c r="G571" s="15"/>
      <c r="H571" s="67" t="str">
        <f>IF(Vertices[[#This Row],[Size]]&gt;50,Vertices[[#This Row],[Vertex]],"")</f>
        <v/>
      </c>
      <c r="I571" s="67"/>
      <c r="J571" s="67"/>
      <c r="K571" s="16"/>
      <c r="L571" s="88"/>
      <c r="M571" s="89">
        <v>8650.4384765625</v>
      </c>
      <c r="N571" s="89">
        <v>6686.56884765625</v>
      </c>
      <c r="O571" s="78"/>
      <c r="P571" s="90"/>
      <c r="Q571" s="90"/>
      <c r="R571" s="116"/>
      <c r="S571" s="116"/>
      <c r="T571" s="116"/>
      <c r="U571" s="116"/>
      <c r="V571" s="117"/>
      <c r="W571" s="117"/>
      <c r="X571" s="117"/>
      <c r="Y571" s="117"/>
      <c r="Z571" s="51"/>
      <c r="AA571" s="85">
        <v>571</v>
      </c>
      <c r="AB571" s="85"/>
      <c r="AC571">
        <v>207</v>
      </c>
      <c r="AD571">
        <v>798</v>
      </c>
      <c r="AE571">
        <v>79</v>
      </c>
      <c r="AF571">
        <v>1878</v>
      </c>
    </row>
    <row r="572" spans="1:32" x14ac:dyDescent="0.3">
      <c r="A572" t="s">
        <v>1039</v>
      </c>
      <c r="B572" s="53"/>
      <c r="C572" s="53"/>
      <c r="D572" s="87">
        <f>Vertices[[#This Row],[followersCount]]/100000</f>
        <v>4.2999999999999999E-4</v>
      </c>
      <c r="E572" s="84"/>
      <c r="F572" s="15"/>
      <c r="G572" s="15"/>
      <c r="H572" s="67" t="str">
        <f>IF(Vertices[[#This Row],[Size]]&gt;50,Vertices[[#This Row],[Vertex]],"")</f>
        <v/>
      </c>
      <c r="I572" s="67"/>
      <c r="J572" s="67"/>
      <c r="K572" s="16"/>
      <c r="L572" s="88"/>
      <c r="M572" s="89">
        <v>8324.5224609375</v>
      </c>
      <c r="N572" s="89">
        <v>5979.89453125</v>
      </c>
      <c r="O572" s="78"/>
      <c r="P572" s="90"/>
      <c r="Q572" s="90"/>
      <c r="R572" s="116"/>
      <c r="S572" s="116"/>
      <c r="T572" s="116"/>
      <c r="U572" s="116"/>
      <c r="V572" s="117"/>
      <c r="W572" s="117"/>
      <c r="X572" s="117"/>
      <c r="Y572" s="117"/>
      <c r="Z572" s="51"/>
      <c r="AA572" s="85">
        <v>572</v>
      </c>
      <c r="AB572" s="85"/>
      <c r="AC572">
        <v>42</v>
      </c>
      <c r="AD572">
        <v>43</v>
      </c>
      <c r="AE572">
        <v>15</v>
      </c>
      <c r="AF572">
        <v>121</v>
      </c>
    </row>
    <row r="573" spans="1:32" x14ac:dyDescent="0.3">
      <c r="A573" t="s">
        <v>1040</v>
      </c>
      <c r="B573" s="53"/>
      <c r="C573" s="53"/>
      <c r="D573" s="87">
        <f>Vertices[[#This Row],[followersCount]]/100000</f>
        <v>4.4000000000000002E-4</v>
      </c>
      <c r="E573" s="84"/>
      <c r="F573" s="15"/>
      <c r="G573" s="15"/>
      <c r="H573" s="67" t="str">
        <f>IF(Vertices[[#This Row],[Size]]&gt;50,Vertices[[#This Row],[Vertex]],"")</f>
        <v/>
      </c>
      <c r="I573" s="67"/>
      <c r="J573" s="67"/>
      <c r="K573" s="16"/>
      <c r="L573" s="88"/>
      <c r="M573" s="89">
        <v>8200.4599609375</v>
      </c>
      <c r="N573" s="89">
        <v>8888.35546875</v>
      </c>
      <c r="O573" s="78"/>
      <c r="P573" s="90"/>
      <c r="Q573" s="90"/>
      <c r="R573" s="116"/>
      <c r="S573" s="116"/>
      <c r="T573" s="116"/>
      <c r="U573" s="116"/>
      <c r="V573" s="117"/>
      <c r="W573" s="117"/>
      <c r="X573" s="117"/>
      <c r="Y573" s="117"/>
      <c r="Z573" s="51"/>
      <c r="AA573" s="85">
        <v>573</v>
      </c>
      <c r="AB573" s="85"/>
      <c r="AC573">
        <v>7</v>
      </c>
      <c r="AD573">
        <v>44</v>
      </c>
      <c r="AE573">
        <v>13</v>
      </c>
      <c r="AF573">
        <v>292</v>
      </c>
    </row>
    <row r="574" spans="1:32" x14ac:dyDescent="0.3">
      <c r="A574" t="s">
        <v>1041</v>
      </c>
      <c r="B574" s="53"/>
      <c r="C574" s="53"/>
      <c r="D574" s="87">
        <f>Vertices[[#This Row],[followersCount]]/100000</f>
        <v>6.13E-3</v>
      </c>
      <c r="E574" s="84"/>
      <c r="F574" s="15"/>
      <c r="G574" s="15"/>
      <c r="H574" s="67" t="str">
        <f>IF(Vertices[[#This Row],[Size]]&gt;50,Vertices[[#This Row],[Vertex]],"")</f>
        <v/>
      </c>
      <c r="I574" s="67"/>
      <c r="J574" s="67"/>
      <c r="K574" s="16"/>
      <c r="L574" s="88"/>
      <c r="M574" s="89">
        <v>5895.4638671875</v>
      </c>
      <c r="N574" s="89">
        <v>8478.365234375</v>
      </c>
      <c r="O574" s="78"/>
      <c r="P574" s="90"/>
      <c r="Q574" s="90"/>
      <c r="R574" s="116"/>
      <c r="S574" s="116"/>
      <c r="T574" s="116"/>
      <c r="U574" s="116"/>
      <c r="V574" s="117"/>
      <c r="W574" s="117"/>
      <c r="X574" s="117"/>
      <c r="Y574" s="117"/>
      <c r="Z574" s="51"/>
      <c r="AA574" s="85">
        <v>574</v>
      </c>
      <c r="AB574" s="85"/>
      <c r="AC574">
        <v>1692</v>
      </c>
      <c r="AD574">
        <v>613</v>
      </c>
      <c r="AE574">
        <v>395</v>
      </c>
      <c r="AF574">
        <v>564</v>
      </c>
    </row>
    <row r="575" spans="1:32" x14ac:dyDescent="0.3">
      <c r="A575" t="s">
        <v>1042</v>
      </c>
      <c r="B575" s="53"/>
      <c r="C575" s="53"/>
      <c r="D575" s="87">
        <f>Vertices[[#This Row],[followersCount]]/100000</f>
        <v>1.39E-3</v>
      </c>
      <c r="E575" s="84"/>
      <c r="F575" s="15"/>
      <c r="G575" s="15"/>
      <c r="H575" s="67" t="str">
        <f>IF(Vertices[[#This Row],[Size]]&gt;50,Vertices[[#This Row],[Vertex]],"")</f>
        <v/>
      </c>
      <c r="I575" s="67"/>
      <c r="J575" s="67"/>
      <c r="K575" s="16"/>
      <c r="L575" s="88"/>
      <c r="M575" s="89">
        <v>9239.396484375</v>
      </c>
      <c r="N575" s="89">
        <v>4553.60400390625</v>
      </c>
      <c r="O575" s="78"/>
      <c r="P575" s="90"/>
      <c r="Q575" s="90"/>
      <c r="R575" s="116"/>
      <c r="S575" s="116"/>
      <c r="T575" s="116"/>
      <c r="U575" s="116"/>
      <c r="V575" s="117"/>
      <c r="W575" s="117"/>
      <c r="X575" s="117"/>
      <c r="Y575" s="117"/>
      <c r="Z575" s="51"/>
      <c r="AA575" s="85">
        <v>575</v>
      </c>
      <c r="AB575" s="85"/>
      <c r="AC575">
        <v>850</v>
      </c>
      <c r="AD575">
        <v>139</v>
      </c>
      <c r="AE575">
        <v>23</v>
      </c>
      <c r="AF575">
        <v>508</v>
      </c>
    </row>
    <row r="576" spans="1:32" x14ac:dyDescent="0.3">
      <c r="A576" t="s">
        <v>1043</v>
      </c>
      <c r="B576" s="53"/>
      <c r="C576" s="53"/>
      <c r="D576" s="87">
        <f>Vertices[[#This Row],[followersCount]]/100000</f>
        <v>2.6929999999999999E-2</v>
      </c>
      <c r="E576" s="84"/>
      <c r="F576" s="15"/>
      <c r="G576" s="15"/>
      <c r="H576" s="67" t="str">
        <f>IF(Vertices[[#This Row],[Size]]&gt;50,Vertices[[#This Row],[Vertex]],"")</f>
        <v/>
      </c>
      <c r="I576" s="67"/>
      <c r="J576" s="67"/>
      <c r="K576" s="16"/>
      <c r="L576" s="88"/>
      <c r="M576" s="89">
        <v>2946.60693359375</v>
      </c>
      <c r="N576" s="89">
        <v>2082.81201171875</v>
      </c>
      <c r="O576" s="78"/>
      <c r="P576" s="90"/>
      <c r="Q576" s="90"/>
      <c r="R576" s="116"/>
      <c r="S576" s="116"/>
      <c r="T576" s="116"/>
      <c r="U576" s="116"/>
      <c r="V576" s="117"/>
      <c r="W576" s="117"/>
      <c r="X576" s="117"/>
      <c r="Y576" s="117"/>
      <c r="Z576" s="51"/>
      <c r="AA576" s="85">
        <v>576</v>
      </c>
      <c r="AB576" s="85"/>
      <c r="AC576">
        <v>184</v>
      </c>
      <c r="AD576">
        <v>2693</v>
      </c>
      <c r="AE576">
        <v>312</v>
      </c>
      <c r="AF576">
        <v>2365</v>
      </c>
    </row>
    <row r="577" spans="1:32" x14ac:dyDescent="0.3">
      <c r="A577" t="s">
        <v>1044</v>
      </c>
      <c r="B577" s="53"/>
      <c r="C577" s="53"/>
      <c r="D577" s="87">
        <f>Vertices[[#This Row],[followersCount]]/100000</f>
        <v>2.3359999999999999E-2</v>
      </c>
      <c r="E577" s="84"/>
      <c r="F577" s="15"/>
      <c r="G577" s="15"/>
      <c r="H577" s="67" t="str">
        <f>IF(Vertices[[#This Row],[Size]]&gt;50,Vertices[[#This Row],[Vertex]],"")</f>
        <v/>
      </c>
      <c r="I577" s="67"/>
      <c r="J577" s="67"/>
      <c r="K577" s="16"/>
      <c r="L577" s="88"/>
      <c r="M577" s="89">
        <v>2433.7392578125</v>
      </c>
      <c r="N577" s="89">
        <v>4050.17333984375</v>
      </c>
      <c r="O577" s="78"/>
      <c r="P577" s="90"/>
      <c r="Q577" s="90"/>
      <c r="R577" s="116"/>
      <c r="S577" s="116"/>
      <c r="T577" s="116"/>
      <c r="U577" s="116"/>
      <c r="V577" s="117"/>
      <c r="W577" s="117"/>
      <c r="X577" s="117"/>
      <c r="Y577" s="117"/>
      <c r="Z577" s="51"/>
      <c r="AA577" s="85">
        <v>577</v>
      </c>
      <c r="AB577" s="85"/>
      <c r="AC577">
        <v>4824</v>
      </c>
      <c r="AD577">
        <v>2336</v>
      </c>
      <c r="AE577">
        <v>1504</v>
      </c>
      <c r="AF577">
        <v>1683</v>
      </c>
    </row>
    <row r="578" spans="1:32" x14ac:dyDescent="0.3">
      <c r="A578" t="s">
        <v>1045</v>
      </c>
      <c r="B578" s="53"/>
      <c r="C578" s="53"/>
      <c r="D578" s="87">
        <f>Vertices[[#This Row],[followersCount]]/100000</f>
        <v>1.6979999999999999E-2</v>
      </c>
      <c r="E578" s="84"/>
      <c r="F578" s="15"/>
      <c r="G578" s="15"/>
      <c r="H578" s="67" t="str">
        <f>IF(Vertices[[#This Row],[Size]]&gt;50,Vertices[[#This Row],[Vertex]],"")</f>
        <v/>
      </c>
      <c r="I578" s="67"/>
      <c r="J578" s="67"/>
      <c r="K578" s="16"/>
      <c r="L578" s="88"/>
      <c r="M578" s="89">
        <v>9316.73828125</v>
      </c>
      <c r="N578" s="89">
        <v>4991.99365234375</v>
      </c>
      <c r="O578" s="78"/>
      <c r="P578" s="90"/>
      <c r="Q578" s="90"/>
      <c r="R578" s="116"/>
      <c r="S578" s="116"/>
      <c r="T578" s="116"/>
      <c r="U578" s="116"/>
      <c r="V578" s="117"/>
      <c r="W578" s="117"/>
      <c r="X578" s="117"/>
      <c r="Y578" s="117"/>
      <c r="Z578" s="51"/>
      <c r="AA578" s="85">
        <v>578</v>
      </c>
      <c r="AB578" s="85"/>
      <c r="AC578">
        <v>2198</v>
      </c>
      <c r="AD578">
        <v>1698</v>
      </c>
      <c r="AE578">
        <v>568</v>
      </c>
      <c r="AF578">
        <v>1780</v>
      </c>
    </row>
    <row r="579" spans="1:32" x14ac:dyDescent="0.3">
      <c r="A579" t="s">
        <v>1046</v>
      </c>
      <c r="B579" s="53"/>
      <c r="C579" s="53"/>
      <c r="D579" s="87">
        <f>Vertices[[#This Row],[followersCount]]/100000</f>
        <v>1.4999999999999999E-4</v>
      </c>
      <c r="E579" s="84"/>
      <c r="F579" s="15"/>
      <c r="G579" s="15"/>
      <c r="H579" s="67" t="str">
        <f>IF(Vertices[[#This Row],[Size]]&gt;50,Vertices[[#This Row],[Vertex]],"")</f>
        <v/>
      </c>
      <c r="I579" s="67"/>
      <c r="J579" s="67"/>
      <c r="K579" s="16"/>
      <c r="L579" s="88"/>
      <c r="M579" s="89">
        <v>5234.689453125</v>
      </c>
      <c r="N579" s="89">
        <v>8354.880859375</v>
      </c>
      <c r="O579" s="78"/>
      <c r="P579" s="90"/>
      <c r="Q579" s="90"/>
      <c r="R579" s="116"/>
      <c r="S579" s="116"/>
      <c r="T579" s="116"/>
      <c r="U579" s="116"/>
      <c r="V579" s="117"/>
      <c r="W579" s="117"/>
      <c r="X579" s="117"/>
      <c r="Y579" s="117"/>
      <c r="Z579" s="51"/>
      <c r="AA579" s="85">
        <v>579</v>
      </c>
      <c r="AB579" s="85"/>
      <c r="AC579">
        <v>1</v>
      </c>
      <c r="AD579">
        <v>15</v>
      </c>
      <c r="AE579">
        <v>0</v>
      </c>
      <c r="AF579">
        <v>110</v>
      </c>
    </row>
    <row r="580" spans="1:32" x14ac:dyDescent="0.3">
      <c r="A580" t="s">
        <v>1047</v>
      </c>
      <c r="B580" s="53"/>
      <c r="C580" s="53"/>
      <c r="D580" s="87">
        <f>Vertices[[#This Row],[followersCount]]/100000</f>
        <v>4.3400000000000001E-3</v>
      </c>
      <c r="E580" s="84"/>
      <c r="F580" s="15"/>
      <c r="G580" s="15"/>
      <c r="H580" s="67" t="str">
        <f>IF(Vertices[[#This Row],[Size]]&gt;50,Vertices[[#This Row],[Vertex]],"")</f>
        <v/>
      </c>
      <c r="I580" s="67"/>
      <c r="J580" s="67"/>
      <c r="K580" s="16"/>
      <c r="L580" s="88"/>
      <c r="M580" s="89">
        <v>7418.75732421875</v>
      </c>
      <c r="N580" s="89">
        <v>8867.4716796875</v>
      </c>
      <c r="O580" s="78"/>
      <c r="P580" s="90"/>
      <c r="Q580" s="90"/>
      <c r="R580" s="116"/>
      <c r="S580" s="116"/>
      <c r="T580" s="116"/>
      <c r="U580" s="116"/>
      <c r="V580" s="117"/>
      <c r="W580" s="117"/>
      <c r="X580" s="117"/>
      <c r="Y580" s="117"/>
      <c r="Z580" s="51"/>
      <c r="AA580" s="85">
        <v>580</v>
      </c>
      <c r="AB580" s="85"/>
      <c r="AC580">
        <v>486</v>
      </c>
      <c r="AD580">
        <v>434</v>
      </c>
      <c r="AE580">
        <v>912</v>
      </c>
      <c r="AF580">
        <v>309</v>
      </c>
    </row>
    <row r="581" spans="1:32" x14ac:dyDescent="0.3">
      <c r="A581" t="s">
        <v>1048</v>
      </c>
      <c r="B581" s="53"/>
      <c r="C581" s="53"/>
      <c r="D581" s="87">
        <f>Vertices[[#This Row],[followersCount]]/100000</f>
        <v>8.0000000000000007E-5</v>
      </c>
      <c r="E581" s="84"/>
      <c r="F581" s="15"/>
      <c r="G581" s="15"/>
      <c r="H581" s="67" t="str">
        <f>IF(Vertices[[#This Row],[Size]]&gt;50,Vertices[[#This Row],[Vertex]],"")</f>
        <v/>
      </c>
      <c r="I581" s="67"/>
      <c r="J581" s="67"/>
      <c r="K581" s="16"/>
      <c r="L581" s="88"/>
      <c r="M581" s="89">
        <v>1062.6708984375</v>
      </c>
      <c r="N581" s="89">
        <v>3943.249267578125</v>
      </c>
      <c r="O581" s="78"/>
      <c r="P581" s="90"/>
      <c r="Q581" s="90"/>
      <c r="R581" s="116"/>
      <c r="S581" s="116"/>
      <c r="T581" s="116"/>
      <c r="U581" s="116"/>
      <c r="V581" s="117"/>
      <c r="W581" s="117"/>
      <c r="X581" s="117"/>
      <c r="Y581" s="117"/>
      <c r="Z581" s="51"/>
      <c r="AA581" s="85">
        <v>581</v>
      </c>
      <c r="AB581" s="85"/>
      <c r="AC581">
        <v>7</v>
      </c>
      <c r="AD581">
        <v>8</v>
      </c>
      <c r="AE581">
        <v>0</v>
      </c>
      <c r="AF581">
        <v>30</v>
      </c>
    </row>
    <row r="582" spans="1:32" x14ac:dyDescent="0.3">
      <c r="A582" t="s">
        <v>1049</v>
      </c>
      <c r="B582" s="53"/>
      <c r="C582" s="53"/>
      <c r="D582" s="87">
        <f>Vertices[[#This Row],[followersCount]]/100000</f>
        <v>1.1999999999999999E-3</v>
      </c>
      <c r="E582" s="84"/>
      <c r="F582" s="15"/>
      <c r="G582" s="15"/>
      <c r="H582" s="67" t="str">
        <f>IF(Vertices[[#This Row],[Size]]&gt;50,Vertices[[#This Row],[Vertex]],"")</f>
        <v/>
      </c>
      <c r="I582" s="67"/>
      <c r="J582" s="67"/>
      <c r="K582" s="16"/>
      <c r="L582" s="88"/>
      <c r="M582" s="89">
        <v>7781.32763671875</v>
      </c>
      <c r="N582" s="89">
        <v>6363.40478515625</v>
      </c>
      <c r="O582" s="78"/>
      <c r="P582" s="90"/>
      <c r="Q582" s="90"/>
      <c r="R582" s="116"/>
      <c r="S582" s="116"/>
      <c r="T582" s="116"/>
      <c r="U582" s="116"/>
      <c r="V582" s="117"/>
      <c r="W582" s="117"/>
      <c r="X582" s="117"/>
      <c r="Y582" s="117"/>
      <c r="Z582" s="51"/>
      <c r="AA582" s="85">
        <v>582</v>
      </c>
      <c r="AB582" s="85"/>
      <c r="AC582">
        <v>101</v>
      </c>
      <c r="AD582">
        <v>120</v>
      </c>
      <c r="AE582">
        <v>21</v>
      </c>
      <c r="AF582">
        <v>141</v>
      </c>
    </row>
    <row r="583" spans="1:32" x14ac:dyDescent="0.3">
      <c r="A583" t="s">
        <v>1050</v>
      </c>
      <c r="B583" s="53"/>
      <c r="C583" s="53"/>
      <c r="D583" s="87">
        <f>Vertices[[#This Row],[followersCount]]/100000</f>
        <v>8.0000000000000007E-5</v>
      </c>
      <c r="E583" s="84"/>
      <c r="F583" s="15"/>
      <c r="G583" s="15"/>
      <c r="H583" s="67" t="str">
        <f>IF(Vertices[[#This Row],[Size]]&gt;50,Vertices[[#This Row],[Vertex]],"")</f>
        <v/>
      </c>
      <c r="I583" s="67"/>
      <c r="J583" s="67"/>
      <c r="K583" s="16"/>
      <c r="L583" s="88"/>
      <c r="M583" s="89">
        <v>8051.95556640625</v>
      </c>
      <c r="N583" s="89">
        <v>2901.20166015625</v>
      </c>
      <c r="O583" s="78"/>
      <c r="P583" s="90"/>
      <c r="Q583" s="90"/>
      <c r="R583" s="116"/>
      <c r="S583" s="116"/>
      <c r="T583" s="116"/>
      <c r="U583" s="116"/>
      <c r="V583" s="117"/>
      <c r="W583" s="117"/>
      <c r="X583" s="117"/>
      <c r="Y583" s="117"/>
      <c r="Z583" s="51"/>
      <c r="AA583" s="85">
        <v>583</v>
      </c>
      <c r="AB583" s="85"/>
      <c r="AC583">
        <v>2</v>
      </c>
      <c r="AD583">
        <v>8</v>
      </c>
      <c r="AE583">
        <v>15</v>
      </c>
      <c r="AF583">
        <v>14</v>
      </c>
    </row>
    <row r="584" spans="1:32" x14ac:dyDescent="0.3">
      <c r="A584" t="s">
        <v>1051</v>
      </c>
      <c r="B584" s="53"/>
      <c r="C584" s="53"/>
      <c r="D584" s="87">
        <f>Vertices[[#This Row],[followersCount]]/100000</f>
        <v>3.47E-3</v>
      </c>
      <c r="E584" s="84"/>
      <c r="F584" s="15"/>
      <c r="G584" s="15"/>
      <c r="H584" s="67" t="str">
        <f>IF(Vertices[[#This Row],[Size]]&gt;50,Vertices[[#This Row],[Vertex]],"")</f>
        <v/>
      </c>
      <c r="I584" s="67"/>
      <c r="J584" s="67"/>
      <c r="K584" s="16"/>
      <c r="L584" s="88"/>
      <c r="M584" s="89">
        <v>3042.360107421875</v>
      </c>
      <c r="N584" s="89">
        <v>1038.8170166015625</v>
      </c>
      <c r="O584" s="78"/>
      <c r="P584" s="90"/>
      <c r="Q584" s="90"/>
      <c r="R584" s="116"/>
      <c r="S584" s="116"/>
      <c r="T584" s="116"/>
      <c r="U584" s="116"/>
      <c r="V584" s="117"/>
      <c r="W584" s="117"/>
      <c r="X584" s="117"/>
      <c r="Y584" s="117"/>
      <c r="Z584" s="51"/>
      <c r="AA584" s="85">
        <v>584</v>
      </c>
      <c r="AB584" s="85"/>
      <c r="AC584">
        <v>7924</v>
      </c>
      <c r="AD584">
        <v>347</v>
      </c>
      <c r="AE584">
        <v>9835</v>
      </c>
      <c r="AF584">
        <v>476</v>
      </c>
    </row>
    <row r="585" spans="1:32" x14ac:dyDescent="0.3">
      <c r="A585" t="s">
        <v>1052</v>
      </c>
      <c r="B585" s="53"/>
      <c r="C585" s="53"/>
      <c r="D585" s="87">
        <f>Vertices[[#This Row],[followersCount]]/100000</f>
        <v>4.3610000000000003E-2</v>
      </c>
      <c r="E585" s="84"/>
      <c r="F585" s="15"/>
      <c r="G585" s="15"/>
      <c r="H585" s="67" t="str">
        <f>IF(Vertices[[#This Row],[Size]]&gt;50,Vertices[[#This Row],[Vertex]],"")</f>
        <v/>
      </c>
      <c r="I585" s="67"/>
      <c r="J585" s="67"/>
      <c r="K585" s="16"/>
      <c r="L585" s="88"/>
      <c r="M585" s="89">
        <v>3306.11962890625</v>
      </c>
      <c r="N585" s="89">
        <v>8762.7705078125</v>
      </c>
      <c r="O585" s="78"/>
      <c r="P585" s="90"/>
      <c r="Q585" s="90"/>
      <c r="R585" s="116"/>
      <c r="S585" s="116"/>
      <c r="T585" s="116"/>
      <c r="U585" s="116"/>
      <c r="V585" s="117"/>
      <c r="W585" s="117"/>
      <c r="X585" s="117"/>
      <c r="Y585" s="117"/>
      <c r="Z585" s="51"/>
      <c r="AA585" s="85">
        <v>585</v>
      </c>
      <c r="AB585" s="85"/>
      <c r="AC585">
        <v>4959</v>
      </c>
      <c r="AD585">
        <v>4361</v>
      </c>
      <c r="AE585">
        <v>0</v>
      </c>
      <c r="AF585">
        <v>4648</v>
      </c>
    </row>
    <row r="586" spans="1:32" x14ac:dyDescent="0.3">
      <c r="A586" t="s">
        <v>1053</v>
      </c>
      <c r="B586" s="53"/>
      <c r="C586" s="53"/>
      <c r="D586" s="87">
        <f>Vertices[[#This Row],[followersCount]]/100000</f>
        <v>3.81E-3</v>
      </c>
      <c r="E586" s="84"/>
      <c r="F586" s="15"/>
      <c r="G586" s="15"/>
      <c r="H586" s="67" t="str">
        <f>IF(Vertices[[#This Row],[Size]]&gt;50,Vertices[[#This Row],[Vertex]],"")</f>
        <v/>
      </c>
      <c r="I586" s="67"/>
      <c r="J586" s="67"/>
      <c r="K586" s="16"/>
      <c r="L586" s="88"/>
      <c r="M586" s="89">
        <v>2416.4697265625</v>
      </c>
      <c r="N586" s="89">
        <v>2782.945068359375</v>
      </c>
      <c r="O586" s="78"/>
      <c r="P586" s="90"/>
      <c r="Q586" s="90"/>
      <c r="R586" s="116"/>
      <c r="S586" s="116"/>
      <c r="T586" s="116"/>
      <c r="U586" s="116"/>
      <c r="V586" s="117"/>
      <c r="W586" s="117"/>
      <c r="X586" s="117"/>
      <c r="Y586" s="117"/>
      <c r="Z586" s="51"/>
      <c r="AA586" s="85">
        <v>586</v>
      </c>
      <c r="AB586" s="85"/>
      <c r="AC586">
        <v>3326</v>
      </c>
      <c r="AD586">
        <v>381</v>
      </c>
      <c r="AE586">
        <v>12899</v>
      </c>
      <c r="AF586">
        <v>357</v>
      </c>
    </row>
    <row r="587" spans="1:32" x14ac:dyDescent="0.3">
      <c r="A587" t="s">
        <v>1054</v>
      </c>
      <c r="B587" s="53"/>
      <c r="C587" s="53"/>
      <c r="D587" s="87">
        <f>Vertices[[#This Row],[followersCount]]/100000</f>
        <v>2.5999999999999998E-4</v>
      </c>
      <c r="E587" s="84"/>
      <c r="F587" s="15"/>
      <c r="G587" s="15"/>
      <c r="H587" s="67" t="str">
        <f>IF(Vertices[[#This Row],[Size]]&gt;50,Vertices[[#This Row],[Vertex]],"")</f>
        <v/>
      </c>
      <c r="I587" s="67"/>
      <c r="J587" s="67"/>
      <c r="K587" s="16"/>
      <c r="L587" s="88"/>
      <c r="M587" s="89">
        <v>3845.386962890625</v>
      </c>
      <c r="N587" s="89">
        <v>7984.880859375</v>
      </c>
      <c r="O587" s="78"/>
      <c r="P587" s="90"/>
      <c r="Q587" s="90"/>
      <c r="R587" s="116"/>
      <c r="S587" s="116"/>
      <c r="T587" s="116"/>
      <c r="U587" s="116"/>
      <c r="V587" s="117"/>
      <c r="W587" s="117"/>
      <c r="X587" s="117"/>
      <c r="Y587" s="117"/>
      <c r="Z587" s="51"/>
      <c r="AA587" s="85">
        <v>587</v>
      </c>
      <c r="AB587" s="85"/>
      <c r="AC587">
        <v>0</v>
      </c>
      <c r="AD587">
        <v>26</v>
      </c>
      <c r="AE587">
        <v>0</v>
      </c>
      <c r="AF587">
        <v>100</v>
      </c>
    </row>
    <row r="588" spans="1:32" x14ac:dyDescent="0.3">
      <c r="A588" t="s">
        <v>1055</v>
      </c>
      <c r="B588" s="53"/>
      <c r="C588" s="53"/>
      <c r="D588" s="87">
        <f>Vertices[[#This Row],[followersCount]]/100000</f>
        <v>9.1699999999999993E-3</v>
      </c>
      <c r="E588" s="84"/>
      <c r="F588" s="15"/>
      <c r="G588" s="15"/>
      <c r="H588" s="67" t="str">
        <f>IF(Vertices[[#This Row],[Size]]&gt;50,Vertices[[#This Row],[Vertex]],"")</f>
        <v/>
      </c>
      <c r="I588" s="67"/>
      <c r="J588" s="67"/>
      <c r="K588" s="16"/>
      <c r="L588" s="88"/>
      <c r="M588" s="89">
        <v>2260.04150390625</v>
      </c>
      <c r="N588" s="89">
        <v>3140.731201171875</v>
      </c>
      <c r="O588" s="78"/>
      <c r="P588" s="90"/>
      <c r="Q588" s="90"/>
      <c r="R588" s="116"/>
      <c r="S588" s="116"/>
      <c r="T588" s="116"/>
      <c r="U588" s="116"/>
      <c r="V588" s="117"/>
      <c r="W588" s="117"/>
      <c r="X588" s="117"/>
      <c r="Y588" s="117"/>
      <c r="Z588" s="51"/>
      <c r="AA588" s="85">
        <v>588</v>
      </c>
      <c r="AB588" s="85"/>
      <c r="AC588">
        <v>2428</v>
      </c>
      <c r="AD588">
        <v>917</v>
      </c>
      <c r="AE588">
        <v>1067</v>
      </c>
      <c r="AF588">
        <v>480</v>
      </c>
    </row>
    <row r="589" spans="1:32" x14ac:dyDescent="0.3">
      <c r="A589" t="s">
        <v>1056</v>
      </c>
      <c r="B589" s="53"/>
      <c r="C589" s="53"/>
      <c r="D589" s="87">
        <f>Vertices[[#This Row],[followersCount]]/100000</f>
        <v>6.13E-3</v>
      </c>
      <c r="E589" s="84"/>
      <c r="F589" s="15"/>
      <c r="G589" s="15"/>
      <c r="H589" s="67" t="str">
        <f>IF(Vertices[[#This Row],[Size]]&gt;50,Vertices[[#This Row],[Vertex]],"")</f>
        <v/>
      </c>
      <c r="I589" s="67"/>
      <c r="J589" s="67"/>
      <c r="K589" s="16"/>
      <c r="L589" s="88"/>
      <c r="M589" s="89">
        <v>7776.681640625</v>
      </c>
      <c r="N589" s="89">
        <v>9041.041015625</v>
      </c>
      <c r="O589" s="78"/>
      <c r="P589" s="90"/>
      <c r="Q589" s="90"/>
      <c r="R589" s="116"/>
      <c r="S589" s="116"/>
      <c r="T589" s="116"/>
      <c r="U589" s="116"/>
      <c r="V589" s="117"/>
      <c r="W589" s="117"/>
      <c r="X589" s="117"/>
      <c r="Y589" s="117"/>
      <c r="Z589" s="51"/>
      <c r="AA589" s="85">
        <v>589</v>
      </c>
      <c r="AB589" s="85"/>
      <c r="AC589">
        <v>802</v>
      </c>
      <c r="AD589">
        <v>613</v>
      </c>
      <c r="AE589">
        <v>71</v>
      </c>
      <c r="AF589">
        <v>861</v>
      </c>
    </row>
    <row r="590" spans="1:32" x14ac:dyDescent="0.3">
      <c r="A590" t="s">
        <v>1057</v>
      </c>
      <c r="B590" s="53"/>
      <c r="C590" s="53"/>
      <c r="D590" s="87">
        <f>Vertices[[#This Row],[followersCount]]/100000</f>
        <v>4.3499999999999997E-3</v>
      </c>
      <c r="E590" s="84"/>
      <c r="F590" s="15"/>
      <c r="G590" s="15"/>
      <c r="H590" s="67" t="str">
        <f>IF(Vertices[[#This Row],[Size]]&gt;50,Vertices[[#This Row],[Vertex]],"")</f>
        <v/>
      </c>
      <c r="I590" s="67"/>
      <c r="J590" s="67"/>
      <c r="K590" s="16"/>
      <c r="L590" s="88"/>
      <c r="M590" s="89">
        <v>3171.821533203125</v>
      </c>
      <c r="N590" s="89">
        <v>8798.91796875</v>
      </c>
      <c r="O590" s="78"/>
      <c r="P590" s="90"/>
      <c r="Q590" s="90"/>
      <c r="R590" s="116"/>
      <c r="S590" s="116"/>
      <c r="T590" s="116"/>
      <c r="U590" s="116"/>
      <c r="V590" s="117"/>
      <c r="W590" s="117"/>
      <c r="X590" s="117"/>
      <c r="Y590" s="117"/>
      <c r="Z590" s="51"/>
      <c r="AA590" s="85">
        <v>590</v>
      </c>
      <c r="AB590" s="85"/>
      <c r="AC590">
        <v>2325</v>
      </c>
      <c r="AD590">
        <v>435</v>
      </c>
      <c r="AE590">
        <v>39</v>
      </c>
      <c r="AF590">
        <v>1490</v>
      </c>
    </row>
    <row r="591" spans="1:32" x14ac:dyDescent="0.3">
      <c r="A591" t="s">
        <v>1058</v>
      </c>
      <c r="B591" s="53"/>
      <c r="C591" s="53"/>
      <c r="D591" s="87">
        <f>Vertices[[#This Row],[followersCount]]/100000</f>
        <v>3.1199999999999999E-3</v>
      </c>
      <c r="E591" s="84"/>
      <c r="F591" s="15"/>
      <c r="G591" s="15"/>
      <c r="H591" s="67" t="str">
        <f>IF(Vertices[[#This Row],[Size]]&gt;50,Vertices[[#This Row],[Vertex]],"")</f>
        <v/>
      </c>
      <c r="I591" s="67"/>
      <c r="J591" s="67"/>
      <c r="K591" s="16"/>
      <c r="L591" s="88"/>
      <c r="M591" s="89">
        <v>1837.9608154296875</v>
      </c>
      <c r="N591" s="89">
        <v>4063.855712890625</v>
      </c>
      <c r="O591" s="78"/>
      <c r="P591" s="90"/>
      <c r="Q591" s="90"/>
      <c r="R591" s="116"/>
      <c r="S591" s="116"/>
      <c r="T591" s="116"/>
      <c r="U591" s="116"/>
      <c r="V591" s="117"/>
      <c r="W591" s="117"/>
      <c r="X591" s="117"/>
      <c r="Y591" s="117"/>
      <c r="Z591" s="51"/>
      <c r="AA591" s="85">
        <v>591</v>
      </c>
      <c r="AB591" s="85"/>
      <c r="AC591">
        <v>1178</v>
      </c>
      <c r="AD591">
        <v>312</v>
      </c>
      <c r="AE591">
        <v>2727</v>
      </c>
      <c r="AF591">
        <v>282</v>
      </c>
    </row>
    <row r="592" spans="1:32" x14ac:dyDescent="0.3">
      <c r="A592" t="s">
        <v>1059</v>
      </c>
      <c r="B592" s="53"/>
      <c r="C592" s="53"/>
      <c r="D592" s="87">
        <f>Vertices[[#This Row],[followersCount]]/100000</f>
        <v>2.2000000000000001E-3</v>
      </c>
      <c r="E592" s="84"/>
      <c r="F592" s="15"/>
      <c r="G592" s="15"/>
      <c r="H592" s="67" t="str">
        <f>IF(Vertices[[#This Row],[Size]]&gt;50,Vertices[[#This Row],[Vertex]],"")</f>
        <v/>
      </c>
      <c r="I592" s="67"/>
      <c r="J592" s="67"/>
      <c r="K592" s="16"/>
      <c r="L592" s="88"/>
      <c r="M592" s="89">
        <v>7205.00732421875</v>
      </c>
      <c r="N592" s="89">
        <v>1555.3607177734375</v>
      </c>
      <c r="O592" s="78"/>
      <c r="P592" s="90"/>
      <c r="Q592" s="90"/>
      <c r="R592" s="116"/>
      <c r="S592" s="116"/>
      <c r="T592" s="116"/>
      <c r="U592" s="116"/>
      <c r="V592" s="117"/>
      <c r="W592" s="117"/>
      <c r="X592" s="117"/>
      <c r="Y592" s="117"/>
      <c r="Z592" s="51"/>
      <c r="AA592" s="85">
        <v>592</v>
      </c>
      <c r="AB592" s="85"/>
      <c r="AC592">
        <v>4060</v>
      </c>
      <c r="AD592">
        <v>220</v>
      </c>
      <c r="AE592">
        <v>10035</v>
      </c>
      <c r="AF592">
        <v>204</v>
      </c>
    </row>
    <row r="593" spans="1:32" x14ac:dyDescent="0.3">
      <c r="A593" t="s">
        <v>1060</v>
      </c>
      <c r="B593" s="53"/>
      <c r="C593" s="53"/>
      <c r="D593" s="87">
        <f>Vertices[[#This Row],[followersCount]]/100000</f>
        <v>1.56E-3</v>
      </c>
      <c r="E593" s="84"/>
      <c r="F593" s="15"/>
      <c r="G593" s="15"/>
      <c r="H593" s="67" t="str">
        <f>IF(Vertices[[#This Row],[Size]]&gt;50,Vertices[[#This Row],[Vertex]],"")</f>
        <v/>
      </c>
      <c r="I593" s="67"/>
      <c r="J593" s="67"/>
      <c r="K593" s="16"/>
      <c r="L593" s="88"/>
      <c r="M593" s="89">
        <v>2353.910888671875</v>
      </c>
      <c r="N593" s="89">
        <v>6447.8271484375</v>
      </c>
      <c r="O593" s="78"/>
      <c r="P593" s="90"/>
      <c r="Q593" s="90"/>
      <c r="R593" s="116"/>
      <c r="S593" s="116"/>
      <c r="T593" s="116"/>
      <c r="U593" s="116"/>
      <c r="V593" s="117"/>
      <c r="W593" s="117"/>
      <c r="X593" s="117"/>
      <c r="Y593" s="117"/>
      <c r="Z593" s="51"/>
      <c r="AA593" s="85">
        <v>593</v>
      </c>
      <c r="AB593" s="85"/>
      <c r="AC593">
        <v>561</v>
      </c>
      <c r="AD593">
        <v>156</v>
      </c>
      <c r="AE593">
        <v>387</v>
      </c>
      <c r="AF593">
        <v>269</v>
      </c>
    </row>
    <row r="594" spans="1:32" x14ac:dyDescent="0.3">
      <c r="A594" t="s">
        <v>1061</v>
      </c>
      <c r="B594" s="53"/>
      <c r="C594" s="53"/>
      <c r="D594" s="87">
        <f>Vertices[[#This Row],[followersCount]]/100000</f>
        <v>1.9000000000000001E-4</v>
      </c>
      <c r="E594" s="84"/>
      <c r="F594" s="15"/>
      <c r="G594" s="15"/>
      <c r="H594" s="67" t="str">
        <f>IF(Vertices[[#This Row],[Size]]&gt;50,Vertices[[#This Row],[Vertex]],"")</f>
        <v/>
      </c>
      <c r="I594" s="67"/>
      <c r="J594" s="67"/>
      <c r="K594" s="16"/>
      <c r="L594" s="88"/>
      <c r="M594" s="89">
        <v>1006.1190795898438</v>
      </c>
      <c r="N594" s="89">
        <v>3957.1142578125</v>
      </c>
      <c r="O594" s="78"/>
      <c r="P594" s="90"/>
      <c r="Q594" s="90"/>
      <c r="R594" s="116"/>
      <c r="S594" s="116"/>
      <c r="T594" s="116"/>
      <c r="U594" s="116"/>
      <c r="V594" s="117"/>
      <c r="W594" s="117"/>
      <c r="X594" s="117"/>
      <c r="Y594" s="117"/>
      <c r="Z594" s="51"/>
      <c r="AA594" s="85">
        <v>594</v>
      </c>
      <c r="AB594" s="85"/>
      <c r="AC594">
        <v>21</v>
      </c>
      <c r="AD594">
        <v>19</v>
      </c>
      <c r="AE594">
        <v>9</v>
      </c>
      <c r="AF594">
        <v>27</v>
      </c>
    </row>
    <row r="595" spans="1:32" x14ac:dyDescent="0.3">
      <c r="A595" t="s">
        <v>1062</v>
      </c>
      <c r="B595" s="53"/>
      <c r="C595" s="53"/>
      <c r="D595" s="87">
        <f>Vertices[[#This Row],[followersCount]]/100000</f>
        <v>3.5699999999999998E-3</v>
      </c>
      <c r="E595" s="84"/>
      <c r="F595" s="15"/>
      <c r="G595" s="15"/>
      <c r="H595" s="67" t="str">
        <f>IF(Vertices[[#This Row],[Size]]&gt;50,Vertices[[#This Row],[Vertex]],"")</f>
        <v/>
      </c>
      <c r="I595" s="67"/>
      <c r="J595" s="67"/>
      <c r="K595" s="16"/>
      <c r="L595" s="88"/>
      <c r="M595" s="89">
        <v>6160.873046875</v>
      </c>
      <c r="N595" s="89">
        <v>707.386474609375</v>
      </c>
      <c r="O595" s="78"/>
      <c r="P595" s="90"/>
      <c r="Q595" s="90"/>
      <c r="R595" s="116"/>
      <c r="S595" s="116"/>
      <c r="T595" s="116"/>
      <c r="U595" s="116"/>
      <c r="V595" s="117"/>
      <c r="W595" s="117"/>
      <c r="X595" s="117"/>
      <c r="Y595" s="117"/>
      <c r="Z595" s="51"/>
      <c r="AA595" s="85">
        <v>595</v>
      </c>
      <c r="AB595" s="85"/>
      <c r="AC595">
        <v>13808</v>
      </c>
      <c r="AD595">
        <v>357</v>
      </c>
      <c r="AE595">
        <v>90</v>
      </c>
      <c r="AF595">
        <v>304</v>
      </c>
    </row>
    <row r="596" spans="1:32" x14ac:dyDescent="0.3">
      <c r="A596" t="s">
        <v>1063</v>
      </c>
      <c r="B596" s="53"/>
      <c r="C596" s="53"/>
      <c r="D596" s="87">
        <f>Vertices[[#This Row],[followersCount]]/100000</f>
        <v>1.0000000000000001E-5</v>
      </c>
      <c r="E596" s="84"/>
      <c r="F596" s="15"/>
      <c r="G596" s="15"/>
      <c r="H596" s="67" t="str">
        <f>IF(Vertices[[#This Row],[Size]]&gt;50,Vertices[[#This Row],[Vertex]],"")</f>
        <v/>
      </c>
      <c r="I596" s="67"/>
      <c r="J596" s="67"/>
      <c r="K596" s="16"/>
      <c r="L596" s="88"/>
      <c r="M596" s="89">
        <v>9693.775390625</v>
      </c>
      <c r="N596" s="89">
        <v>6286.72998046875</v>
      </c>
      <c r="O596" s="78"/>
      <c r="P596" s="90"/>
      <c r="Q596" s="90"/>
      <c r="R596" s="116"/>
      <c r="S596" s="116"/>
      <c r="T596" s="116"/>
      <c r="U596" s="116"/>
      <c r="V596" s="117"/>
      <c r="W596" s="117"/>
      <c r="X596" s="117"/>
      <c r="Y596" s="117"/>
      <c r="Z596" s="51"/>
      <c r="AA596" s="85">
        <v>596</v>
      </c>
      <c r="AB596" s="85"/>
      <c r="AC596">
        <v>2</v>
      </c>
      <c r="AD596">
        <v>1</v>
      </c>
      <c r="AE596">
        <v>10</v>
      </c>
      <c r="AF596">
        <v>13</v>
      </c>
    </row>
    <row r="597" spans="1:32" x14ac:dyDescent="0.3">
      <c r="A597" t="s">
        <v>1064</v>
      </c>
      <c r="B597" s="53"/>
      <c r="C597" s="53"/>
      <c r="D597" s="87">
        <f>Vertices[[#This Row],[followersCount]]/100000</f>
        <v>1.0300000000000001E-3</v>
      </c>
      <c r="E597" s="84"/>
      <c r="F597" s="15"/>
      <c r="G597" s="15"/>
      <c r="H597" s="67" t="str">
        <f>IF(Vertices[[#This Row],[Size]]&gt;50,Vertices[[#This Row],[Vertex]],"")</f>
        <v/>
      </c>
      <c r="I597" s="67"/>
      <c r="J597" s="67"/>
      <c r="K597" s="16"/>
      <c r="L597" s="88"/>
      <c r="M597" s="89">
        <v>4667.458984375</v>
      </c>
      <c r="N597" s="89">
        <v>8804.5947265625</v>
      </c>
      <c r="O597" s="78"/>
      <c r="P597" s="90"/>
      <c r="Q597" s="90"/>
      <c r="R597" s="116"/>
      <c r="S597" s="116"/>
      <c r="T597" s="116"/>
      <c r="U597" s="116"/>
      <c r="V597" s="117"/>
      <c r="W597" s="117"/>
      <c r="X597" s="117"/>
      <c r="Y597" s="117"/>
      <c r="Z597" s="51"/>
      <c r="AA597" s="85">
        <v>597</v>
      </c>
      <c r="AB597" s="85"/>
      <c r="AC597">
        <v>156</v>
      </c>
      <c r="AD597">
        <v>103</v>
      </c>
      <c r="AE597">
        <v>25</v>
      </c>
      <c r="AF597">
        <v>284</v>
      </c>
    </row>
    <row r="598" spans="1:32" x14ac:dyDescent="0.3">
      <c r="A598" t="s">
        <v>1065</v>
      </c>
      <c r="B598" s="53"/>
      <c r="C598" s="53"/>
      <c r="D598" s="87">
        <f>Vertices[[#This Row],[followersCount]]/100000</f>
        <v>3.4099999999999998E-3</v>
      </c>
      <c r="E598" s="84"/>
      <c r="F598" s="15"/>
      <c r="G598" s="15"/>
      <c r="H598" s="67" t="str">
        <f>IF(Vertices[[#This Row],[Size]]&gt;50,Vertices[[#This Row],[Vertex]],"")</f>
        <v/>
      </c>
      <c r="I598" s="67"/>
      <c r="J598" s="67"/>
      <c r="K598" s="16"/>
      <c r="L598" s="88"/>
      <c r="M598" s="89">
        <v>5935.44140625</v>
      </c>
      <c r="N598" s="89">
        <v>8258.2275390625</v>
      </c>
      <c r="O598" s="78"/>
      <c r="P598" s="90"/>
      <c r="Q598" s="90"/>
      <c r="R598" s="116"/>
      <c r="S598" s="116"/>
      <c r="T598" s="116"/>
      <c r="U598" s="116"/>
      <c r="V598" s="117"/>
      <c r="W598" s="117"/>
      <c r="X598" s="117"/>
      <c r="Y598" s="117"/>
      <c r="Z598" s="51"/>
      <c r="AA598" s="85">
        <v>598</v>
      </c>
      <c r="AB598" s="85"/>
      <c r="AC598">
        <v>103</v>
      </c>
      <c r="AD598">
        <v>341</v>
      </c>
      <c r="AE598">
        <v>29</v>
      </c>
      <c r="AF598">
        <v>982</v>
      </c>
    </row>
    <row r="599" spans="1:32" x14ac:dyDescent="0.3">
      <c r="A599" t="s">
        <v>1066</v>
      </c>
      <c r="B599" s="53"/>
      <c r="C599" s="53"/>
      <c r="D599" s="87">
        <f>Vertices[[#This Row],[followersCount]]/100000</f>
        <v>4.0800000000000003E-3</v>
      </c>
      <c r="E599" s="84"/>
      <c r="F599" s="15"/>
      <c r="G599" s="15"/>
      <c r="H599" s="67" t="str">
        <f>IF(Vertices[[#This Row],[Size]]&gt;50,Vertices[[#This Row],[Vertex]],"")</f>
        <v/>
      </c>
      <c r="I599" s="67"/>
      <c r="J599" s="67"/>
      <c r="K599" s="16"/>
      <c r="L599" s="88"/>
      <c r="M599" s="89">
        <v>6578.2939453125</v>
      </c>
      <c r="N599" s="89">
        <v>6831.765625</v>
      </c>
      <c r="O599" s="78"/>
      <c r="P599" s="90"/>
      <c r="Q599" s="90"/>
      <c r="R599" s="116"/>
      <c r="S599" s="116"/>
      <c r="T599" s="116"/>
      <c r="U599" s="116"/>
      <c r="V599" s="117"/>
      <c r="W599" s="117"/>
      <c r="X599" s="117"/>
      <c r="Y599" s="117"/>
      <c r="Z599" s="51"/>
      <c r="AA599" s="85">
        <v>599</v>
      </c>
      <c r="AB599" s="85"/>
      <c r="AC599">
        <v>414</v>
      </c>
      <c r="AD599">
        <v>408</v>
      </c>
      <c r="AE599">
        <v>53</v>
      </c>
      <c r="AF599">
        <v>952</v>
      </c>
    </row>
    <row r="600" spans="1:32" x14ac:dyDescent="0.3">
      <c r="A600" t="s">
        <v>1067</v>
      </c>
      <c r="B600" s="53"/>
      <c r="C600" s="53"/>
      <c r="D600" s="87">
        <f>Vertices[[#This Row],[followersCount]]/100000</f>
        <v>1.3999999999999999E-4</v>
      </c>
      <c r="E600" s="84"/>
      <c r="F600" s="15"/>
      <c r="G600" s="15"/>
      <c r="H600" s="67" t="str">
        <f>IF(Vertices[[#This Row],[Size]]&gt;50,Vertices[[#This Row],[Vertex]],"")</f>
        <v/>
      </c>
      <c r="I600" s="67"/>
      <c r="J600" s="67"/>
      <c r="K600" s="16"/>
      <c r="L600" s="88"/>
      <c r="M600" s="89">
        <v>5249.48828125</v>
      </c>
      <c r="N600" s="89">
        <v>8546.3623046875</v>
      </c>
      <c r="O600" s="78"/>
      <c r="P600" s="90"/>
      <c r="Q600" s="90"/>
      <c r="R600" s="116"/>
      <c r="S600" s="116"/>
      <c r="T600" s="116"/>
      <c r="U600" s="116"/>
      <c r="V600" s="117"/>
      <c r="W600" s="117"/>
      <c r="X600" s="117"/>
      <c r="Y600" s="117"/>
      <c r="Z600" s="51"/>
      <c r="AA600" s="85">
        <v>600</v>
      </c>
      <c r="AB600" s="85"/>
      <c r="AC600">
        <v>5</v>
      </c>
      <c r="AD600">
        <v>14</v>
      </c>
      <c r="AE600">
        <v>4</v>
      </c>
      <c r="AF600">
        <v>297</v>
      </c>
    </row>
    <row r="601" spans="1:32" x14ac:dyDescent="0.3">
      <c r="A601" t="s">
        <v>1068</v>
      </c>
      <c r="B601" s="53"/>
      <c r="C601" s="53"/>
      <c r="D601" s="87">
        <f>Vertices[[#This Row],[followersCount]]/100000</f>
        <v>6.8999999999999997E-4</v>
      </c>
      <c r="E601" s="84"/>
      <c r="F601" s="15"/>
      <c r="G601" s="15"/>
      <c r="H601" s="67" t="str">
        <f>IF(Vertices[[#This Row],[Size]]&gt;50,Vertices[[#This Row],[Vertex]],"")</f>
        <v/>
      </c>
      <c r="I601" s="67"/>
      <c r="J601" s="67"/>
      <c r="K601" s="16"/>
      <c r="L601" s="88"/>
      <c r="M601" s="89">
        <v>6571.49609375</v>
      </c>
      <c r="N601" s="89">
        <v>2714.6484375</v>
      </c>
      <c r="O601" s="78"/>
      <c r="P601" s="90"/>
      <c r="Q601" s="90"/>
      <c r="R601" s="116"/>
      <c r="S601" s="116"/>
      <c r="T601" s="116"/>
      <c r="U601" s="116"/>
      <c r="V601" s="117"/>
      <c r="W601" s="117"/>
      <c r="X601" s="117"/>
      <c r="Y601" s="117"/>
      <c r="Z601" s="51"/>
      <c r="AA601" s="85">
        <v>601</v>
      </c>
      <c r="AB601" s="85"/>
      <c r="AC601">
        <v>357</v>
      </c>
      <c r="AD601">
        <v>69</v>
      </c>
      <c r="AE601">
        <v>751</v>
      </c>
      <c r="AF601">
        <v>146</v>
      </c>
    </row>
    <row r="602" spans="1:32" x14ac:dyDescent="0.3">
      <c r="A602" t="s">
        <v>1069</v>
      </c>
      <c r="B602" s="53"/>
      <c r="C602" s="53"/>
      <c r="D602" s="87">
        <f>Vertices[[#This Row],[followersCount]]/100000</f>
        <v>3.14E-3</v>
      </c>
      <c r="E602" s="84"/>
      <c r="F602" s="15"/>
      <c r="G602" s="15"/>
      <c r="H602" s="67" t="str">
        <f>IF(Vertices[[#This Row],[Size]]&gt;50,Vertices[[#This Row],[Vertex]],"")</f>
        <v/>
      </c>
      <c r="I602" s="67"/>
      <c r="J602" s="67"/>
      <c r="K602" s="16"/>
      <c r="L602" s="88"/>
      <c r="M602" s="89">
        <v>9006.986328125</v>
      </c>
      <c r="N602" s="89">
        <v>4214.35791015625</v>
      </c>
      <c r="O602" s="78"/>
      <c r="P602" s="90"/>
      <c r="Q602" s="90"/>
      <c r="R602" s="116"/>
      <c r="S602" s="116"/>
      <c r="T602" s="116"/>
      <c r="U602" s="116"/>
      <c r="V602" s="117"/>
      <c r="W602" s="117"/>
      <c r="X602" s="117"/>
      <c r="Y602" s="117"/>
      <c r="Z602" s="51"/>
      <c r="AA602" s="85">
        <v>602</v>
      </c>
      <c r="AB602" s="85"/>
      <c r="AC602">
        <v>6701</v>
      </c>
      <c r="AD602">
        <v>314</v>
      </c>
      <c r="AE602">
        <v>4029</v>
      </c>
      <c r="AF602">
        <v>255</v>
      </c>
    </row>
    <row r="603" spans="1:32" x14ac:dyDescent="0.3">
      <c r="A603" t="s">
        <v>1070</v>
      </c>
      <c r="B603" s="53"/>
      <c r="C603" s="53"/>
      <c r="D603" s="87">
        <f>Vertices[[#This Row],[followersCount]]/100000</f>
        <v>1.303E-2</v>
      </c>
      <c r="E603" s="84"/>
      <c r="F603" s="15"/>
      <c r="G603" s="15"/>
      <c r="H603" s="67" t="str">
        <f>IF(Vertices[[#This Row],[Size]]&gt;50,Vertices[[#This Row],[Vertex]],"")</f>
        <v/>
      </c>
      <c r="I603" s="67"/>
      <c r="J603" s="67"/>
      <c r="K603" s="16"/>
      <c r="L603" s="88"/>
      <c r="M603" s="89">
        <v>3511.848388671875</v>
      </c>
      <c r="N603" s="89">
        <v>2808.378173828125</v>
      </c>
      <c r="O603" s="78"/>
      <c r="P603" s="90"/>
      <c r="Q603" s="90"/>
      <c r="R603" s="116"/>
      <c r="S603" s="116"/>
      <c r="T603" s="116"/>
      <c r="U603" s="116"/>
      <c r="V603" s="117"/>
      <c r="W603" s="117"/>
      <c r="X603" s="117"/>
      <c r="Y603" s="117"/>
      <c r="Z603" s="51"/>
      <c r="AA603" s="85">
        <v>603</v>
      </c>
      <c r="AB603" s="85"/>
      <c r="AC603">
        <v>18198</v>
      </c>
      <c r="AD603">
        <v>1303</v>
      </c>
      <c r="AE603">
        <v>749</v>
      </c>
      <c r="AF603">
        <v>1259</v>
      </c>
    </row>
    <row r="604" spans="1:32" x14ac:dyDescent="0.3">
      <c r="A604" t="s">
        <v>1071</v>
      </c>
      <c r="B604" s="53"/>
      <c r="C604" s="53"/>
      <c r="D604" s="87">
        <f>Vertices[[#This Row],[followersCount]]/100000</f>
        <v>0.89685999999999999</v>
      </c>
      <c r="E604" s="84"/>
      <c r="F604" s="15"/>
      <c r="G604" s="15"/>
      <c r="H604" s="67" t="str">
        <f>IF(Vertices[[#This Row],[Size]]&gt;50,Vertices[[#This Row],[Vertex]],"")</f>
        <v/>
      </c>
      <c r="I604" s="67"/>
      <c r="J604" s="67"/>
      <c r="K604" s="16"/>
      <c r="L604" s="88"/>
      <c r="M604" s="89">
        <v>4275.81201171875</v>
      </c>
      <c r="N604" s="89">
        <v>393.998779296875</v>
      </c>
      <c r="O604" s="78"/>
      <c r="P604" s="90"/>
      <c r="Q604" s="90"/>
      <c r="R604" s="116"/>
      <c r="S604" s="116"/>
      <c r="T604" s="116"/>
      <c r="U604" s="116"/>
      <c r="V604" s="117"/>
      <c r="W604" s="117"/>
      <c r="X604" s="117"/>
      <c r="Y604" s="117"/>
      <c r="Z604" s="51"/>
      <c r="AA604" s="85">
        <v>604</v>
      </c>
      <c r="AB604" s="85"/>
      <c r="AC604">
        <v>512</v>
      </c>
      <c r="AD604">
        <v>89686</v>
      </c>
      <c r="AE604">
        <v>3</v>
      </c>
      <c r="AF604">
        <v>2466</v>
      </c>
    </row>
    <row r="605" spans="1:32" x14ac:dyDescent="0.3">
      <c r="A605" t="s">
        <v>1072</v>
      </c>
      <c r="B605" s="53"/>
      <c r="C605" s="53"/>
      <c r="D605" s="87">
        <f>Vertices[[#This Row],[followersCount]]/100000</f>
        <v>1.6E-2</v>
      </c>
      <c r="E605" s="84"/>
      <c r="F605" s="15"/>
      <c r="G605" s="15"/>
      <c r="H605" s="67" t="str">
        <f>IF(Vertices[[#This Row],[Size]]&gt;50,Vertices[[#This Row],[Vertex]],"")</f>
        <v/>
      </c>
      <c r="I605" s="67"/>
      <c r="J605" s="67"/>
      <c r="K605" s="16"/>
      <c r="L605" s="88"/>
      <c r="M605" s="89">
        <v>3456.9248046875</v>
      </c>
      <c r="N605" s="89">
        <v>7868.748046875</v>
      </c>
      <c r="O605" s="78"/>
      <c r="P605" s="90"/>
      <c r="Q605" s="90"/>
      <c r="R605" s="116"/>
      <c r="S605" s="116"/>
      <c r="T605" s="116"/>
      <c r="U605" s="116"/>
      <c r="V605" s="117"/>
      <c r="W605" s="117"/>
      <c r="X605" s="117"/>
      <c r="Y605" s="117"/>
      <c r="Z605" s="51"/>
      <c r="AA605" s="85">
        <v>605</v>
      </c>
      <c r="AB605" s="85"/>
      <c r="AC605">
        <v>19690</v>
      </c>
      <c r="AD605">
        <v>1600</v>
      </c>
      <c r="AE605">
        <v>678</v>
      </c>
      <c r="AF605">
        <v>4890</v>
      </c>
    </row>
    <row r="606" spans="1:32" x14ac:dyDescent="0.3">
      <c r="A606" t="s">
        <v>1073</v>
      </c>
      <c r="B606" s="53"/>
      <c r="C606" s="53"/>
      <c r="D606" s="87">
        <f>Vertices[[#This Row],[followersCount]]/100000</f>
        <v>4.0000000000000001E-3</v>
      </c>
      <c r="E606" s="84"/>
      <c r="F606" s="15"/>
      <c r="G606" s="15"/>
      <c r="H606" s="67" t="str">
        <f>IF(Vertices[[#This Row],[Size]]&gt;50,Vertices[[#This Row],[Vertex]],"")</f>
        <v/>
      </c>
      <c r="I606" s="67"/>
      <c r="J606" s="67"/>
      <c r="K606" s="16"/>
      <c r="L606" s="88"/>
      <c r="M606" s="89">
        <v>6612.5244140625</v>
      </c>
      <c r="N606" s="89">
        <v>4357.177734375</v>
      </c>
      <c r="O606" s="78"/>
      <c r="P606" s="90"/>
      <c r="Q606" s="90"/>
      <c r="R606" s="116"/>
      <c r="S606" s="116"/>
      <c r="T606" s="116"/>
      <c r="U606" s="116"/>
      <c r="V606" s="117"/>
      <c r="W606" s="117"/>
      <c r="X606" s="117"/>
      <c r="Y606" s="117"/>
      <c r="Z606" s="51"/>
      <c r="AA606" s="85">
        <v>606</v>
      </c>
      <c r="AB606" s="85"/>
      <c r="AC606">
        <v>2988</v>
      </c>
      <c r="AD606">
        <v>400</v>
      </c>
      <c r="AE606">
        <v>2393</v>
      </c>
      <c r="AF606">
        <v>394</v>
      </c>
    </row>
    <row r="607" spans="1:32" x14ac:dyDescent="0.3">
      <c r="A607" t="s">
        <v>1074</v>
      </c>
      <c r="B607" s="53"/>
      <c r="C607" s="53"/>
      <c r="D607" s="87">
        <f>Vertices[[#This Row],[followersCount]]/100000</f>
        <v>8.4600000000000005E-3</v>
      </c>
      <c r="E607" s="84"/>
      <c r="F607" s="15"/>
      <c r="G607" s="15"/>
      <c r="H607" s="67" t="str">
        <f>IF(Vertices[[#This Row],[Size]]&gt;50,Vertices[[#This Row],[Vertex]],"")</f>
        <v/>
      </c>
      <c r="I607" s="67"/>
      <c r="J607" s="67"/>
      <c r="K607" s="16"/>
      <c r="L607" s="88"/>
      <c r="M607" s="89">
        <v>8691.92578125</v>
      </c>
      <c r="N607" s="89">
        <v>3128.383056640625</v>
      </c>
      <c r="O607" s="78"/>
      <c r="P607" s="90"/>
      <c r="Q607" s="90"/>
      <c r="R607" s="116"/>
      <c r="S607" s="116"/>
      <c r="T607" s="116"/>
      <c r="U607" s="116"/>
      <c r="V607" s="117"/>
      <c r="W607" s="117"/>
      <c r="X607" s="117"/>
      <c r="Y607" s="117"/>
      <c r="Z607" s="51"/>
      <c r="AA607" s="85">
        <v>607</v>
      </c>
      <c r="AB607" s="85"/>
      <c r="AC607">
        <v>17168</v>
      </c>
      <c r="AD607">
        <v>846</v>
      </c>
      <c r="AE607">
        <v>3757</v>
      </c>
      <c r="AF607">
        <v>706</v>
      </c>
    </row>
    <row r="608" spans="1:32" x14ac:dyDescent="0.3">
      <c r="A608" t="s">
        <v>1075</v>
      </c>
      <c r="B608" s="53"/>
      <c r="C608" s="53"/>
      <c r="D608" s="87">
        <f>Vertices[[#This Row],[followersCount]]/100000</f>
        <v>1.6100000000000001E-3</v>
      </c>
      <c r="E608" s="84"/>
      <c r="F608" s="15"/>
      <c r="G608" s="15"/>
      <c r="H608" s="67" t="str">
        <f>IF(Vertices[[#This Row],[Size]]&gt;50,Vertices[[#This Row],[Vertex]],"")</f>
        <v/>
      </c>
      <c r="I608" s="67"/>
      <c r="J608" s="67"/>
      <c r="K608" s="16"/>
      <c r="L608" s="88"/>
      <c r="M608" s="89">
        <v>9067.1259765625</v>
      </c>
      <c r="N608" s="89">
        <v>5786.74609375</v>
      </c>
      <c r="O608" s="78"/>
      <c r="P608" s="90"/>
      <c r="Q608" s="90"/>
      <c r="R608" s="116"/>
      <c r="S608" s="116"/>
      <c r="T608" s="116"/>
      <c r="U608" s="116"/>
      <c r="V608" s="117"/>
      <c r="W608" s="117"/>
      <c r="X608" s="117"/>
      <c r="Y608" s="117"/>
      <c r="Z608" s="51"/>
      <c r="AA608" s="85">
        <v>608</v>
      </c>
      <c r="AB608" s="85"/>
      <c r="AC608">
        <v>399</v>
      </c>
      <c r="AD608">
        <v>161</v>
      </c>
      <c r="AE608">
        <v>22</v>
      </c>
      <c r="AF608">
        <v>597</v>
      </c>
    </row>
    <row r="609" spans="1:32" x14ac:dyDescent="0.3">
      <c r="A609" t="s">
        <v>1076</v>
      </c>
      <c r="B609" s="53"/>
      <c r="C609" s="53"/>
      <c r="D609" s="87">
        <f>Vertices[[#This Row],[followersCount]]/100000</f>
        <v>1.6740000000000001E-2</v>
      </c>
      <c r="E609" s="84"/>
      <c r="F609" s="15"/>
      <c r="G609" s="15"/>
      <c r="H609" s="67" t="str">
        <f>IF(Vertices[[#This Row],[Size]]&gt;50,Vertices[[#This Row],[Vertex]],"")</f>
        <v/>
      </c>
      <c r="I609" s="67"/>
      <c r="J609" s="67"/>
      <c r="K609" s="16"/>
      <c r="L609" s="88"/>
      <c r="M609" s="89">
        <v>8206.73046875</v>
      </c>
      <c r="N609" s="89">
        <v>1539.474365234375</v>
      </c>
      <c r="O609" s="78"/>
      <c r="P609" s="90"/>
      <c r="Q609" s="90"/>
      <c r="R609" s="116"/>
      <c r="S609" s="116"/>
      <c r="T609" s="116"/>
      <c r="U609" s="116"/>
      <c r="V609" s="117"/>
      <c r="W609" s="117"/>
      <c r="X609" s="117"/>
      <c r="Y609" s="117"/>
      <c r="Z609" s="51"/>
      <c r="AA609" s="85">
        <v>609</v>
      </c>
      <c r="AB609" s="85"/>
      <c r="AC609">
        <v>6244</v>
      </c>
      <c r="AD609">
        <v>1674</v>
      </c>
      <c r="AE609">
        <v>2850</v>
      </c>
      <c r="AF609">
        <v>1281</v>
      </c>
    </row>
    <row r="610" spans="1:32" x14ac:dyDescent="0.3">
      <c r="A610" t="s">
        <v>1077</v>
      </c>
      <c r="B610" s="53"/>
      <c r="C610" s="53"/>
      <c r="D610" s="87">
        <f>Vertices[[#This Row],[followersCount]]/100000</f>
        <v>1.4499999999999999E-3</v>
      </c>
      <c r="E610" s="84"/>
      <c r="F610" s="15"/>
      <c r="G610" s="15"/>
      <c r="H610" s="67" t="str">
        <f>IF(Vertices[[#This Row],[Size]]&gt;50,Vertices[[#This Row],[Vertex]],"")</f>
        <v/>
      </c>
      <c r="I610" s="67"/>
      <c r="J610" s="67"/>
      <c r="K610" s="16"/>
      <c r="L610" s="88"/>
      <c r="M610" s="89">
        <v>1204.50146484375</v>
      </c>
      <c r="N610" s="89">
        <v>5061.67529296875</v>
      </c>
      <c r="O610" s="78"/>
      <c r="P610" s="90"/>
      <c r="Q610" s="90"/>
      <c r="R610" s="116"/>
      <c r="S610" s="116"/>
      <c r="T610" s="116"/>
      <c r="U610" s="116"/>
      <c r="V610" s="117"/>
      <c r="W610" s="117"/>
      <c r="X610" s="117"/>
      <c r="Y610" s="117"/>
      <c r="Z610" s="51"/>
      <c r="AA610" s="85">
        <v>610</v>
      </c>
      <c r="AB610" s="85"/>
      <c r="AC610">
        <v>164</v>
      </c>
      <c r="AD610">
        <v>145</v>
      </c>
      <c r="AE610">
        <v>61</v>
      </c>
      <c r="AF610">
        <v>449</v>
      </c>
    </row>
    <row r="611" spans="1:32" x14ac:dyDescent="0.3">
      <c r="A611" t="s">
        <v>1078</v>
      </c>
      <c r="B611" s="53"/>
      <c r="C611" s="53"/>
      <c r="D611" s="87">
        <f>Vertices[[#This Row],[followersCount]]/100000</f>
        <v>1.1100000000000001E-3</v>
      </c>
      <c r="E611" s="84"/>
      <c r="F611" s="15"/>
      <c r="G611" s="15"/>
      <c r="H611" s="67" t="str">
        <f>IF(Vertices[[#This Row],[Size]]&gt;50,Vertices[[#This Row],[Vertex]],"")</f>
        <v/>
      </c>
      <c r="I611" s="67"/>
      <c r="J611" s="67"/>
      <c r="K611" s="16"/>
      <c r="L611" s="88"/>
      <c r="M611" s="89">
        <v>6906.70654296875</v>
      </c>
      <c r="N611" s="89">
        <v>3204.7060546875</v>
      </c>
      <c r="O611" s="78"/>
      <c r="P611" s="90"/>
      <c r="Q611" s="90"/>
      <c r="R611" s="116"/>
      <c r="S611" s="116"/>
      <c r="T611" s="116"/>
      <c r="U611" s="116"/>
      <c r="V611" s="117"/>
      <c r="W611" s="117"/>
      <c r="X611" s="117"/>
      <c r="Y611" s="117"/>
      <c r="Z611" s="51"/>
      <c r="AA611" s="85">
        <v>611</v>
      </c>
      <c r="AB611" s="85"/>
      <c r="AC611">
        <v>2054</v>
      </c>
      <c r="AD611">
        <v>111</v>
      </c>
      <c r="AE611">
        <v>19</v>
      </c>
      <c r="AF611">
        <v>202</v>
      </c>
    </row>
    <row r="612" spans="1:32" x14ac:dyDescent="0.3">
      <c r="A612" t="s">
        <v>1079</v>
      </c>
      <c r="B612" s="53"/>
      <c r="C612" s="53"/>
      <c r="D612" s="87">
        <f>Vertices[[#This Row],[followersCount]]/100000</f>
        <v>1.9599999999999999E-3</v>
      </c>
      <c r="E612" s="84"/>
      <c r="F612" s="15"/>
      <c r="G612" s="15"/>
      <c r="H612" s="67" t="str">
        <f>IF(Vertices[[#This Row],[Size]]&gt;50,Vertices[[#This Row],[Vertex]],"")</f>
        <v/>
      </c>
      <c r="I612" s="67"/>
      <c r="J612" s="67"/>
      <c r="K612" s="16"/>
      <c r="L612" s="88"/>
      <c r="M612" s="89">
        <v>2184.243408203125</v>
      </c>
      <c r="N612" s="89">
        <v>7006.9892578125</v>
      </c>
      <c r="O612" s="78"/>
      <c r="P612" s="90"/>
      <c r="Q612" s="90"/>
      <c r="R612" s="116"/>
      <c r="S612" s="116"/>
      <c r="T612" s="116"/>
      <c r="U612" s="116"/>
      <c r="V612" s="117"/>
      <c r="W612" s="117"/>
      <c r="X612" s="117"/>
      <c r="Y612" s="117"/>
      <c r="Z612" s="51"/>
      <c r="AA612" s="85">
        <v>612</v>
      </c>
      <c r="AB612" s="85"/>
      <c r="AC612">
        <v>826</v>
      </c>
      <c r="AD612">
        <v>196</v>
      </c>
      <c r="AE612">
        <v>1</v>
      </c>
      <c r="AF612">
        <v>465</v>
      </c>
    </row>
    <row r="613" spans="1:32" x14ac:dyDescent="0.3">
      <c r="A613" t="s">
        <v>1080</v>
      </c>
      <c r="B613" s="53"/>
      <c r="C613" s="53"/>
      <c r="D613" s="87">
        <f>Vertices[[#This Row],[followersCount]]/100000</f>
        <v>9.2000000000000003E-4</v>
      </c>
      <c r="E613" s="84"/>
      <c r="F613" s="15"/>
      <c r="G613" s="15"/>
      <c r="H613" s="67" t="str">
        <f>IF(Vertices[[#This Row],[Size]]&gt;50,Vertices[[#This Row],[Vertex]],"")</f>
        <v/>
      </c>
      <c r="I613" s="67"/>
      <c r="J613" s="67"/>
      <c r="K613" s="16"/>
      <c r="L613" s="88"/>
      <c r="M613" s="89">
        <v>2373.1318359375</v>
      </c>
      <c r="N613" s="89">
        <v>1605.8724365234375</v>
      </c>
      <c r="O613" s="78"/>
      <c r="P613" s="90"/>
      <c r="Q613" s="90"/>
      <c r="R613" s="116"/>
      <c r="S613" s="116"/>
      <c r="T613" s="116"/>
      <c r="U613" s="116"/>
      <c r="V613" s="117"/>
      <c r="W613" s="117"/>
      <c r="X613" s="117"/>
      <c r="Y613" s="117"/>
      <c r="Z613" s="51"/>
      <c r="AA613" s="85">
        <v>613</v>
      </c>
      <c r="AB613" s="85"/>
      <c r="AC613">
        <v>617</v>
      </c>
      <c r="AD613">
        <v>92</v>
      </c>
      <c r="AE613">
        <v>581</v>
      </c>
      <c r="AF613">
        <v>104</v>
      </c>
    </row>
    <row r="614" spans="1:32" x14ac:dyDescent="0.3">
      <c r="A614" t="s">
        <v>1081</v>
      </c>
      <c r="B614" s="53"/>
      <c r="C614" s="53"/>
      <c r="D614" s="87">
        <f>Vertices[[#This Row],[followersCount]]/100000</f>
        <v>5.0000000000000002E-5</v>
      </c>
      <c r="E614" s="84"/>
      <c r="F614" s="15"/>
      <c r="G614" s="15"/>
      <c r="H614" s="67" t="str">
        <f>IF(Vertices[[#This Row],[Size]]&gt;50,Vertices[[#This Row],[Vertex]],"")</f>
        <v/>
      </c>
      <c r="I614" s="67"/>
      <c r="J614" s="67"/>
      <c r="K614" s="16"/>
      <c r="L614" s="88"/>
      <c r="M614" s="89">
        <v>3105.97509765625</v>
      </c>
      <c r="N614" s="89">
        <v>8282.6552734375</v>
      </c>
      <c r="O614" s="78"/>
      <c r="P614" s="90"/>
      <c r="Q614" s="90"/>
      <c r="R614" s="116"/>
      <c r="S614" s="116"/>
      <c r="T614" s="116"/>
      <c r="U614" s="116"/>
      <c r="V614" s="117"/>
      <c r="W614" s="117"/>
      <c r="X614" s="117"/>
      <c r="Y614" s="117"/>
      <c r="Z614" s="51"/>
      <c r="AA614" s="85">
        <v>614</v>
      </c>
      <c r="AB614" s="85"/>
      <c r="AC614">
        <v>9</v>
      </c>
      <c r="AD614">
        <v>5</v>
      </c>
      <c r="AE614">
        <v>18</v>
      </c>
      <c r="AF614">
        <v>7</v>
      </c>
    </row>
    <row r="615" spans="1:32" x14ac:dyDescent="0.3">
      <c r="A615" t="s">
        <v>1082</v>
      </c>
      <c r="B615" s="53"/>
      <c r="C615" s="53"/>
      <c r="D615" s="87">
        <f>Vertices[[#This Row],[followersCount]]/100000</f>
        <v>2.4000000000000001E-4</v>
      </c>
      <c r="E615" s="84"/>
      <c r="F615" s="15"/>
      <c r="G615" s="15"/>
      <c r="H615" s="67" t="str">
        <f>IF(Vertices[[#This Row],[Size]]&gt;50,Vertices[[#This Row],[Vertex]],"")</f>
        <v/>
      </c>
      <c r="I615" s="67"/>
      <c r="J615" s="67"/>
      <c r="K615" s="16"/>
      <c r="L615" s="88"/>
      <c r="M615" s="89">
        <v>5630.1162109375</v>
      </c>
      <c r="N615" s="89">
        <v>8931.1845703125</v>
      </c>
      <c r="O615" s="78"/>
      <c r="P615" s="90"/>
      <c r="Q615" s="90"/>
      <c r="R615" s="116"/>
      <c r="S615" s="116"/>
      <c r="T615" s="116"/>
      <c r="U615" s="116"/>
      <c r="V615" s="117"/>
      <c r="W615" s="117"/>
      <c r="X615" s="117"/>
      <c r="Y615" s="117"/>
      <c r="Z615" s="51"/>
      <c r="AA615" s="85">
        <v>615</v>
      </c>
      <c r="AB615" s="85"/>
      <c r="AC615">
        <v>185</v>
      </c>
      <c r="AD615">
        <v>24</v>
      </c>
      <c r="AE615">
        <v>156</v>
      </c>
      <c r="AF615">
        <v>217</v>
      </c>
    </row>
    <row r="616" spans="1:32" x14ac:dyDescent="0.3">
      <c r="A616" t="s">
        <v>1083</v>
      </c>
      <c r="B616" s="53"/>
      <c r="C616" s="53"/>
      <c r="D616" s="87">
        <f>Vertices[[#This Row],[followersCount]]/100000</f>
        <v>1.4400000000000001E-3</v>
      </c>
      <c r="E616" s="84"/>
      <c r="F616" s="15"/>
      <c r="G616" s="15"/>
      <c r="H616" s="67" t="str">
        <f>IF(Vertices[[#This Row],[Size]]&gt;50,Vertices[[#This Row],[Vertex]],"")</f>
        <v/>
      </c>
      <c r="I616" s="67"/>
      <c r="J616" s="67"/>
      <c r="K616" s="16"/>
      <c r="L616" s="88"/>
      <c r="M616" s="89">
        <v>743.45892333984375</v>
      </c>
      <c r="N616" s="89">
        <v>4417.76220703125</v>
      </c>
      <c r="O616" s="78"/>
      <c r="P616" s="90"/>
      <c r="Q616" s="90"/>
      <c r="R616" s="116"/>
      <c r="S616" s="116"/>
      <c r="T616" s="116"/>
      <c r="U616" s="116"/>
      <c r="V616" s="117"/>
      <c r="W616" s="117"/>
      <c r="X616" s="117"/>
      <c r="Y616" s="117"/>
      <c r="Z616" s="51"/>
      <c r="AA616" s="85">
        <v>616</v>
      </c>
      <c r="AB616" s="85"/>
      <c r="AC616">
        <v>198</v>
      </c>
      <c r="AD616">
        <v>144</v>
      </c>
      <c r="AE616">
        <v>81</v>
      </c>
      <c r="AF616">
        <v>788</v>
      </c>
    </row>
    <row r="617" spans="1:32" x14ac:dyDescent="0.3">
      <c r="A617" t="s">
        <v>1084</v>
      </c>
      <c r="B617" s="53"/>
      <c r="C617" s="53"/>
      <c r="D617" s="87">
        <f>Vertices[[#This Row],[followersCount]]/100000</f>
        <v>3.14E-3</v>
      </c>
      <c r="E617" s="84"/>
      <c r="F617" s="15"/>
      <c r="G617" s="15"/>
      <c r="H617" s="67" t="str">
        <f>IF(Vertices[[#This Row],[Size]]&gt;50,Vertices[[#This Row],[Vertex]],"")</f>
        <v/>
      </c>
      <c r="I617" s="67"/>
      <c r="J617" s="67"/>
      <c r="K617" s="16"/>
      <c r="L617" s="88"/>
      <c r="M617" s="89">
        <v>4950.955078125</v>
      </c>
      <c r="N617" s="89">
        <v>8817.646484375</v>
      </c>
      <c r="O617" s="78"/>
      <c r="P617" s="90"/>
      <c r="Q617" s="90"/>
      <c r="R617" s="116"/>
      <c r="S617" s="116"/>
      <c r="T617" s="116"/>
      <c r="U617" s="116"/>
      <c r="V617" s="117"/>
      <c r="W617" s="117"/>
      <c r="X617" s="117"/>
      <c r="Y617" s="117"/>
      <c r="Z617" s="51"/>
      <c r="AA617" s="85">
        <v>617</v>
      </c>
      <c r="AB617" s="85"/>
      <c r="AC617">
        <v>1940</v>
      </c>
      <c r="AD617">
        <v>314</v>
      </c>
      <c r="AE617">
        <v>2098</v>
      </c>
      <c r="AF617">
        <v>691</v>
      </c>
    </row>
    <row r="618" spans="1:32" x14ac:dyDescent="0.3">
      <c r="A618" t="s">
        <v>1085</v>
      </c>
      <c r="B618" s="53"/>
      <c r="C618" s="53"/>
      <c r="D618" s="87">
        <f>Vertices[[#This Row],[followersCount]]/100000</f>
        <v>2.8900000000000002E-3</v>
      </c>
      <c r="E618" s="84"/>
      <c r="F618" s="15"/>
      <c r="G618" s="15"/>
      <c r="H618" s="67" t="str">
        <f>IF(Vertices[[#This Row],[Size]]&gt;50,Vertices[[#This Row],[Vertex]],"")</f>
        <v/>
      </c>
      <c r="I618" s="67"/>
      <c r="J618" s="67"/>
      <c r="K618" s="16"/>
      <c r="L618" s="88"/>
      <c r="M618" s="89">
        <v>3439.28466796875</v>
      </c>
      <c r="N618" s="89">
        <v>5914.22119140625</v>
      </c>
      <c r="O618" s="78"/>
      <c r="P618" s="90"/>
      <c r="Q618" s="90"/>
      <c r="R618" s="116"/>
      <c r="S618" s="116"/>
      <c r="T618" s="116"/>
      <c r="U618" s="116"/>
      <c r="V618" s="117"/>
      <c r="W618" s="117"/>
      <c r="X618" s="117"/>
      <c r="Y618" s="117"/>
      <c r="Z618" s="51"/>
      <c r="AA618" s="85">
        <v>618</v>
      </c>
      <c r="AB618" s="85"/>
      <c r="AC618">
        <v>668</v>
      </c>
      <c r="AD618">
        <v>289</v>
      </c>
      <c r="AE618">
        <v>1869</v>
      </c>
      <c r="AF618">
        <v>318</v>
      </c>
    </row>
    <row r="619" spans="1:32" x14ac:dyDescent="0.3">
      <c r="A619" t="s">
        <v>1086</v>
      </c>
      <c r="B619" s="53"/>
      <c r="C619" s="53"/>
      <c r="D619" s="87">
        <f>Vertices[[#This Row],[followersCount]]/100000</f>
        <v>2.3E-3</v>
      </c>
      <c r="E619" s="84"/>
      <c r="F619" s="15"/>
      <c r="G619" s="15"/>
      <c r="H619" s="67" t="str">
        <f>IF(Vertices[[#This Row],[Size]]&gt;50,Vertices[[#This Row],[Vertex]],"")</f>
        <v/>
      </c>
      <c r="I619" s="67"/>
      <c r="J619" s="67"/>
      <c r="K619" s="16"/>
      <c r="L619" s="88"/>
      <c r="M619" s="89">
        <v>7177.29638671875</v>
      </c>
      <c r="N619" s="89">
        <v>9436.2900390625</v>
      </c>
      <c r="O619" s="78"/>
      <c r="P619" s="90"/>
      <c r="Q619" s="90"/>
      <c r="R619" s="116"/>
      <c r="S619" s="116"/>
      <c r="T619" s="116"/>
      <c r="U619" s="116"/>
      <c r="V619" s="117"/>
      <c r="W619" s="117"/>
      <c r="X619" s="117"/>
      <c r="Y619" s="117"/>
      <c r="Z619" s="51"/>
      <c r="AA619" s="85">
        <v>619</v>
      </c>
      <c r="AB619" s="85"/>
      <c r="AC619">
        <v>64</v>
      </c>
      <c r="AD619">
        <v>230</v>
      </c>
      <c r="AE619">
        <v>28</v>
      </c>
      <c r="AF619">
        <v>932</v>
      </c>
    </row>
    <row r="620" spans="1:32" x14ac:dyDescent="0.3">
      <c r="A620" t="s">
        <v>1087</v>
      </c>
      <c r="B620" s="53"/>
      <c r="C620" s="53"/>
      <c r="D620" s="87">
        <f>Vertices[[#This Row],[followersCount]]/100000</f>
        <v>2.2000000000000001E-3</v>
      </c>
      <c r="E620" s="84"/>
      <c r="F620" s="15"/>
      <c r="G620" s="15"/>
      <c r="H620" s="67" t="str">
        <f>IF(Vertices[[#This Row],[Size]]&gt;50,Vertices[[#This Row],[Vertex]],"")</f>
        <v/>
      </c>
      <c r="I620" s="67"/>
      <c r="J620" s="67"/>
      <c r="K620" s="16"/>
      <c r="L620" s="88"/>
      <c r="M620" s="89">
        <v>3838.351806640625</v>
      </c>
      <c r="N620" s="89">
        <v>3163.583740234375</v>
      </c>
      <c r="O620" s="78"/>
      <c r="P620" s="90"/>
      <c r="Q620" s="90"/>
      <c r="R620" s="116"/>
      <c r="S620" s="116"/>
      <c r="T620" s="116"/>
      <c r="U620" s="116"/>
      <c r="V620" s="117"/>
      <c r="W620" s="117"/>
      <c r="X620" s="117"/>
      <c r="Y620" s="117"/>
      <c r="Z620" s="51"/>
      <c r="AA620" s="85">
        <v>620</v>
      </c>
      <c r="AB620" s="85"/>
      <c r="AC620">
        <v>127</v>
      </c>
      <c r="AD620">
        <v>220</v>
      </c>
      <c r="AE620">
        <v>19</v>
      </c>
      <c r="AF620">
        <v>238</v>
      </c>
    </row>
    <row r="621" spans="1:32" x14ac:dyDescent="0.3">
      <c r="A621" t="s">
        <v>1088</v>
      </c>
      <c r="B621" s="53"/>
      <c r="C621" s="53"/>
      <c r="D621" s="87">
        <f>Vertices[[#This Row],[followersCount]]/100000</f>
        <v>1.2199999999999999E-3</v>
      </c>
      <c r="E621" s="84"/>
      <c r="F621" s="15"/>
      <c r="G621" s="15"/>
      <c r="H621" s="67" t="str">
        <f>IF(Vertices[[#This Row],[Size]]&gt;50,Vertices[[#This Row],[Vertex]],"")</f>
        <v/>
      </c>
      <c r="I621" s="67"/>
      <c r="J621" s="67"/>
      <c r="K621" s="16"/>
      <c r="L621" s="88"/>
      <c r="M621" s="89">
        <v>776.531005859375</v>
      </c>
      <c r="N621" s="89">
        <v>7489.5458984375</v>
      </c>
      <c r="O621" s="78"/>
      <c r="P621" s="90"/>
      <c r="Q621" s="90"/>
      <c r="R621" s="116"/>
      <c r="S621" s="116"/>
      <c r="T621" s="116"/>
      <c r="U621" s="116"/>
      <c r="V621" s="117"/>
      <c r="W621" s="117"/>
      <c r="X621" s="117"/>
      <c r="Y621" s="117"/>
      <c r="Z621" s="51"/>
      <c r="AA621" s="85">
        <v>621</v>
      </c>
      <c r="AB621" s="85"/>
      <c r="AC621">
        <v>116</v>
      </c>
      <c r="AD621">
        <v>122</v>
      </c>
      <c r="AE621">
        <v>10</v>
      </c>
      <c r="AF621">
        <v>168</v>
      </c>
    </row>
    <row r="622" spans="1:32" x14ac:dyDescent="0.3">
      <c r="A622" t="s">
        <v>1089</v>
      </c>
      <c r="B622" s="53"/>
      <c r="C622" s="53"/>
      <c r="D622" s="87">
        <f>Vertices[[#This Row],[followersCount]]/100000</f>
        <v>5.5999999999999999E-3</v>
      </c>
      <c r="E622" s="84"/>
      <c r="F622" s="15"/>
      <c r="G622" s="15"/>
      <c r="H622" s="67" t="str">
        <f>IF(Vertices[[#This Row],[Size]]&gt;50,Vertices[[#This Row],[Vertex]],"")</f>
        <v/>
      </c>
      <c r="I622" s="67"/>
      <c r="J622" s="67"/>
      <c r="K622" s="16"/>
      <c r="L622" s="88"/>
      <c r="M622" s="89">
        <v>2012.215576171875</v>
      </c>
      <c r="N622" s="89">
        <v>5147.32470703125</v>
      </c>
      <c r="O622" s="78"/>
      <c r="P622" s="90"/>
      <c r="Q622" s="90"/>
      <c r="R622" s="116"/>
      <c r="S622" s="116"/>
      <c r="T622" s="116"/>
      <c r="U622" s="116"/>
      <c r="V622" s="117"/>
      <c r="W622" s="117"/>
      <c r="X622" s="117"/>
      <c r="Y622" s="117"/>
      <c r="Z622" s="51"/>
      <c r="AA622" s="85">
        <v>622</v>
      </c>
      <c r="AB622" s="85"/>
      <c r="AC622">
        <v>1817</v>
      </c>
      <c r="AD622">
        <v>560</v>
      </c>
      <c r="AE622">
        <v>53</v>
      </c>
      <c r="AF622">
        <v>555</v>
      </c>
    </row>
    <row r="623" spans="1:32" x14ac:dyDescent="0.3">
      <c r="A623" t="s">
        <v>1090</v>
      </c>
      <c r="B623" s="53"/>
      <c r="C623" s="53"/>
      <c r="D623" s="87">
        <f>Vertices[[#This Row],[followersCount]]/100000</f>
        <v>2.0000000000000002E-5</v>
      </c>
      <c r="E623" s="84"/>
      <c r="F623" s="15"/>
      <c r="G623" s="15"/>
      <c r="H623" s="67" t="str">
        <f>IF(Vertices[[#This Row],[Size]]&gt;50,Vertices[[#This Row],[Vertex]],"")</f>
        <v/>
      </c>
      <c r="I623" s="67"/>
      <c r="J623" s="67"/>
      <c r="K623" s="16"/>
      <c r="L623" s="88"/>
      <c r="M623" s="89">
        <v>2565.853515625</v>
      </c>
      <c r="N623" s="89">
        <v>5528.3740234375</v>
      </c>
      <c r="O623" s="78"/>
      <c r="P623" s="90"/>
      <c r="Q623" s="90"/>
      <c r="R623" s="116"/>
      <c r="S623" s="116"/>
      <c r="T623" s="116"/>
      <c r="U623" s="116"/>
      <c r="V623" s="117"/>
      <c r="W623" s="117"/>
      <c r="X623" s="117"/>
      <c r="Y623" s="117"/>
      <c r="Z623" s="51"/>
      <c r="AA623" s="85">
        <v>623</v>
      </c>
      <c r="AB623" s="85"/>
      <c r="AC623">
        <v>5</v>
      </c>
      <c r="AD623">
        <v>2</v>
      </c>
      <c r="AE623">
        <v>0</v>
      </c>
      <c r="AF623">
        <v>5</v>
      </c>
    </row>
    <row r="624" spans="1:32" x14ac:dyDescent="0.3">
      <c r="A624" t="s">
        <v>1091</v>
      </c>
      <c r="B624" s="53"/>
      <c r="C624" s="53"/>
      <c r="D624" s="87">
        <f>Vertices[[#This Row],[followersCount]]/100000</f>
        <v>3.0849999999999999E-2</v>
      </c>
      <c r="E624" s="84"/>
      <c r="F624" s="15"/>
      <c r="G624" s="15"/>
      <c r="H624" s="67" t="str">
        <f>IF(Vertices[[#This Row],[Size]]&gt;50,Vertices[[#This Row],[Vertex]],"")</f>
        <v/>
      </c>
      <c r="I624" s="67"/>
      <c r="J624" s="67"/>
      <c r="K624" s="16"/>
      <c r="L624" s="88"/>
      <c r="M624" s="89">
        <v>4817.73291015625</v>
      </c>
      <c r="N624" s="89">
        <v>2339.903076171875</v>
      </c>
      <c r="O624" s="78"/>
      <c r="P624" s="90"/>
      <c r="Q624" s="90"/>
      <c r="R624" s="116"/>
      <c r="S624" s="116"/>
      <c r="T624" s="116"/>
      <c r="U624" s="116"/>
      <c r="V624" s="117"/>
      <c r="W624" s="117"/>
      <c r="X624" s="117"/>
      <c r="Y624" s="117"/>
      <c r="Z624" s="51"/>
      <c r="AA624" s="85">
        <v>624</v>
      </c>
      <c r="AB624" s="85"/>
      <c r="AC624">
        <v>11523</v>
      </c>
      <c r="AD624">
        <v>3085</v>
      </c>
      <c r="AE624">
        <v>383</v>
      </c>
      <c r="AF624">
        <v>1748</v>
      </c>
    </row>
    <row r="625" spans="1:32" x14ac:dyDescent="0.3">
      <c r="A625" t="s">
        <v>1092</v>
      </c>
      <c r="B625" s="53"/>
      <c r="C625" s="53"/>
      <c r="D625" s="87">
        <f>Vertices[[#This Row],[followersCount]]/100000</f>
        <v>5.1799999999999999E-2</v>
      </c>
      <c r="E625" s="84"/>
      <c r="F625" s="15"/>
      <c r="G625" s="15"/>
      <c r="H625" s="67" t="str">
        <f>IF(Vertices[[#This Row],[Size]]&gt;50,Vertices[[#This Row],[Vertex]],"")</f>
        <v/>
      </c>
      <c r="I625" s="67"/>
      <c r="J625" s="67"/>
      <c r="K625" s="16"/>
      <c r="L625" s="88"/>
      <c r="M625" s="89">
        <v>3847.101318359375</v>
      </c>
      <c r="N625" s="89">
        <v>9171.4296875</v>
      </c>
      <c r="O625" s="78"/>
      <c r="P625" s="90"/>
      <c r="Q625" s="90"/>
      <c r="R625" s="116"/>
      <c r="S625" s="116"/>
      <c r="T625" s="116"/>
      <c r="U625" s="116"/>
      <c r="V625" s="117"/>
      <c r="W625" s="117"/>
      <c r="X625" s="117"/>
      <c r="Y625" s="117"/>
      <c r="Z625" s="51"/>
      <c r="AA625" s="85">
        <v>625</v>
      </c>
      <c r="AB625" s="85"/>
      <c r="AC625">
        <v>2633</v>
      </c>
      <c r="AD625">
        <v>5180</v>
      </c>
      <c r="AE625">
        <v>91</v>
      </c>
      <c r="AF625">
        <v>181</v>
      </c>
    </row>
    <row r="626" spans="1:32" x14ac:dyDescent="0.3">
      <c r="A626" t="s">
        <v>1093</v>
      </c>
      <c r="B626" s="53"/>
      <c r="C626" s="53"/>
      <c r="D626" s="87">
        <f>Vertices[[#This Row],[followersCount]]/100000</f>
        <v>3.8000000000000002E-4</v>
      </c>
      <c r="E626" s="84"/>
      <c r="F626" s="15"/>
      <c r="G626" s="15"/>
      <c r="H626" s="67" t="str">
        <f>IF(Vertices[[#This Row],[Size]]&gt;50,Vertices[[#This Row],[Vertex]],"")</f>
        <v/>
      </c>
      <c r="I626" s="67"/>
      <c r="J626" s="67"/>
      <c r="K626" s="16"/>
      <c r="L626" s="88"/>
      <c r="M626" s="89">
        <v>2890.100830078125</v>
      </c>
      <c r="N626" s="89">
        <v>2392.115478515625</v>
      </c>
      <c r="O626" s="78"/>
      <c r="P626" s="90"/>
      <c r="Q626" s="90"/>
      <c r="R626" s="116"/>
      <c r="S626" s="116"/>
      <c r="T626" s="116"/>
      <c r="U626" s="116"/>
      <c r="V626" s="117"/>
      <c r="W626" s="117"/>
      <c r="X626" s="117"/>
      <c r="Y626" s="117"/>
      <c r="Z626" s="51"/>
      <c r="AA626" s="85">
        <v>626</v>
      </c>
      <c r="AB626" s="85"/>
      <c r="AC626">
        <v>1085</v>
      </c>
      <c r="AD626">
        <v>38</v>
      </c>
      <c r="AE626">
        <v>1626</v>
      </c>
      <c r="AF626">
        <v>935</v>
      </c>
    </row>
    <row r="627" spans="1:32" x14ac:dyDescent="0.3">
      <c r="A627" t="s">
        <v>1094</v>
      </c>
      <c r="B627" s="53"/>
      <c r="C627" s="53"/>
      <c r="D627" s="87">
        <f>Vertices[[#This Row],[followersCount]]/100000</f>
        <v>7.6800000000000002E-3</v>
      </c>
      <c r="E627" s="84"/>
      <c r="F627" s="15"/>
      <c r="G627" s="15"/>
      <c r="H627" s="67" t="str">
        <f>IF(Vertices[[#This Row],[Size]]&gt;50,Vertices[[#This Row],[Vertex]],"")</f>
        <v/>
      </c>
      <c r="I627" s="67"/>
      <c r="J627" s="67"/>
      <c r="K627" s="16"/>
      <c r="L627" s="88"/>
      <c r="M627" s="89">
        <v>2881.84375</v>
      </c>
      <c r="N627" s="89">
        <v>9009.9326171875</v>
      </c>
      <c r="O627" s="78"/>
      <c r="P627" s="90"/>
      <c r="Q627" s="90"/>
      <c r="R627" s="116"/>
      <c r="S627" s="116"/>
      <c r="T627" s="116"/>
      <c r="U627" s="116"/>
      <c r="V627" s="117"/>
      <c r="W627" s="117"/>
      <c r="X627" s="117"/>
      <c r="Y627" s="117"/>
      <c r="Z627" s="51"/>
      <c r="AA627" s="85">
        <v>627</v>
      </c>
      <c r="AB627" s="85"/>
      <c r="AC627">
        <v>2930</v>
      </c>
      <c r="AD627">
        <v>768</v>
      </c>
      <c r="AE627">
        <v>293</v>
      </c>
      <c r="AF627">
        <v>1797</v>
      </c>
    </row>
    <row r="628" spans="1:32" x14ac:dyDescent="0.3">
      <c r="A628" t="s">
        <v>1095</v>
      </c>
      <c r="B628" s="53"/>
      <c r="C628" s="53"/>
      <c r="D628" s="87">
        <f>Vertices[[#This Row],[followersCount]]/100000</f>
        <v>9.0000000000000006E-5</v>
      </c>
      <c r="E628" s="84"/>
      <c r="F628" s="15"/>
      <c r="G628" s="15"/>
      <c r="H628" s="67" t="str">
        <f>IF(Vertices[[#This Row],[Size]]&gt;50,Vertices[[#This Row],[Vertex]],"")</f>
        <v/>
      </c>
      <c r="I628" s="67"/>
      <c r="J628" s="67"/>
      <c r="K628" s="16"/>
      <c r="L628" s="88"/>
      <c r="M628" s="89">
        <v>4625.80908203125</v>
      </c>
      <c r="N628" s="89">
        <v>9452.697265625</v>
      </c>
      <c r="O628" s="78"/>
      <c r="P628" s="90"/>
      <c r="Q628" s="90"/>
      <c r="R628" s="116"/>
      <c r="S628" s="116"/>
      <c r="T628" s="116"/>
      <c r="U628" s="116"/>
      <c r="V628" s="117"/>
      <c r="W628" s="117"/>
      <c r="X628" s="117"/>
      <c r="Y628" s="117"/>
      <c r="Z628" s="51"/>
      <c r="AA628" s="85">
        <v>628</v>
      </c>
      <c r="AB628" s="85"/>
      <c r="AC628">
        <v>0</v>
      </c>
      <c r="AD628">
        <v>9</v>
      </c>
      <c r="AE628">
        <v>0</v>
      </c>
      <c r="AF628">
        <v>134</v>
      </c>
    </row>
    <row r="629" spans="1:32" x14ac:dyDescent="0.3">
      <c r="A629" t="s">
        <v>1096</v>
      </c>
      <c r="B629" s="53"/>
      <c r="C629" s="53"/>
      <c r="D629" s="87">
        <f>Vertices[[#This Row],[followersCount]]/100000</f>
        <v>5.0000000000000002E-5</v>
      </c>
      <c r="E629" s="84"/>
      <c r="F629" s="15"/>
      <c r="G629" s="15"/>
      <c r="H629" s="67" t="str">
        <f>IF(Vertices[[#This Row],[Size]]&gt;50,Vertices[[#This Row],[Vertex]],"")</f>
        <v/>
      </c>
      <c r="I629" s="67"/>
      <c r="J629" s="67"/>
      <c r="K629" s="16"/>
      <c r="L629" s="88"/>
      <c r="M629" s="89">
        <v>6741.35595703125</v>
      </c>
      <c r="N629" s="89">
        <v>3803.006591796875</v>
      </c>
      <c r="O629" s="78"/>
      <c r="P629" s="90"/>
      <c r="Q629" s="90"/>
      <c r="R629" s="116"/>
      <c r="S629" s="116"/>
      <c r="T629" s="116"/>
      <c r="U629" s="116"/>
      <c r="V629" s="117"/>
      <c r="W629" s="117"/>
      <c r="X629" s="117"/>
      <c r="Y629" s="117"/>
      <c r="Z629" s="51"/>
      <c r="AA629" s="85">
        <v>629</v>
      </c>
      <c r="AB629" s="85"/>
      <c r="AC629">
        <v>2</v>
      </c>
      <c r="AD629">
        <v>5</v>
      </c>
      <c r="AE629">
        <v>1</v>
      </c>
      <c r="AF629">
        <v>25</v>
      </c>
    </row>
    <row r="630" spans="1:32" x14ac:dyDescent="0.3">
      <c r="A630" t="s">
        <v>1097</v>
      </c>
      <c r="B630" s="53"/>
      <c r="C630" s="53"/>
      <c r="D630" s="87">
        <f>Vertices[[#This Row],[followersCount]]/100000</f>
        <v>7.2999999999999996E-4</v>
      </c>
      <c r="E630" s="84"/>
      <c r="F630" s="15"/>
      <c r="G630" s="15"/>
      <c r="H630" s="67" t="str">
        <f>IF(Vertices[[#This Row],[Size]]&gt;50,Vertices[[#This Row],[Vertex]],"")</f>
        <v/>
      </c>
      <c r="I630" s="67"/>
      <c r="J630" s="67"/>
      <c r="K630" s="16"/>
      <c r="L630" s="88"/>
      <c r="M630" s="89">
        <v>4804.56640625</v>
      </c>
      <c r="N630" s="89">
        <v>3287.914306640625</v>
      </c>
      <c r="O630" s="78"/>
      <c r="P630" s="90"/>
      <c r="Q630" s="90"/>
      <c r="R630" s="116"/>
      <c r="S630" s="116"/>
      <c r="T630" s="116"/>
      <c r="U630" s="116"/>
      <c r="V630" s="117"/>
      <c r="W630" s="117"/>
      <c r="X630" s="117"/>
      <c r="Y630" s="117"/>
      <c r="Z630" s="51"/>
      <c r="AA630" s="85">
        <v>630</v>
      </c>
      <c r="AB630" s="85"/>
      <c r="AC630">
        <v>350</v>
      </c>
      <c r="AD630">
        <v>73</v>
      </c>
      <c r="AE630">
        <v>450</v>
      </c>
      <c r="AF630">
        <v>364</v>
      </c>
    </row>
    <row r="631" spans="1:32" x14ac:dyDescent="0.3">
      <c r="A631" t="s">
        <v>1098</v>
      </c>
      <c r="B631" s="53"/>
      <c r="C631" s="53"/>
      <c r="D631" s="87">
        <f>Vertices[[#This Row],[followersCount]]/100000</f>
        <v>3.9100000000000003E-3</v>
      </c>
      <c r="E631" s="84"/>
      <c r="F631" s="15"/>
      <c r="G631" s="15"/>
      <c r="H631" s="67" t="str">
        <f>IF(Vertices[[#This Row],[Size]]&gt;50,Vertices[[#This Row],[Vertex]],"")</f>
        <v/>
      </c>
      <c r="I631" s="67"/>
      <c r="J631" s="67"/>
      <c r="K631" s="16"/>
      <c r="L631" s="88"/>
      <c r="M631" s="89">
        <v>4191.1357421875</v>
      </c>
      <c r="N631" s="89">
        <v>8485.4970703125</v>
      </c>
      <c r="O631" s="78"/>
      <c r="P631" s="90"/>
      <c r="Q631" s="90"/>
      <c r="R631" s="116"/>
      <c r="S631" s="116"/>
      <c r="T631" s="116"/>
      <c r="U631" s="116"/>
      <c r="V631" s="117"/>
      <c r="W631" s="117"/>
      <c r="X631" s="117"/>
      <c r="Y631" s="117"/>
      <c r="Z631" s="51"/>
      <c r="AA631" s="85">
        <v>631</v>
      </c>
      <c r="AB631" s="85"/>
      <c r="AC631">
        <v>1055</v>
      </c>
      <c r="AD631">
        <v>391</v>
      </c>
      <c r="AE631">
        <v>22</v>
      </c>
      <c r="AF631">
        <v>648</v>
      </c>
    </row>
    <row r="632" spans="1:32" x14ac:dyDescent="0.3">
      <c r="A632" t="s">
        <v>1099</v>
      </c>
      <c r="B632" s="53"/>
      <c r="C632" s="53"/>
      <c r="D632" s="87">
        <f>Vertices[[#This Row],[followersCount]]/100000</f>
        <v>4.2000000000000002E-4</v>
      </c>
      <c r="E632" s="84"/>
      <c r="F632" s="15"/>
      <c r="G632" s="15"/>
      <c r="H632" s="67" t="str">
        <f>IF(Vertices[[#This Row],[Size]]&gt;50,Vertices[[#This Row],[Vertex]],"")</f>
        <v/>
      </c>
      <c r="I632" s="67"/>
      <c r="J632" s="67"/>
      <c r="K632" s="16"/>
      <c r="L632" s="88"/>
      <c r="M632" s="89">
        <v>2886.67822265625</v>
      </c>
      <c r="N632" s="89">
        <v>7510.76171875</v>
      </c>
      <c r="O632" s="78"/>
      <c r="P632" s="90"/>
      <c r="Q632" s="90"/>
      <c r="R632" s="116"/>
      <c r="S632" s="116"/>
      <c r="T632" s="116"/>
      <c r="U632" s="116"/>
      <c r="V632" s="117"/>
      <c r="W632" s="117"/>
      <c r="X632" s="117"/>
      <c r="Y632" s="117"/>
      <c r="Z632" s="51"/>
      <c r="AA632" s="85">
        <v>632</v>
      </c>
      <c r="AB632" s="85"/>
      <c r="AC632">
        <v>93</v>
      </c>
      <c r="AD632">
        <v>42</v>
      </c>
      <c r="AE632">
        <v>0</v>
      </c>
      <c r="AF632">
        <v>50</v>
      </c>
    </row>
    <row r="633" spans="1:32" x14ac:dyDescent="0.3">
      <c r="A633" t="s">
        <v>1100</v>
      </c>
      <c r="B633" s="53"/>
      <c r="C633" s="53"/>
      <c r="D633" s="87">
        <f>Vertices[[#This Row],[followersCount]]/100000</f>
        <v>1.966E-2</v>
      </c>
      <c r="E633" s="84"/>
      <c r="F633" s="15"/>
      <c r="G633" s="15"/>
      <c r="H633" s="67" t="str">
        <f>IF(Vertices[[#This Row],[Size]]&gt;50,Vertices[[#This Row],[Vertex]],"")</f>
        <v/>
      </c>
      <c r="I633" s="67"/>
      <c r="J633" s="67"/>
      <c r="K633" s="16"/>
      <c r="L633" s="88"/>
      <c r="M633" s="89">
        <v>2852.608642578125</v>
      </c>
      <c r="N633" s="89">
        <v>9297</v>
      </c>
      <c r="O633" s="78"/>
      <c r="P633" s="90"/>
      <c r="Q633" s="90"/>
      <c r="R633" s="116"/>
      <c r="S633" s="116"/>
      <c r="T633" s="116"/>
      <c r="U633" s="116"/>
      <c r="V633" s="117"/>
      <c r="W633" s="117"/>
      <c r="X633" s="117"/>
      <c r="Y633" s="117"/>
      <c r="Z633" s="51"/>
      <c r="AA633" s="85">
        <v>633</v>
      </c>
      <c r="AB633" s="85"/>
      <c r="AC633">
        <v>1524</v>
      </c>
      <c r="AD633">
        <v>1966</v>
      </c>
      <c r="AE633">
        <v>333</v>
      </c>
      <c r="AF633">
        <v>2082</v>
      </c>
    </row>
    <row r="634" spans="1:32" x14ac:dyDescent="0.3">
      <c r="A634" t="s">
        <v>1101</v>
      </c>
      <c r="B634" s="53"/>
      <c r="C634" s="53"/>
      <c r="D634" s="87">
        <f>Vertices[[#This Row],[followersCount]]/100000</f>
        <v>8.0999999999999996E-4</v>
      </c>
      <c r="E634" s="84"/>
      <c r="F634" s="15"/>
      <c r="G634" s="15"/>
      <c r="H634" s="67" t="str">
        <f>IF(Vertices[[#This Row],[Size]]&gt;50,Vertices[[#This Row],[Vertex]],"")</f>
        <v/>
      </c>
      <c r="I634" s="67"/>
      <c r="J634" s="67"/>
      <c r="K634" s="16"/>
      <c r="L634" s="88"/>
      <c r="M634" s="89">
        <v>407.48721313476563</v>
      </c>
      <c r="N634" s="89">
        <v>3488.823486328125</v>
      </c>
      <c r="O634" s="78"/>
      <c r="P634" s="90"/>
      <c r="Q634" s="90"/>
      <c r="R634" s="116"/>
      <c r="S634" s="116"/>
      <c r="T634" s="116"/>
      <c r="U634" s="116"/>
      <c r="V634" s="117"/>
      <c r="W634" s="117"/>
      <c r="X634" s="117"/>
      <c r="Y634" s="117"/>
      <c r="Z634" s="51"/>
      <c r="AA634" s="85">
        <v>634</v>
      </c>
      <c r="AB634" s="85"/>
      <c r="AC634">
        <v>32</v>
      </c>
      <c r="AD634">
        <v>81</v>
      </c>
      <c r="AE634">
        <v>58</v>
      </c>
      <c r="AF634">
        <v>364</v>
      </c>
    </row>
    <row r="635" spans="1:32" x14ac:dyDescent="0.3">
      <c r="A635" t="s">
        <v>1102</v>
      </c>
      <c r="B635" s="53"/>
      <c r="C635" s="53"/>
      <c r="D635" s="87">
        <f>Vertices[[#This Row],[followersCount]]/100000</f>
        <v>2.4299999999999999E-3</v>
      </c>
      <c r="E635" s="84"/>
      <c r="F635" s="15"/>
      <c r="G635" s="15"/>
      <c r="H635" s="67" t="str">
        <f>IF(Vertices[[#This Row],[Size]]&gt;50,Vertices[[#This Row],[Vertex]],"")</f>
        <v/>
      </c>
      <c r="I635" s="67"/>
      <c r="J635" s="67"/>
      <c r="K635" s="16"/>
      <c r="L635" s="88"/>
      <c r="M635" s="89">
        <v>2303.429931640625</v>
      </c>
      <c r="N635" s="89">
        <v>5451.6611328125</v>
      </c>
      <c r="O635" s="78"/>
      <c r="P635" s="90"/>
      <c r="Q635" s="90"/>
      <c r="R635" s="116"/>
      <c r="S635" s="116"/>
      <c r="T635" s="116"/>
      <c r="U635" s="116"/>
      <c r="V635" s="117"/>
      <c r="W635" s="117"/>
      <c r="X635" s="117"/>
      <c r="Y635" s="117"/>
      <c r="Z635" s="51"/>
      <c r="AA635" s="85">
        <v>635</v>
      </c>
      <c r="AB635" s="85"/>
      <c r="AC635">
        <v>789</v>
      </c>
      <c r="AD635">
        <v>243</v>
      </c>
      <c r="AE635">
        <v>110</v>
      </c>
      <c r="AF635">
        <v>451</v>
      </c>
    </row>
    <row r="636" spans="1:32" x14ac:dyDescent="0.3">
      <c r="A636" t="s">
        <v>1103</v>
      </c>
      <c r="B636" s="53"/>
      <c r="C636" s="53"/>
      <c r="D636" s="87">
        <f>Vertices[[#This Row],[followersCount]]/100000</f>
        <v>6.4000000000000005E-4</v>
      </c>
      <c r="E636" s="84"/>
      <c r="F636" s="15"/>
      <c r="G636" s="15"/>
      <c r="H636" s="67" t="str">
        <f>IF(Vertices[[#This Row],[Size]]&gt;50,Vertices[[#This Row],[Vertex]],"")</f>
        <v/>
      </c>
      <c r="I636" s="67"/>
      <c r="J636" s="67"/>
      <c r="K636" s="16"/>
      <c r="L636" s="88"/>
      <c r="M636" s="89">
        <v>6472.6357421875</v>
      </c>
      <c r="N636" s="89">
        <v>1026.370361328125</v>
      </c>
      <c r="O636" s="78"/>
      <c r="P636" s="90"/>
      <c r="Q636" s="90"/>
      <c r="R636" s="116"/>
      <c r="S636" s="116"/>
      <c r="T636" s="116"/>
      <c r="U636" s="116"/>
      <c r="V636" s="117"/>
      <c r="W636" s="117"/>
      <c r="X636" s="117"/>
      <c r="Y636" s="117"/>
      <c r="Z636" s="51"/>
      <c r="AA636" s="85">
        <v>636</v>
      </c>
      <c r="AB636" s="85"/>
      <c r="AC636">
        <v>136</v>
      </c>
      <c r="AD636">
        <v>64</v>
      </c>
      <c r="AE636">
        <v>1286</v>
      </c>
      <c r="AF636">
        <v>454</v>
      </c>
    </row>
    <row r="637" spans="1:32" x14ac:dyDescent="0.3">
      <c r="A637" t="s">
        <v>1104</v>
      </c>
      <c r="B637" s="53"/>
      <c r="C637" s="53"/>
      <c r="D637" s="87">
        <f>Vertices[[#This Row],[followersCount]]/100000</f>
        <v>1.1000000000000001E-3</v>
      </c>
      <c r="E637" s="84"/>
      <c r="F637" s="15"/>
      <c r="G637" s="15"/>
      <c r="H637" s="67" t="str">
        <f>IF(Vertices[[#This Row],[Size]]&gt;50,Vertices[[#This Row],[Vertex]],"")</f>
        <v/>
      </c>
      <c r="I637" s="67"/>
      <c r="J637" s="67"/>
      <c r="K637" s="16"/>
      <c r="L637" s="88"/>
      <c r="M637" s="89">
        <v>4299.052734375</v>
      </c>
      <c r="N637" s="89">
        <v>5685.19921875</v>
      </c>
      <c r="O637" s="78"/>
      <c r="P637" s="90"/>
      <c r="Q637" s="90"/>
      <c r="R637" s="116"/>
      <c r="S637" s="116"/>
      <c r="T637" s="116"/>
      <c r="U637" s="116"/>
      <c r="V637" s="117"/>
      <c r="W637" s="117"/>
      <c r="X637" s="117"/>
      <c r="Y637" s="117"/>
      <c r="Z637" s="51"/>
      <c r="AA637" s="85">
        <v>637</v>
      </c>
      <c r="AB637" s="85"/>
      <c r="AC637">
        <v>2478</v>
      </c>
      <c r="AD637">
        <v>110</v>
      </c>
      <c r="AE637">
        <v>38</v>
      </c>
      <c r="AF637">
        <v>419</v>
      </c>
    </row>
    <row r="638" spans="1:32" x14ac:dyDescent="0.3">
      <c r="A638" t="s">
        <v>1105</v>
      </c>
      <c r="B638" s="53"/>
      <c r="C638" s="53"/>
      <c r="D638" s="87">
        <f>Vertices[[#This Row],[followersCount]]/100000</f>
        <v>8.3000000000000001E-4</v>
      </c>
      <c r="E638" s="84"/>
      <c r="F638" s="15"/>
      <c r="G638" s="15"/>
      <c r="H638" s="67" t="str">
        <f>IF(Vertices[[#This Row],[Size]]&gt;50,Vertices[[#This Row],[Vertex]],"")</f>
        <v/>
      </c>
      <c r="I638" s="67"/>
      <c r="J638" s="67"/>
      <c r="K638" s="16"/>
      <c r="L638" s="88"/>
      <c r="M638" s="89">
        <v>6548.091796875</v>
      </c>
      <c r="N638" s="89">
        <v>4024.013916015625</v>
      </c>
      <c r="O638" s="78"/>
      <c r="P638" s="90"/>
      <c r="Q638" s="90"/>
      <c r="R638" s="116"/>
      <c r="S638" s="116"/>
      <c r="T638" s="116"/>
      <c r="U638" s="116"/>
      <c r="V638" s="117"/>
      <c r="W638" s="117"/>
      <c r="X638" s="117"/>
      <c r="Y638" s="117"/>
      <c r="Z638" s="51"/>
      <c r="AA638" s="85">
        <v>638</v>
      </c>
      <c r="AB638" s="85"/>
      <c r="AC638">
        <v>733</v>
      </c>
      <c r="AD638">
        <v>83</v>
      </c>
      <c r="AE638">
        <v>452</v>
      </c>
      <c r="AF638">
        <v>183</v>
      </c>
    </row>
    <row r="639" spans="1:32" x14ac:dyDescent="0.3">
      <c r="A639" t="s">
        <v>1106</v>
      </c>
      <c r="B639" s="53"/>
      <c r="C639" s="53"/>
      <c r="D639" s="87">
        <f>Vertices[[#This Row],[followersCount]]/100000</f>
        <v>1.3999999999999999E-4</v>
      </c>
      <c r="E639" s="84"/>
      <c r="F639" s="15"/>
      <c r="G639" s="15"/>
      <c r="H639" s="67" t="str">
        <f>IF(Vertices[[#This Row],[Size]]&gt;50,Vertices[[#This Row],[Vertex]],"")</f>
        <v/>
      </c>
      <c r="I639" s="67"/>
      <c r="J639" s="67"/>
      <c r="K639" s="16"/>
      <c r="L639" s="88"/>
      <c r="M639" s="89">
        <v>4326.89697265625</v>
      </c>
      <c r="N639" s="89">
        <v>1581.116455078125</v>
      </c>
      <c r="O639" s="78"/>
      <c r="P639" s="90"/>
      <c r="Q639" s="90"/>
      <c r="R639" s="116"/>
      <c r="S639" s="116"/>
      <c r="T639" s="116"/>
      <c r="U639" s="116"/>
      <c r="V639" s="117"/>
      <c r="W639" s="117"/>
      <c r="X639" s="117"/>
      <c r="Y639" s="117"/>
      <c r="Z639" s="51"/>
      <c r="AA639" s="85">
        <v>639</v>
      </c>
      <c r="AB639" s="85"/>
      <c r="AC639">
        <v>8</v>
      </c>
      <c r="AD639">
        <v>14</v>
      </c>
      <c r="AE639">
        <v>5</v>
      </c>
      <c r="AF639">
        <v>168</v>
      </c>
    </row>
    <row r="640" spans="1:32" x14ac:dyDescent="0.3">
      <c r="A640" t="s">
        <v>1107</v>
      </c>
      <c r="B640" s="53"/>
      <c r="C640" s="53"/>
      <c r="D640" s="87">
        <f>Vertices[[#This Row],[followersCount]]/100000</f>
        <v>4.0000000000000002E-4</v>
      </c>
      <c r="E640" s="84"/>
      <c r="F640" s="15"/>
      <c r="G640" s="15"/>
      <c r="H640" s="67" t="str">
        <f>IF(Vertices[[#This Row],[Size]]&gt;50,Vertices[[#This Row],[Vertex]],"")</f>
        <v/>
      </c>
      <c r="I640" s="67"/>
      <c r="J640" s="67"/>
      <c r="K640" s="16"/>
      <c r="L640" s="88"/>
      <c r="M640" s="89">
        <v>8907.009765625</v>
      </c>
      <c r="N640" s="89">
        <v>3634.936279296875</v>
      </c>
      <c r="O640" s="78"/>
      <c r="P640" s="90"/>
      <c r="Q640" s="90"/>
      <c r="R640" s="116"/>
      <c r="S640" s="116"/>
      <c r="T640" s="116"/>
      <c r="U640" s="116"/>
      <c r="V640" s="117"/>
      <c r="W640" s="117"/>
      <c r="X640" s="117"/>
      <c r="Y640" s="117"/>
      <c r="Z640" s="51"/>
      <c r="AA640" s="85">
        <v>640</v>
      </c>
      <c r="AB640" s="85"/>
      <c r="AC640">
        <v>1179</v>
      </c>
      <c r="AD640">
        <v>40</v>
      </c>
      <c r="AE640">
        <v>3267</v>
      </c>
      <c r="AF640">
        <v>399</v>
      </c>
    </row>
    <row r="641" spans="1:32" x14ac:dyDescent="0.3">
      <c r="A641" t="s">
        <v>1108</v>
      </c>
      <c r="B641" s="53"/>
      <c r="C641" s="53"/>
      <c r="D641" s="87">
        <f>Vertices[[#This Row],[followersCount]]/100000</f>
        <v>3.9100000000000003E-3</v>
      </c>
      <c r="E641" s="84"/>
      <c r="F641" s="15"/>
      <c r="G641" s="15"/>
      <c r="H641" s="67" t="str">
        <f>IF(Vertices[[#This Row],[Size]]&gt;50,Vertices[[#This Row],[Vertex]],"")</f>
        <v/>
      </c>
      <c r="I641" s="67"/>
      <c r="J641" s="67"/>
      <c r="K641" s="16"/>
      <c r="L641" s="88"/>
      <c r="M641" s="89">
        <v>3207.5146484375</v>
      </c>
      <c r="N641" s="89">
        <v>4282.37109375</v>
      </c>
      <c r="O641" s="78"/>
      <c r="P641" s="90"/>
      <c r="Q641" s="90"/>
      <c r="R641" s="116"/>
      <c r="S641" s="116"/>
      <c r="T641" s="116"/>
      <c r="U641" s="116"/>
      <c r="V641" s="117"/>
      <c r="W641" s="117"/>
      <c r="X641" s="117"/>
      <c r="Y641" s="117"/>
      <c r="Z641" s="51"/>
      <c r="AA641" s="85">
        <v>641</v>
      </c>
      <c r="AB641" s="85"/>
      <c r="AC641">
        <v>1654</v>
      </c>
      <c r="AD641">
        <v>391</v>
      </c>
      <c r="AE641">
        <v>2066</v>
      </c>
      <c r="AF641">
        <v>329</v>
      </c>
    </row>
    <row r="642" spans="1:32" x14ac:dyDescent="0.3">
      <c r="A642" t="s">
        <v>1109</v>
      </c>
      <c r="B642" s="53"/>
      <c r="C642" s="53"/>
      <c r="D642" s="87">
        <f>Vertices[[#This Row],[followersCount]]/100000</f>
        <v>3.8999999999999999E-4</v>
      </c>
      <c r="E642" s="84"/>
      <c r="F642" s="15"/>
      <c r="G642" s="15"/>
      <c r="H642" s="67" t="str">
        <f>IF(Vertices[[#This Row],[Size]]&gt;50,Vertices[[#This Row],[Vertex]],"")</f>
        <v/>
      </c>
      <c r="I642" s="67"/>
      <c r="J642" s="67"/>
      <c r="K642" s="16"/>
      <c r="L642" s="88"/>
      <c r="M642" s="89">
        <v>9163.9248046875</v>
      </c>
      <c r="N642" s="89">
        <v>5326.65966796875</v>
      </c>
      <c r="O642" s="78"/>
      <c r="P642" s="90"/>
      <c r="Q642" s="90"/>
      <c r="R642" s="116"/>
      <c r="S642" s="116"/>
      <c r="T642" s="116"/>
      <c r="U642" s="116"/>
      <c r="V642" s="117"/>
      <c r="W642" s="117"/>
      <c r="X642" s="117"/>
      <c r="Y642" s="117"/>
      <c r="Z642" s="51"/>
      <c r="AA642" s="85">
        <v>642</v>
      </c>
      <c r="AB642" s="85"/>
      <c r="AC642">
        <v>438</v>
      </c>
      <c r="AD642">
        <v>39</v>
      </c>
      <c r="AE642">
        <v>3</v>
      </c>
      <c r="AF642">
        <v>392</v>
      </c>
    </row>
    <row r="643" spans="1:32" x14ac:dyDescent="0.3">
      <c r="A643" t="s">
        <v>1110</v>
      </c>
      <c r="B643" s="53"/>
      <c r="C643" s="53"/>
      <c r="D643" s="87">
        <f>Vertices[[#This Row],[followersCount]]/100000</f>
        <v>2.7599999999999999E-3</v>
      </c>
      <c r="E643" s="84"/>
      <c r="F643" s="15"/>
      <c r="G643" s="15"/>
      <c r="H643" s="67" t="str">
        <f>IF(Vertices[[#This Row],[Size]]&gt;50,Vertices[[#This Row],[Vertex]],"")</f>
        <v/>
      </c>
      <c r="I643" s="67"/>
      <c r="J643" s="67"/>
      <c r="K643" s="16"/>
      <c r="L643" s="88"/>
      <c r="M643" s="89">
        <v>8776.0283203125</v>
      </c>
      <c r="N643" s="89">
        <v>6627.7890625</v>
      </c>
      <c r="O643" s="78"/>
      <c r="P643" s="90"/>
      <c r="Q643" s="90"/>
      <c r="R643" s="116"/>
      <c r="S643" s="116"/>
      <c r="T643" s="116"/>
      <c r="U643" s="116"/>
      <c r="V643" s="117"/>
      <c r="W643" s="117"/>
      <c r="X643" s="117"/>
      <c r="Y643" s="117"/>
      <c r="Z643" s="51"/>
      <c r="AA643" s="85">
        <v>643</v>
      </c>
      <c r="AB643" s="85"/>
      <c r="AC643">
        <v>21</v>
      </c>
      <c r="AD643">
        <v>276</v>
      </c>
      <c r="AE643">
        <v>5</v>
      </c>
      <c r="AF643">
        <v>1945</v>
      </c>
    </row>
    <row r="644" spans="1:32" x14ac:dyDescent="0.3">
      <c r="A644" t="s">
        <v>1111</v>
      </c>
      <c r="B644" s="53"/>
      <c r="C644" s="53"/>
      <c r="D644" s="87">
        <f>Vertices[[#This Row],[followersCount]]/100000</f>
        <v>0</v>
      </c>
      <c r="E644" s="84"/>
      <c r="F644" s="15"/>
      <c r="G644" s="15"/>
      <c r="H644" s="67" t="str">
        <f>IF(Vertices[[#This Row],[Size]]&gt;50,Vertices[[#This Row],[Vertex]],"")</f>
        <v/>
      </c>
      <c r="I644" s="67"/>
      <c r="J644" s="67"/>
      <c r="K644" s="16"/>
      <c r="L644" s="88"/>
      <c r="M644" s="89">
        <v>2996.343017578125</v>
      </c>
      <c r="N644" s="89">
        <v>4934.79345703125</v>
      </c>
      <c r="O644" s="78"/>
      <c r="P644" s="90"/>
      <c r="Q644" s="90"/>
      <c r="R644" s="116"/>
      <c r="S644" s="116"/>
      <c r="T644" s="116"/>
      <c r="U644" s="116"/>
      <c r="V644" s="117"/>
      <c r="W644" s="117"/>
      <c r="X644" s="117"/>
      <c r="Y644" s="117"/>
      <c r="Z644" s="51"/>
      <c r="AA644" s="85">
        <v>644</v>
      </c>
      <c r="AB644" s="85"/>
      <c r="AC644">
        <v>0</v>
      </c>
      <c r="AD644">
        <v>0</v>
      </c>
      <c r="AE644">
        <v>0</v>
      </c>
      <c r="AF644">
        <v>21</v>
      </c>
    </row>
    <row r="645" spans="1:32" x14ac:dyDescent="0.3">
      <c r="A645" t="s">
        <v>1112</v>
      </c>
      <c r="B645" s="53"/>
      <c r="C645" s="53"/>
      <c r="D645" s="87">
        <f>Vertices[[#This Row],[followersCount]]/100000</f>
        <v>1.7489999999999999E-2</v>
      </c>
      <c r="E645" s="84"/>
      <c r="F645" s="15"/>
      <c r="G645" s="15"/>
      <c r="H645" s="67" t="str">
        <f>IF(Vertices[[#This Row],[Size]]&gt;50,Vertices[[#This Row],[Vertex]],"")</f>
        <v/>
      </c>
      <c r="I645" s="67"/>
      <c r="J645" s="67"/>
      <c r="K645" s="16"/>
      <c r="L645" s="88"/>
      <c r="M645" s="89">
        <v>6979.619140625</v>
      </c>
      <c r="N645" s="89">
        <v>6921.73583984375</v>
      </c>
      <c r="O645" s="78"/>
      <c r="P645" s="90"/>
      <c r="Q645" s="90"/>
      <c r="R645" s="116"/>
      <c r="S645" s="116"/>
      <c r="T645" s="116"/>
      <c r="U645" s="116"/>
      <c r="V645" s="117"/>
      <c r="W645" s="117"/>
      <c r="X645" s="117"/>
      <c r="Y645" s="117"/>
      <c r="Z645" s="51"/>
      <c r="AA645" s="85">
        <v>645</v>
      </c>
      <c r="AB645" s="85"/>
      <c r="AC645">
        <v>2875</v>
      </c>
      <c r="AD645">
        <v>1749</v>
      </c>
      <c r="AE645">
        <v>2167</v>
      </c>
      <c r="AF645">
        <v>1740</v>
      </c>
    </row>
    <row r="646" spans="1:32" x14ac:dyDescent="0.3">
      <c r="A646" t="s">
        <v>1113</v>
      </c>
      <c r="B646" s="53"/>
      <c r="C646" s="53"/>
      <c r="D646" s="87">
        <f>Vertices[[#This Row],[followersCount]]/100000</f>
        <v>2.3400000000000001E-3</v>
      </c>
      <c r="E646" s="84"/>
      <c r="F646" s="15"/>
      <c r="G646" s="15"/>
      <c r="H646" s="67" t="str">
        <f>IF(Vertices[[#This Row],[Size]]&gt;50,Vertices[[#This Row],[Vertex]],"")</f>
        <v/>
      </c>
      <c r="I646" s="67"/>
      <c r="J646" s="67"/>
      <c r="K646" s="16"/>
      <c r="L646" s="88"/>
      <c r="M646" s="89">
        <v>8758.212890625</v>
      </c>
      <c r="N646" s="89">
        <v>7496.3564453125</v>
      </c>
      <c r="O646" s="78"/>
      <c r="P646" s="90"/>
      <c r="Q646" s="90"/>
      <c r="R646" s="116"/>
      <c r="S646" s="116"/>
      <c r="T646" s="116"/>
      <c r="U646" s="116"/>
      <c r="V646" s="117"/>
      <c r="W646" s="117"/>
      <c r="X646" s="117"/>
      <c r="Y646" s="117"/>
      <c r="Z646" s="51"/>
      <c r="AA646" s="85">
        <v>646</v>
      </c>
      <c r="AB646" s="85"/>
      <c r="AC646">
        <v>780</v>
      </c>
      <c r="AD646">
        <v>234</v>
      </c>
      <c r="AE646">
        <v>0</v>
      </c>
      <c r="AF646">
        <v>1109</v>
      </c>
    </row>
    <row r="647" spans="1:32" x14ac:dyDescent="0.3">
      <c r="A647" t="s">
        <v>1114</v>
      </c>
      <c r="B647" s="53"/>
      <c r="C647" s="53"/>
      <c r="D647" s="87">
        <f>Vertices[[#This Row],[followersCount]]/100000</f>
        <v>5.1599999999999997E-3</v>
      </c>
      <c r="E647" s="84"/>
      <c r="F647" s="15"/>
      <c r="G647" s="15"/>
      <c r="H647" s="67" t="str">
        <f>IF(Vertices[[#This Row],[Size]]&gt;50,Vertices[[#This Row],[Vertex]],"")</f>
        <v/>
      </c>
      <c r="I647" s="67"/>
      <c r="J647" s="67"/>
      <c r="K647" s="16"/>
      <c r="L647" s="88"/>
      <c r="M647" s="89">
        <v>5088.857421875</v>
      </c>
      <c r="N647" s="89">
        <v>640.6527099609375</v>
      </c>
      <c r="O647" s="78"/>
      <c r="P647" s="90"/>
      <c r="Q647" s="90"/>
      <c r="R647" s="116"/>
      <c r="S647" s="116"/>
      <c r="T647" s="116"/>
      <c r="U647" s="116"/>
      <c r="V647" s="117"/>
      <c r="W647" s="117"/>
      <c r="X647" s="117"/>
      <c r="Y647" s="117"/>
      <c r="Z647" s="51"/>
      <c r="AA647" s="85">
        <v>647</v>
      </c>
      <c r="AB647" s="85"/>
      <c r="AC647">
        <v>3113</v>
      </c>
      <c r="AD647">
        <v>516</v>
      </c>
      <c r="AE647">
        <v>38466</v>
      </c>
      <c r="AF647">
        <v>411</v>
      </c>
    </row>
    <row r="648" spans="1:32" x14ac:dyDescent="0.3">
      <c r="A648" t="s">
        <v>1115</v>
      </c>
      <c r="B648" s="53"/>
      <c r="C648" s="53"/>
      <c r="D648" s="87">
        <f>Vertices[[#This Row],[followersCount]]/100000</f>
        <v>8.0000000000000004E-4</v>
      </c>
      <c r="E648" s="84"/>
      <c r="F648" s="15"/>
      <c r="G648" s="15"/>
      <c r="H648" s="67" t="str">
        <f>IF(Vertices[[#This Row],[Size]]&gt;50,Vertices[[#This Row],[Vertex]],"")</f>
        <v/>
      </c>
      <c r="I648" s="67"/>
      <c r="J648" s="67"/>
      <c r="K648" s="16"/>
      <c r="L648" s="88"/>
      <c r="M648" s="89">
        <v>2956.11279296875</v>
      </c>
      <c r="N648" s="89">
        <v>1151.6480712890625</v>
      </c>
      <c r="O648" s="78"/>
      <c r="P648" s="90"/>
      <c r="Q648" s="90"/>
      <c r="R648" s="116"/>
      <c r="S648" s="116"/>
      <c r="T648" s="116"/>
      <c r="U648" s="116"/>
      <c r="V648" s="117"/>
      <c r="W648" s="117"/>
      <c r="X648" s="117"/>
      <c r="Y648" s="117"/>
      <c r="Z648" s="51"/>
      <c r="AA648" s="85">
        <v>648</v>
      </c>
      <c r="AB648" s="85"/>
      <c r="AC648">
        <v>23</v>
      </c>
      <c r="AD648">
        <v>80</v>
      </c>
      <c r="AE648">
        <v>2</v>
      </c>
      <c r="AF648">
        <v>392</v>
      </c>
    </row>
    <row r="649" spans="1:32" x14ac:dyDescent="0.3">
      <c r="A649" t="s">
        <v>1116</v>
      </c>
      <c r="B649" s="53"/>
      <c r="C649" s="53"/>
      <c r="D649" s="87">
        <f>Vertices[[#This Row],[followersCount]]/100000</f>
        <v>7.2199999999999999E-3</v>
      </c>
      <c r="E649" s="84"/>
      <c r="F649" s="15"/>
      <c r="G649" s="15"/>
      <c r="H649" s="67" t="str">
        <f>IF(Vertices[[#This Row],[Size]]&gt;50,Vertices[[#This Row],[Vertex]],"")</f>
        <v/>
      </c>
      <c r="I649" s="67"/>
      <c r="J649" s="67"/>
      <c r="K649" s="16"/>
      <c r="L649" s="88"/>
      <c r="M649" s="89">
        <v>6880.4306640625</v>
      </c>
      <c r="N649" s="89">
        <v>9550.2451171875</v>
      </c>
      <c r="O649" s="78"/>
      <c r="P649" s="90"/>
      <c r="Q649" s="90"/>
      <c r="R649" s="116"/>
      <c r="S649" s="116"/>
      <c r="T649" s="116"/>
      <c r="U649" s="116"/>
      <c r="V649" s="117"/>
      <c r="W649" s="117"/>
      <c r="X649" s="117"/>
      <c r="Y649" s="117"/>
      <c r="Z649" s="51"/>
      <c r="AA649" s="85">
        <v>649</v>
      </c>
      <c r="AB649" s="85"/>
      <c r="AC649">
        <v>584</v>
      </c>
      <c r="AD649">
        <v>722</v>
      </c>
      <c r="AE649">
        <v>383</v>
      </c>
      <c r="AF649">
        <v>518</v>
      </c>
    </row>
    <row r="650" spans="1:32" x14ac:dyDescent="0.3">
      <c r="A650" t="s">
        <v>1117</v>
      </c>
      <c r="B650" s="53"/>
      <c r="C650" s="53"/>
      <c r="D650" s="87">
        <f>Vertices[[#This Row],[followersCount]]/100000</f>
        <v>1.0000000000000001E-5</v>
      </c>
      <c r="E650" s="84"/>
      <c r="F650" s="15"/>
      <c r="G650" s="15"/>
      <c r="H650" s="67" t="str">
        <f>IF(Vertices[[#This Row],[Size]]&gt;50,Vertices[[#This Row],[Vertex]],"")</f>
        <v/>
      </c>
      <c r="I650" s="67"/>
      <c r="J650" s="67"/>
      <c r="K650" s="16"/>
      <c r="L650" s="88"/>
      <c r="M650" s="89">
        <v>2007.154052734375</v>
      </c>
      <c r="N650" s="89">
        <v>5784.291015625</v>
      </c>
      <c r="O650" s="78"/>
      <c r="P650" s="90"/>
      <c r="Q650" s="90"/>
      <c r="R650" s="116"/>
      <c r="S650" s="116"/>
      <c r="T650" s="116"/>
      <c r="U650" s="116"/>
      <c r="V650" s="117"/>
      <c r="W650" s="117"/>
      <c r="X650" s="117"/>
      <c r="Y650" s="117"/>
      <c r="Z650" s="51"/>
      <c r="AA650" s="85">
        <v>650</v>
      </c>
      <c r="AB650" s="85"/>
      <c r="AC650">
        <v>15</v>
      </c>
      <c r="AD650">
        <v>1</v>
      </c>
      <c r="AE650">
        <v>73</v>
      </c>
      <c r="AF650">
        <v>148</v>
      </c>
    </row>
    <row r="651" spans="1:32" x14ac:dyDescent="0.3">
      <c r="A651" t="s">
        <v>1118</v>
      </c>
      <c r="B651" s="53"/>
      <c r="C651" s="53"/>
      <c r="D651" s="87">
        <f>Vertices[[#This Row],[followersCount]]/100000</f>
        <v>3.32E-3</v>
      </c>
      <c r="E651" s="84"/>
      <c r="F651" s="15"/>
      <c r="G651" s="15"/>
      <c r="H651" s="67" t="str">
        <f>IF(Vertices[[#This Row],[Size]]&gt;50,Vertices[[#This Row],[Vertex]],"")</f>
        <v/>
      </c>
      <c r="I651" s="67"/>
      <c r="J651" s="67"/>
      <c r="K651" s="16"/>
      <c r="L651" s="88"/>
      <c r="M651" s="89">
        <v>4615.48779296875</v>
      </c>
      <c r="N651" s="89">
        <v>2181.790283203125</v>
      </c>
      <c r="O651" s="78"/>
      <c r="P651" s="90"/>
      <c r="Q651" s="90"/>
      <c r="R651" s="116"/>
      <c r="S651" s="116"/>
      <c r="T651" s="116"/>
      <c r="U651" s="116"/>
      <c r="V651" s="117"/>
      <c r="W651" s="117"/>
      <c r="X651" s="117"/>
      <c r="Y651" s="117"/>
      <c r="Z651" s="51"/>
      <c r="AA651" s="85">
        <v>651</v>
      </c>
      <c r="AB651" s="85"/>
      <c r="AC651">
        <v>145</v>
      </c>
      <c r="AD651">
        <v>332</v>
      </c>
      <c r="AE651">
        <v>1902</v>
      </c>
      <c r="AF651">
        <v>772</v>
      </c>
    </row>
    <row r="652" spans="1:32" x14ac:dyDescent="0.3">
      <c r="A652" t="s">
        <v>1119</v>
      </c>
      <c r="B652" s="53"/>
      <c r="C652" s="53"/>
      <c r="D652" s="87">
        <f>Vertices[[#This Row],[followersCount]]/100000</f>
        <v>4.8000000000000001E-4</v>
      </c>
      <c r="E652" s="84"/>
      <c r="F652" s="15"/>
      <c r="G652" s="15"/>
      <c r="H652" s="67" t="str">
        <f>IF(Vertices[[#This Row],[Size]]&gt;50,Vertices[[#This Row],[Vertex]],"")</f>
        <v/>
      </c>
      <c r="I652" s="67"/>
      <c r="J652" s="67"/>
      <c r="K652" s="16"/>
      <c r="L652" s="88"/>
      <c r="M652" s="89">
        <v>3958.01171875</v>
      </c>
      <c r="N652" s="89">
        <v>844.71771240234375</v>
      </c>
      <c r="O652" s="78"/>
      <c r="P652" s="90"/>
      <c r="Q652" s="90"/>
      <c r="R652" s="116"/>
      <c r="S652" s="116"/>
      <c r="T652" s="116"/>
      <c r="U652" s="116"/>
      <c r="V652" s="117"/>
      <c r="W652" s="117"/>
      <c r="X652" s="117"/>
      <c r="Y652" s="117"/>
      <c r="Z652" s="51"/>
      <c r="AA652" s="85">
        <v>652</v>
      </c>
      <c r="AB652" s="85"/>
      <c r="AC652">
        <v>40</v>
      </c>
      <c r="AD652">
        <v>48</v>
      </c>
      <c r="AE652">
        <v>20</v>
      </c>
      <c r="AF652">
        <v>58</v>
      </c>
    </row>
    <row r="653" spans="1:32" x14ac:dyDescent="0.3">
      <c r="A653" t="s">
        <v>1120</v>
      </c>
      <c r="B653" s="53"/>
      <c r="C653" s="53"/>
      <c r="D653" s="87">
        <f>Vertices[[#This Row],[followersCount]]/100000</f>
        <v>2.7E-4</v>
      </c>
      <c r="E653" s="84"/>
      <c r="F653" s="15"/>
      <c r="G653" s="15"/>
      <c r="H653" s="67" t="str">
        <f>IF(Vertices[[#This Row],[Size]]&gt;50,Vertices[[#This Row],[Vertex]],"")</f>
        <v/>
      </c>
      <c r="I653" s="67"/>
      <c r="J653" s="67"/>
      <c r="K653" s="16"/>
      <c r="L653" s="88"/>
      <c r="M653" s="89">
        <v>3598.740478515625</v>
      </c>
      <c r="N653" s="89">
        <v>6272.71533203125</v>
      </c>
      <c r="O653" s="78"/>
      <c r="P653" s="90"/>
      <c r="Q653" s="90"/>
      <c r="R653" s="116"/>
      <c r="S653" s="116"/>
      <c r="T653" s="116"/>
      <c r="U653" s="116"/>
      <c r="V653" s="117"/>
      <c r="W653" s="117"/>
      <c r="X653" s="117"/>
      <c r="Y653" s="117"/>
      <c r="Z653" s="51"/>
      <c r="AA653" s="85">
        <v>653</v>
      </c>
      <c r="AB653" s="85"/>
      <c r="AC653">
        <v>17</v>
      </c>
      <c r="AD653">
        <v>27</v>
      </c>
      <c r="AE653">
        <v>61</v>
      </c>
      <c r="AF653">
        <v>104</v>
      </c>
    </row>
    <row r="654" spans="1:32" x14ac:dyDescent="0.3">
      <c r="A654" t="s">
        <v>1121</v>
      </c>
      <c r="B654" s="53"/>
      <c r="C654" s="53"/>
      <c r="D654" s="87">
        <f>Vertices[[#This Row],[followersCount]]/100000</f>
        <v>3.1E-4</v>
      </c>
      <c r="E654" s="84"/>
      <c r="F654" s="15"/>
      <c r="G654" s="15"/>
      <c r="H654" s="67" t="str">
        <f>IF(Vertices[[#This Row],[Size]]&gt;50,Vertices[[#This Row],[Vertex]],"")</f>
        <v/>
      </c>
      <c r="I654" s="67"/>
      <c r="J654" s="67"/>
      <c r="K654" s="16"/>
      <c r="L654" s="88"/>
      <c r="M654" s="89">
        <v>3113.073486328125</v>
      </c>
      <c r="N654" s="89">
        <v>1880.6629638671875</v>
      </c>
      <c r="O654" s="78"/>
      <c r="P654" s="90"/>
      <c r="Q654" s="90"/>
      <c r="R654" s="116"/>
      <c r="S654" s="116"/>
      <c r="T654" s="116"/>
      <c r="U654" s="116"/>
      <c r="V654" s="117"/>
      <c r="W654" s="117"/>
      <c r="X654" s="117"/>
      <c r="Y654" s="117"/>
      <c r="Z654" s="51"/>
      <c r="AA654" s="85">
        <v>654</v>
      </c>
      <c r="AB654" s="85"/>
      <c r="AC654">
        <v>3</v>
      </c>
      <c r="AD654">
        <v>31</v>
      </c>
      <c r="AE654">
        <v>92</v>
      </c>
      <c r="AF654">
        <v>181</v>
      </c>
    </row>
    <row r="655" spans="1:32" x14ac:dyDescent="0.3">
      <c r="A655" t="s">
        <v>1122</v>
      </c>
      <c r="B655" s="53"/>
      <c r="C655" s="53"/>
      <c r="D655" s="87">
        <f>Vertices[[#This Row],[followersCount]]/100000</f>
        <v>2.4599999999999999E-3</v>
      </c>
      <c r="E655" s="84"/>
      <c r="F655" s="15"/>
      <c r="G655" s="15"/>
      <c r="H655" s="67" t="str">
        <f>IF(Vertices[[#This Row],[Size]]&gt;50,Vertices[[#This Row],[Vertex]],"")</f>
        <v/>
      </c>
      <c r="I655" s="67"/>
      <c r="J655" s="67"/>
      <c r="K655" s="16"/>
      <c r="L655" s="88"/>
      <c r="M655" s="89">
        <v>5450.66796875</v>
      </c>
      <c r="N655" s="89">
        <v>803.67498779296875</v>
      </c>
      <c r="O655" s="78"/>
      <c r="P655" s="90"/>
      <c r="Q655" s="90"/>
      <c r="R655" s="116"/>
      <c r="S655" s="116"/>
      <c r="T655" s="116"/>
      <c r="U655" s="116"/>
      <c r="V655" s="117"/>
      <c r="W655" s="117"/>
      <c r="X655" s="117"/>
      <c r="Y655" s="117"/>
      <c r="Z655" s="51"/>
      <c r="AA655" s="85">
        <v>655</v>
      </c>
      <c r="AB655" s="85"/>
      <c r="AC655">
        <v>543</v>
      </c>
      <c r="AD655">
        <v>246</v>
      </c>
      <c r="AE655">
        <v>265</v>
      </c>
      <c r="AF655">
        <v>249</v>
      </c>
    </row>
    <row r="656" spans="1:32" x14ac:dyDescent="0.3">
      <c r="A656" t="s">
        <v>1123</v>
      </c>
      <c r="B656" s="53"/>
      <c r="C656" s="53"/>
      <c r="D656" s="87">
        <f>Vertices[[#This Row],[followersCount]]/100000</f>
        <v>6.9999999999999994E-5</v>
      </c>
      <c r="E656" s="84"/>
      <c r="F656" s="15"/>
      <c r="G656" s="15"/>
      <c r="H656" s="67" t="str">
        <f>IF(Vertices[[#This Row],[Size]]&gt;50,Vertices[[#This Row],[Vertex]],"")</f>
        <v/>
      </c>
      <c r="I656" s="67"/>
      <c r="J656" s="67"/>
      <c r="K656" s="16"/>
      <c r="L656" s="88"/>
      <c r="M656" s="89">
        <v>6499.55859375</v>
      </c>
      <c r="N656" s="89">
        <v>1657.0040283203125</v>
      </c>
      <c r="O656" s="78"/>
      <c r="P656" s="90"/>
      <c r="Q656" s="90"/>
      <c r="R656" s="116"/>
      <c r="S656" s="116"/>
      <c r="T656" s="116"/>
      <c r="U656" s="116"/>
      <c r="V656" s="117"/>
      <c r="W656" s="117"/>
      <c r="X656" s="117"/>
      <c r="Y656" s="117"/>
      <c r="Z656" s="51"/>
      <c r="AA656" s="85">
        <v>656</v>
      </c>
      <c r="AB656" s="85"/>
      <c r="AC656">
        <v>19</v>
      </c>
      <c r="AD656">
        <v>7</v>
      </c>
      <c r="AE656">
        <v>225</v>
      </c>
      <c r="AF656">
        <v>76</v>
      </c>
    </row>
    <row r="657" spans="1:32" x14ac:dyDescent="0.3">
      <c r="A657" t="s">
        <v>1124</v>
      </c>
      <c r="B657" s="53"/>
      <c r="C657" s="53"/>
      <c r="D657" s="87">
        <f>Vertices[[#This Row],[followersCount]]/100000</f>
        <v>7.6000000000000004E-4</v>
      </c>
      <c r="E657" s="84"/>
      <c r="F657" s="15"/>
      <c r="G657" s="15"/>
      <c r="H657" s="67" t="str">
        <f>IF(Vertices[[#This Row],[Size]]&gt;50,Vertices[[#This Row],[Vertex]],"")</f>
        <v/>
      </c>
      <c r="I657" s="67"/>
      <c r="J657" s="67"/>
      <c r="K657" s="16"/>
      <c r="L657" s="88"/>
      <c r="M657" s="89">
        <v>6631.5380859375</v>
      </c>
      <c r="N657" s="89">
        <v>1264.328857421875</v>
      </c>
      <c r="O657" s="78"/>
      <c r="P657" s="90"/>
      <c r="Q657" s="90"/>
      <c r="R657" s="116"/>
      <c r="S657" s="116"/>
      <c r="T657" s="116"/>
      <c r="U657" s="116"/>
      <c r="V657" s="117"/>
      <c r="W657" s="117"/>
      <c r="X657" s="117"/>
      <c r="Y657" s="117"/>
      <c r="Z657" s="51"/>
      <c r="AA657" s="85">
        <v>657</v>
      </c>
      <c r="AB657" s="85"/>
      <c r="AC657">
        <v>63</v>
      </c>
      <c r="AD657">
        <v>76</v>
      </c>
      <c r="AE657">
        <v>14</v>
      </c>
      <c r="AF657">
        <v>89</v>
      </c>
    </row>
    <row r="658" spans="1:32" x14ac:dyDescent="0.3">
      <c r="A658" t="s">
        <v>1125</v>
      </c>
      <c r="B658" s="53"/>
      <c r="C658" s="53"/>
      <c r="D658" s="87">
        <f>Vertices[[#This Row],[followersCount]]/100000</f>
        <v>1.4999999999999999E-4</v>
      </c>
      <c r="E658" s="84"/>
      <c r="F658" s="15"/>
      <c r="G658" s="15"/>
      <c r="H658" s="67" t="str">
        <f>IF(Vertices[[#This Row],[Size]]&gt;50,Vertices[[#This Row],[Vertex]],"")</f>
        <v/>
      </c>
      <c r="I658" s="67"/>
      <c r="J658" s="67"/>
      <c r="K658" s="16"/>
      <c r="L658" s="88"/>
      <c r="M658" s="89">
        <v>2165.74462890625</v>
      </c>
      <c r="N658" s="89">
        <v>2013.9278564453125</v>
      </c>
      <c r="O658" s="78"/>
      <c r="P658" s="90"/>
      <c r="Q658" s="90"/>
      <c r="R658" s="116"/>
      <c r="S658" s="116"/>
      <c r="T658" s="116"/>
      <c r="U658" s="116"/>
      <c r="V658" s="117"/>
      <c r="W658" s="117"/>
      <c r="X658" s="117"/>
      <c r="Y658" s="117"/>
      <c r="Z658" s="51"/>
      <c r="AA658" s="85">
        <v>658</v>
      </c>
      <c r="AB658" s="85"/>
      <c r="AC658">
        <v>14</v>
      </c>
      <c r="AD658">
        <v>15</v>
      </c>
      <c r="AE658">
        <v>1</v>
      </c>
      <c r="AF658">
        <v>60</v>
      </c>
    </row>
    <row r="659" spans="1:32" x14ac:dyDescent="0.3">
      <c r="A659" t="s">
        <v>1126</v>
      </c>
      <c r="B659" s="53"/>
      <c r="C659" s="53"/>
      <c r="D659" s="87">
        <f>Vertices[[#This Row],[followersCount]]/100000</f>
        <v>6.6699999999999997E-3</v>
      </c>
      <c r="E659" s="84"/>
      <c r="F659" s="15"/>
      <c r="G659" s="15"/>
      <c r="H659" s="67" t="str">
        <f>IF(Vertices[[#This Row],[Size]]&gt;50,Vertices[[#This Row],[Vertex]],"")</f>
        <v/>
      </c>
      <c r="I659" s="67"/>
      <c r="J659" s="67"/>
      <c r="K659" s="16"/>
      <c r="L659" s="88"/>
      <c r="M659" s="89">
        <v>3355.085205078125</v>
      </c>
      <c r="N659" s="89">
        <v>1094.048828125</v>
      </c>
      <c r="O659" s="78"/>
      <c r="P659" s="90"/>
      <c r="Q659" s="90"/>
      <c r="R659" s="116"/>
      <c r="S659" s="116"/>
      <c r="T659" s="116"/>
      <c r="U659" s="116"/>
      <c r="V659" s="117"/>
      <c r="W659" s="117"/>
      <c r="X659" s="117"/>
      <c r="Y659" s="117"/>
      <c r="Z659" s="51"/>
      <c r="AA659" s="85">
        <v>659</v>
      </c>
      <c r="AB659" s="85"/>
      <c r="AC659">
        <v>3325</v>
      </c>
      <c r="AD659">
        <v>667</v>
      </c>
      <c r="AE659">
        <v>2156</v>
      </c>
      <c r="AF659">
        <v>520</v>
      </c>
    </row>
    <row r="660" spans="1:32" x14ac:dyDescent="0.3">
      <c r="A660" t="s">
        <v>1127</v>
      </c>
      <c r="B660" s="53"/>
      <c r="C660" s="53"/>
      <c r="D660" s="87">
        <f>Vertices[[#This Row],[followersCount]]/100000</f>
        <v>4.2000000000000002E-4</v>
      </c>
      <c r="E660" s="84"/>
      <c r="F660" s="15"/>
      <c r="G660" s="15"/>
      <c r="H660" s="67" t="str">
        <f>IF(Vertices[[#This Row],[Size]]&gt;50,Vertices[[#This Row],[Vertex]],"")</f>
        <v/>
      </c>
      <c r="I660" s="67"/>
      <c r="J660" s="67"/>
      <c r="K660" s="16"/>
      <c r="L660" s="88"/>
      <c r="M660" s="89">
        <v>3672.62841796875</v>
      </c>
      <c r="N660" s="89">
        <v>1255.739013671875</v>
      </c>
      <c r="O660" s="78"/>
      <c r="P660" s="90"/>
      <c r="Q660" s="90"/>
      <c r="R660" s="116"/>
      <c r="S660" s="116"/>
      <c r="T660" s="116"/>
      <c r="U660" s="116"/>
      <c r="V660" s="117"/>
      <c r="W660" s="117"/>
      <c r="X660" s="117"/>
      <c r="Y660" s="117"/>
      <c r="Z660" s="51"/>
      <c r="AA660" s="85">
        <v>660</v>
      </c>
      <c r="AB660" s="85"/>
      <c r="AC660">
        <v>741</v>
      </c>
      <c r="AD660">
        <v>42</v>
      </c>
      <c r="AE660">
        <v>79</v>
      </c>
      <c r="AF660">
        <v>88</v>
      </c>
    </row>
    <row r="661" spans="1:32" x14ac:dyDescent="0.3">
      <c r="A661" t="s">
        <v>1128</v>
      </c>
      <c r="B661" s="53"/>
      <c r="C661" s="53"/>
      <c r="D661" s="87">
        <f>Vertices[[#This Row],[followersCount]]/100000</f>
        <v>7.26E-3</v>
      </c>
      <c r="E661" s="84"/>
      <c r="F661" s="15"/>
      <c r="G661" s="15"/>
      <c r="H661" s="67" t="str">
        <f>IF(Vertices[[#This Row],[Size]]&gt;50,Vertices[[#This Row],[Vertex]],"")</f>
        <v/>
      </c>
      <c r="I661" s="67"/>
      <c r="J661" s="67"/>
      <c r="K661" s="16"/>
      <c r="L661" s="88"/>
      <c r="M661" s="89">
        <v>7171.38037109375</v>
      </c>
      <c r="N661" s="89">
        <v>3855.43310546875</v>
      </c>
      <c r="O661" s="78"/>
      <c r="P661" s="90"/>
      <c r="Q661" s="90"/>
      <c r="R661" s="116"/>
      <c r="S661" s="116"/>
      <c r="T661" s="116"/>
      <c r="U661" s="116"/>
      <c r="V661" s="117"/>
      <c r="W661" s="117"/>
      <c r="X661" s="117"/>
      <c r="Y661" s="117"/>
      <c r="Z661" s="51"/>
      <c r="AA661" s="85">
        <v>661</v>
      </c>
      <c r="AB661" s="85"/>
      <c r="AC661">
        <v>7</v>
      </c>
      <c r="AD661">
        <v>726</v>
      </c>
      <c r="AE661">
        <v>31</v>
      </c>
      <c r="AF661">
        <v>1846</v>
      </c>
    </row>
    <row r="662" spans="1:32" x14ac:dyDescent="0.3">
      <c r="A662" t="s">
        <v>1129</v>
      </c>
      <c r="B662" s="53"/>
      <c r="C662" s="53"/>
      <c r="D662" s="87">
        <f>Vertices[[#This Row],[followersCount]]/100000</f>
        <v>2.3000000000000001E-4</v>
      </c>
      <c r="E662" s="84"/>
      <c r="F662" s="15"/>
      <c r="G662" s="15"/>
      <c r="H662" s="67" t="str">
        <f>IF(Vertices[[#This Row],[Size]]&gt;50,Vertices[[#This Row],[Vertex]],"")</f>
        <v/>
      </c>
      <c r="I662" s="67"/>
      <c r="J662" s="67"/>
      <c r="K662" s="16"/>
      <c r="L662" s="88"/>
      <c r="M662" s="89">
        <v>2209.917236328125</v>
      </c>
      <c r="N662" s="89">
        <v>9070.4228515625</v>
      </c>
      <c r="O662" s="78"/>
      <c r="P662" s="90"/>
      <c r="Q662" s="90"/>
      <c r="R662" s="116"/>
      <c r="S662" s="116"/>
      <c r="T662" s="116"/>
      <c r="U662" s="116"/>
      <c r="V662" s="117"/>
      <c r="W662" s="117"/>
      <c r="X662" s="117"/>
      <c r="Y662" s="117"/>
      <c r="Z662" s="51"/>
      <c r="AA662" s="85">
        <v>662</v>
      </c>
      <c r="AB662" s="85"/>
      <c r="AC662">
        <v>15</v>
      </c>
      <c r="AD662">
        <v>23</v>
      </c>
      <c r="AE662">
        <v>1</v>
      </c>
      <c r="AF662">
        <v>135</v>
      </c>
    </row>
    <row r="663" spans="1:32" x14ac:dyDescent="0.3">
      <c r="A663" t="s">
        <v>1130</v>
      </c>
      <c r="B663" s="53"/>
      <c r="C663" s="53"/>
      <c r="D663" s="87">
        <f>Vertices[[#This Row],[followersCount]]/100000</f>
        <v>1.3999999999999999E-4</v>
      </c>
      <c r="E663" s="84"/>
      <c r="F663" s="15"/>
      <c r="G663" s="15"/>
      <c r="H663" s="67" t="str">
        <f>IF(Vertices[[#This Row],[Size]]&gt;50,Vertices[[#This Row],[Vertex]],"")</f>
        <v/>
      </c>
      <c r="I663" s="67"/>
      <c r="J663" s="67"/>
      <c r="K663" s="16"/>
      <c r="L663" s="88"/>
      <c r="M663" s="89">
        <v>5383.130859375</v>
      </c>
      <c r="N663" s="89">
        <v>7016.80517578125</v>
      </c>
      <c r="O663" s="78"/>
      <c r="P663" s="90"/>
      <c r="Q663" s="90"/>
      <c r="R663" s="116"/>
      <c r="S663" s="116"/>
      <c r="T663" s="116"/>
      <c r="U663" s="116"/>
      <c r="V663" s="117"/>
      <c r="W663" s="117"/>
      <c r="X663" s="117"/>
      <c r="Y663" s="117"/>
      <c r="Z663" s="51"/>
      <c r="AA663" s="85">
        <v>663</v>
      </c>
      <c r="AB663" s="85"/>
      <c r="AC663">
        <v>9</v>
      </c>
      <c r="AD663">
        <v>14</v>
      </c>
      <c r="AE663">
        <v>23</v>
      </c>
      <c r="AF663">
        <v>126</v>
      </c>
    </row>
    <row r="664" spans="1:32" x14ac:dyDescent="0.3">
      <c r="A664" t="s">
        <v>1131</v>
      </c>
      <c r="B664" s="53"/>
      <c r="C664" s="53"/>
      <c r="D664" s="87">
        <f>Vertices[[#This Row],[followersCount]]/100000</f>
        <v>2.7000000000000001E-3</v>
      </c>
      <c r="E664" s="84"/>
      <c r="F664" s="15"/>
      <c r="G664" s="15"/>
      <c r="H664" s="67" t="str">
        <f>IF(Vertices[[#This Row],[Size]]&gt;50,Vertices[[#This Row],[Vertex]],"")</f>
        <v/>
      </c>
      <c r="I664" s="67"/>
      <c r="J664" s="67"/>
      <c r="K664" s="16"/>
      <c r="L664" s="88"/>
      <c r="M664" s="89">
        <v>2743.330078125</v>
      </c>
      <c r="N664" s="89">
        <v>3026.94091796875</v>
      </c>
      <c r="O664" s="78"/>
      <c r="P664" s="90"/>
      <c r="Q664" s="90"/>
      <c r="R664" s="116"/>
      <c r="S664" s="116"/>
      <c r="T664" s="116"/>
      <c r="U664" s="116"/>
      <c r="V664" s="117"/>
      <c r="W664" s="117"/>
      <c r="X664" s="117"/>
      <c r="Y664" s="117"/>
      <c r="Z664" s="51"/>
      <c r="AA664" s="85">
        <v>664</v>
      </c>
      <c r="AB664" s="85"/>
      <c r="AC664">
        <v>565</v>
      </c>
      <c r="AD664">
        <v>270</v>
      </c>
      <c r="AE664">
        <v>11152</v>
      </c>
      <c r="AF664">
        <v>227</v>
      </c>
    </row>
    <row r="665" spans="1:32" x14ac:dyDescent="0.3">
      <c r="A665" t="s">
        <v>1132</v>
      </c>
      <c r="B665" s="53"/>
      <c r="C665" s="53"/>
      <c r="D665" s="87">
        <f>Vertices[[#This Row],[followersCount]]/100000</f>
        <v>2.2000000000000001E-3</v>
      </c>
      <c r="E665" s="84"/>
      <c r="F665" s="15"/>
      <c r="G665" s="15"/>
      <c r="H665" s="67" t="str">
        <f>IF(Vertices[[#This Row],[Size]]&gt;50,Vertices[[#This Row],[Vertex]],"")</f>
        <v/>
      </c>
      <c r="I665" s="67"/>
      <c r="J665" s="67"/>
      <c r="K665" s="16"/>
      <c r="L665" s="88"/>
      <c r="M665" s="89">
        <v>2107.97998046875</v>
      </c>
      <c r="N665" s="89">
        <v>4004.78759765625</v>
      </c>
      <c r="O665" s="78"/>
      <c r="P665" s="90"/>
      <c r="Q665" s="90"/>
      <c r="R665" s="116"/>
      <c r="S665" s="116"/>
      <c r="T665" s="116"/>
      <c r="U665" s="116"/>
      <c r="V665" s="117"/>
      <c r="W665" s="117"/>
      <c r="X665" s="117"/>
      <c r="Y665" s="117"/>
      <c r="Z665" s="51"/>
      <c r="AA665" s="85">
        <v>665</v>
      </c>
      <c r="AB665" s="85"/>
      <c r="AC665">
        <v>352</v>
      </c>
      <c r="AD665">
        <v>220</v>
      </c>
      <c r="AE665">
        <v>1228</v>
      </c>
      <c r="AF665">
        <v>363</v>
      </c>
    </row>
    <row r="666" spans="1:32" x14ac:dyDescent="0.3">
      <c r="A666" t="s">
        <v>1133</v>
      </c>
      <c r="B666" s="53"/>
      <c r="C666" s="53"/>
      <c r="D666" s="87">
        <f>Vertices[[#This Row],[followersCount]]/100000</f>
        <v>1.2899999999999999E-3</v>
      </c>
      <c r="E666" s="84"/>
      <c r="F666" s="15"/>
      <c r="G666" s="15"/>
      <c r="H666" s="67" t="str">
        <f>IF(Vertices[[#This Row],[Size]]&gt;50,Vertices[[#This Row],[Vertex]],"")</f>
        <v/>
      </c>
      <c r="I666" s="67"/>
      <c r="J666" s="67"/>
      <c r="K666" s="16"/>
      <c r="L666" s="88"/>
      <c r="M666" s="89">
        <v>7417.94873046875</v>
      </c>
      <c r="N666" s="89">
        <v>6310.1826171875</v>
      </c>
      <c r="O666" s="78"/>
      <c r="P666" s="90"/>
      <c r="Q666" s="90"/>
      <c r="R666" s="116"/>
      <c r="S666" s="116"/>
      <c r="T666" s="116"/>
      <c r="U666" s="116"/>
      <c r="V666" s="117"/>
      <c r="W666" s="117"/>
      <c r="X666" s="117"/>
      <c r="Y666" s="117"/>
      <c r="Z666" s="51"/>
      <c r="AA666" s="85">
        <v>666</v>
      </c>
      <c r="AB666" s="85"/>
      <c r="AC666">
        <v>632</v>
      </c>
      <c r="AD666">
        <v>129</v>
      </c>
      <c r="AE666">
        <v>4231</v>
      </c>
      <c r="AF666">
        <v>204</v>
      </c>
    </row>
    <row r="667" spans="1:32" x14ac:dyDescent="0.3">
      <c r="A667" t="s">
        <v>1134</v>
      </c>
      <c r="B667" s="53"/>
      <c r="C667" s="53"/>
      <c r="D667" s="87">
        <f>Vertices[[#This Row],[followersCount]]/100000</f>
        <v>4.2399999999999998E-3</v>
      </c>
      <c r="E667" s="84"/>
      <c r="F667" s="15"/>
      <c r="G667" s="15"/>
      <c r="H667" s="67" t="str">
        <f>IF(Vertices[[#This Row],[Size]]&gt;50,Vertices[[#This Row],[Vertex]],"")</f>
        <v/>
      </c>
      <c r="I667" s="67"/>
      <c r="J667" s="67"/>
      <c r="K667" s="16"/>
      <c r="L667" s="88"/>
      <c r="M667" s="89">
        <v>3870.03564453125</v>
      </c>
      <c r="N667" s="89">
        <v>4763.134765625</v>
      </c>
      <c r="O667" s="78"/>
      <c r="P667" s="90"/>
      <c r="Q667" s="90"/>
      <c r="R667" s="116"/>
      <c r="S667" s="116"/>
      <c r="T667" s="116"/>
      <c r="U667" s="116"/>
      <c r="V667" s="117"/>
      <c r="W667" s="117"/>
      <c r="X667" s="117"/>
      <c r="Y667" s="117"/>
      <c r="Z667" s="51"/>
      <c r="AA667" s="85">
        <v>667</v>
      </c>
      <c r="AB667" s="85"/>
      <c r="AC667">
        <v>2303</v>
      </c>
      <c r="AD667">
        <v>424</v>
      </c>
      <c r="AE667">
        <v>2565</v>
      </c>
      <c r="AF667">
        <v>300</v>
      </c>
    </row>
    <row r="668" spans="1:32" x14ac:dyDescent="0.3">
      <c r="A668" t="s">
        <v>1135</v>
      </c>
      <c r="B668" s="53"/>
      <c r="C668" s="53"/>
      <c r="D668" s="87">
        <f>Vertices[[#This Row],[followersCount]]/100000</f>
        <v>1.48E-3</v>
      </c>
      <c r="E668" s="84"/>
      <c r="F668" s="15"/>
      <c r="G668" s="15"/>
      <c r="H668" s="67" t="str">
        <f>IF(Vertices[[#This Row],[Size]]&gt;50,Vertices[[#This Row],[Vertex]],"")</f>
        <v/>
      </c>
      <c r="I668" s="67"/>
      <c r="J668" s="67"/>
      <c r="K668" s="16"/>
      <c r="L668" s="88"/>
      <c r="M668" s="89">
        <v>1783.4659423828125</v>
      </c>
      <c r="N668" s="89">
        <v>2708.05322265625</v>
      </c>
      <c r="O668" s="78"/>
      <c r="P668" s="90"/>
      <c r="Q668" s="90"/>
      <c r="R668" s="116"/>
      <c r="S668" s="116"/>
      <c r="T668" s="116"/>
      <c r="U668" s="116"/>
      <c r="V668" s="117"/>
      <c r="W668" s="117"/>
      <c r="X668" s="117"/>
      <c r="Y668" s="117"/>
      <c r="Z668" s="51"/>
      <c r="AA668" s="85">
        <v>668</v>
      </c>
      <c r="AB668" s="85"/>
      <c r="AC668">
        <v>3825</v>
      </c>
      <c r="AD668">
        <v>148</v>
      </c>
      <c r="AE668">
        <v>4950</v>
      </c>
      <c r="AF668">
        <v>237</v>
      </c>
    </row>
    <row r="669" spans="1:32" x14ac:dyDescent="0.3">
      <c r="A669" t="s">
        <v>1136</v>
      </c>
      <c r="B669" s="53"/>
      <c r="C669" s="53"/>
      <c r="D669" s="87">
        <f>Vertices[[#This Row],[followersCount]]/100000</f>
        <v>3.1E-4</v>
      </c>
      <c r="E669" s="84"/>
      <c r="F669" s="15"/>
      <c r="G669" s="15"/>
      <c r="H669" s="67" t="str">
        <f>IF(Vertices[[#This Row],[Size]]&gt;50,Vertices[[#This Row],[Vertex]],"")</f>
        <v/>
      </c>
      <c r="I669" s="67"/>
      <c r="J669" s="67"/>
      <c r="K669" s="16"/>
      <c r="L669" s="88"/>
      <c r="M669" s="89">
        <v>2785.249267578125</v>
      </c>
      <c r="N669" s="89">
        <v>9176.8486328125</v>
      </c>
      <c r="O669" s="78"/>
      <c r="P669" s="90"/>
      <c r="Q669" s="90"/>
      <c r="R669" s="116"/>
      <c r="S669" s="116"/>
      <c r="T669" s="116"/>
      <c r="U669" s="116"/>
      <c r="V669" s="117"/>
      <c r="W669" s="117"/>
      <c r="X669" s="117"/>
      <c r="Y669" s="117"/>
      <c r="Z669" s="51"/>
      <c r="AA669" s="85">
        <v>669</v>
      </c>
      <c r="AB669" s="85"/>
      <c r="AC669">
        <v>9</v>
      </c>
      <c r="AD669">
        <v>31</v>
      </c>
      <c r="AE669">
        <v>2</v>
      </c>
      <c r="AF669">
        <v>102</v>
      </c>
    </row>
    <row r="670" spans="1:32" x14ac:dyDescent="0.3">
      <c r="A670" t="s">
        <v>1137</v>
      </c>
      <c r="B670" s="53"/>
      <c r="C670" s="53"/>
      <c r="D670" s="87">
        <f>Vertices[[#This Row],[followersCount]]/100000</f>
        <v>2.7000000000000001E-3</v>
      </c>
      <c r="E670" s="84"/>
      <c r="F670" s="15"/>
      <c r="G670" s="15"/>
      <c r="H670" s="67" t="str">
        <f>IF(Vertices[[#This Row],[Size]]&gt;50,Vertices[[#This Row],[Vertex]],"")</f>
        <v/>
      </c>
      <c r="I670" s="67"/>
      <c r="J670" s="67"/>
      <c r="K670" s="16"/>
      <c r="L670" s="88"/>
      <c r="M670" s="89">
        <v>221.54399108886719</v>
      </c>
      <c r="N670" s="89">
        <v>5320.248046875</v>
      </c>
      <c r="O670" s="78"/>
      <c r="P670" s="90"/>
      <c r="Q670" s="90"/>
      <c r="R670" s="116"/>
      <c r="S670" s="116"/>
      <c r="T670" s="116"/>
      <c r="U670" s="116"/>
      <c r="V670" s="117"/>
      <c r="W670" s="117"/>
      <c r="X670" s="117"/>
      <c r="Y670" s="117"/>
      <c r="Z670" s="51"/>
      <c r="AA670" s="85">
        <v>670</v>
      </c>
      <c r="AB670" s="85"/>
      <c r="AC670">
        <v>1463</v>
      </c>
      <c r="AD670">
        <v>270</v>
      </c>
      <c r="AE670">
        <v>10179</v>
      </c>
      <c r="AF670">
        <v>265</v>
      </c>
    </row>
    <row r="671" spans="1:32" x14ac:dyDescent="0.3">
      <c r="A671" t="s">
        <v>1138</v>
      </c>
      <c r="B671" s="53"/>
      <c r="C671" s="53"/>
      <c r="D671" s="87">
        <f>Vertices[[#This Row],[followersCount]]/100000</f>
        <v>4.7000000000000002E-3</v>
      </c>
      <c r="E671" s="84"/>
      <c r="F671" s="15"/>
      <c r="G671" s="15"/>
      <c r="H671" s="67" t="str">
        <f>IF(Vertices[[#This Row],[Size]]&gt;50,Vertices[[#This Row],[Vertex]],"")</f>
        <v/>
      </c>
      <c r="I671" s="67"/>
      <c r="J671" s="67"/>
      <c r="K671" s="16"/>
      <c r="L671" s="88"/>
      <c r="M671" s="89">
        <v>974.93792724609375</v>
      </c>
      <c r="N671" s="89">
        <v>3170.422607421875</v>
      </c>
      <c r="O671" s="78"/>
      <c r="P671" s="90"/>
      <c r="Q671" s="90"/>
      <c r="R671" s="116"/>
      <c r="S671" s="116"/>
      <c r="T671" s="116"/>
      <c r="U671" s="116"/>
      <c r="V671" s="117"/>
      <c r="W671" s="117"/>
      <c r="X671" s="117"/>
      <c r="Y671" s="117"/>
      <c r="Z671" s="51"/>
      <c r="AA671" s="85">
        <v>671</v>
      </c>
      <c r="AB671" s="85"/>
      <c r="AC671">
        <v>10964</v>
      </c>
      <c r="AD671">
        <v>470</v>
      </c>
      <c r="AE671">
        <v>1008</v>
      </c>
      <c r="AF671">
        <v>578</v>
      </c>
    </row>
    <row r="672" spans="1:32" x14ac:dyDescent="0.3">
      <c r="A672" t="s">
        <v>1139</v>
      </c>
      <c r="B672" s="53"/>
      <c r="C672" s="53"/>
      <c r="D672" s="87">
        <f>Vertices[[#This Row],[followersCount]]/100000</f>
        <v>3.6999999999999999E-4</v>
      </c>
      <c r="E672" s="84"/>
      <c r="F672" s="15"/>
      <c r="G672" s="15"/>
      <c r="H672" s="67" t="str">
        <f>IF(Vertices[[#This Row],[Size]]&gt;50,Vertices[[#This Row],[Vertex]],"")</f>
        <v/>
      </c>
      <c r="I672" s="67"/>
      <c r="J672" s="67"/>
      <c r="K672" s="16"/>
      <c r="L672" s="88"/>
      <c r="M672" s="89">
        <v>8547.7783203125</v>
      </c>
      <c r="N672" s="89">
        <v>3403.406494140625</v>
      </c>
      <c r="O672" s="78"/>
      <c r="P672" s="90"/>
      <c r="Q672" s="90"/>
      <c r="R672" s="116"/>
      <c r="S672" s="116"/>
      <c r="T672" s="116"/>
      <c r="U672" s="116"/>
      <c r="V672" s="117"/>
      <c r="W672" s="117"/>
      <c r="X672" s="117"/>
      <c r="Y672" s="117"/>
      <c r="Z672" s="51"/>
      <c r="AA672" s="85">
        <v>672</v>
      </c>
      <c r="AB672" s="85"/>
      <c r="AC672">
        <v>301</v>
      </c>
      <c r="AD672">
        <v>37</v>
      </c>
      <c r="AE672">
        <v>0</v>
      </c>
      <c r="AF672">
        <v>526</v>
      </c>
    </row>
    <row r="673" spans="1:32" x14ac:dyDescent="0.3">
      <c r="A673" t="s">
        <v>1140</v>
      </c>
      <c r="B673" s="53"/>
      <c r="C673" s="53"/>
      <c r="D673" s="87">
        <f>Vertices[[#This Row],[followersCount]]/100000</f>
        <v>1E-4</v>
      </c>
      <c r="E673" s="84"/>
      <c r="F673" s="15"/>
      <c r="G673" s="15"/>
      <c r="H673" s="67" t="str">
        <f>IF(Vertices[[#This Row],[Size]]&gt;50,Vertices[[#This Row],[Vertex]],"")</f>
        <v/>
      </c>
      <c r="I673" s="67"/>
      <c r="J673" s="67"/>
      <c r="K673" s="16"/>
      <c r="L673" s="88"/>
      <c r="M673" s="89">
        <v>5576.10791015625</v>
      </c>
      <c r="N673" s="89">
        <v>8622.4453125</v>
      </c>
      <c r="O673" s="78"/>
      <c r="P673" s="90"/>
      <c r="Q673" s="90"/>
      <c r="R673" s="116"/>
      <c r="S673" s="116"/>
      <c r="T673" s="116"/>
      <c r="U673" s="116"/>
      <c r="V673" s="117"/>
      <c r="W673" s="117"/>
      <c r="X673" s="117"/>
      <c r="Y673" s="117"/>
      <c r="Z673" s="51"/>
      <c r="AA673" s="85">
        <v>673</v>
      </c>
      <c r="AB673" s="85"/>
      <c r="AC673">
        <v>1</v>
      </c>
      <c r="AD673">
        <v>10</v>
      </c>
      <c r="AE673">
        <v>1</v>
      </c>
      <c r="AF673">
        <v>136</v>
      </c>
    </row>
    <row r="674" spans="1:32" x14ac:dyDescent="0.3">
      <c r="A674" t="s">
        <v>1141</v>
      </c>
      <c r="B674" s="53"/>
      <c r="C674" s="53"/>
      <c r="D674" s="87">
        <f>Vertices[[#This Row],[followersCount]]/100000</f>
        <v>1.9599999999999999E-3</v>
      </c>
      <c r="E674" s="84"/>
      <c r="F674" s="15"/>
      <c r="G674" s="15"/>
      <c r="H674" s="67" t="str">
        <f>IF(Vertices[[#This Row],[Size]]&gt;50,Vertices[[#This Row],[Vertex]],"")</f>
        <v/>
      </c>
      <c r="I674" s="67"/>
      <c r="J674" s="67"/>
      <c r="K674" s="16"/>
      <c r="L674" s="88"/>
      <c r="M674" s="89">
        <v>5765.84521484375</v>
      </c>
      <c r="N674" s="89">
        <v>1909.048583984375</v>
      </c>
      <c r="O674" s="78"/>
      <c r="P674" s="90"/>
      <c r="Q674" s="90"/>
      <c r="R674" s="116"/>
      <c r="S674" s="116"/>
      <c r="T674" s="116"/>
      <c r="U674" s="116"/>
      <c r="V674" s="117"/>
      <c r="W674" s="117"/>
      <c r="X674" s="117"/>
      <c r="Y674" s="117"/>
      <c r="Z674" s="51"/>
      <c r="AA674" s="85">
        <v>674</v>
      </c>
      <c r="AB674" s="85"/>
      <c r="AC674">
        <v>8165</v>
      </c>
      <c r="AD674">
        <v>196</v>
      </c>
      <c r="AE674">
        <v>146</v>
      </c>
      <c r="AF674">
        <v>165</v>
      </c>
    </row>
    <row r="675" spans="1:32" x14ac:dyDescent="0.3">
      <c r="A675" t="s">
        <v>188</v>
      </c>
      <c r="B675" s="53"/>
      <c r="C675" s="53"/>
      <c r="D675" s="87">
        <f>Vertices[[#This Row],[followersCount]]/100000</f>
        <v>7.4730000000000005E-2</v>
      </c>
      <c r="E675" s="84"/>
      <c r="F675" s="15"/>
      <c r="G675" s="15"/>
      <c r="H675" s="67" t="str">
        <f>IF(Vertices[[#This Row],[Size]]&gt;50,Vertices[[#This Row],[Vertex]],"")</f>
        <v/>
      </c>
      <c r="I675" s="67"/>
      <c r="J675" s="67"/>
      <c r="K675" s="16"/>
      <c r="L675" s="88"/>
      <c r="M675" s="89">
        <v>8363.6162109375</v>
      </c>
      <c r="N675" s="89">
        <v>5311.90234375</v>
      </c>
      <c r="O675" s="78"/>
      <c r="P675" s="90"/>
      <c r="Q675" s="90"/>
      <c r="R675" s="116"/>
      <c r="S675" s="116"/>
      <c r="T675" s="116"/>
      <c r="U675" s="116"/>
      <c r="V675" s="117"/>
      <c r="W675" s="117"/>
      <c r="X675" s="117"/>
      <c r="Y675" s="117"/>
      <c r="Z675" s="51"/>
      <c r="AA675" s="85">
        <v>675</v>
      </c>
      <c r="AB675" s="85"/>
      <c r="AC675">
        <v>4703</v>
      </c>
      <c r="AD675">
        <v>7473</v>
      </c>
      <c r="AE675">
        <v>8494</v>
      </c>
      <c r="AF675">
        <v>511</v>
      </c>
    </row>
    <row r="676" spans="1:32" x14ac:dyDescent="0.3">
      <c r="A676" t="s">
        <v>1142</v>
      </c>
      <c r="B676" s="53"/>
      <c r="C676" s="53"/>
      <c r="D676" s="87">
        <f>Vertices[[#This Row],[followersCount]]/100000</f>
        <v>8.0499999999999999E-3</v>
      </c>
      <c r="E676" s="84"/>
      <c r="F676" s="15"/>
      <c r="G676" s="15"/>
      <c r="H676" s="67" t="str">
        <f>IF(Vertices[[#This Row],[Size]]&gt;50,Vertices[[#This Row],[Vertex]],"")</f>
        <v/>
      </c>
      <c r="I676" s="67"/>
      <c r="J676" s="67"/>
      <c r="K676" s="16"/>
      <c r="L676" s="88"/>
      <c r="M676" s="89">
        <v>5210.0712890625</v>
      </c>
      <c r="N676" s="89">
        <v>9860.3515625</v>
      </c>
      <c r="O676" s="78"/>
      <c r="P676" s="90"/>
      <c r="Q676" s="90"/>
      <c r="R676" s="116"/>
      <c r="S676" s="116"/>
      <c r="T676" s="116"/>
      <c r="U676" s="116"/>
      <c r="V676" s="117"/>
      <c r="W676" s="117"/>
      <c r="X676" s="117"/>
      <c r="Y676" s="117"/>
      <c r="Z676" s="51"/>
      <c r="AA676" s="85">
        <v>676</v>
      </c>
      <c r="AB676" s="85"/>
      <c r="AC676">
        <v>1267</v>
      </c>
      <c r="AD676">
        <v>805</v>
      </c>
      <c r="AE676">
        <v>1239</v>
      </c>
      <c r="AF676">
        <v>1382</v>
      </c>
    </row>
    <row r="677" spans="1:32" x14ac:dyDescent="0.3">
      <c r="A677" t="s">
        <v>1143</v>
      </c>
      <c r="B677" s="53"/>
      <c r="C677" s="53"/>
      <c r="D677" s="87">
        <f>Vertices[[#This Row],[followersCount]]/100000</f>
        <v>1.0410000000000001E-2</v>
      </c>
      <c r="E677" s="84"/>
      <c r="F677" s="15"/>
      <c r="G677" s="15"/>
      <c r="H677" s="67" t="str">
        <f>IF(Vertices[[#This Row],[Size]]&gt;50,Vertices[[#This Row],[Vertex]],"")</f>
        <v/>
      </c>
      <c r="I677" s="67"/>
      <c r="J677" s="67"/>
      <c r="K677" s="16"/>
      <c r="L677" s="88"/>
      <c r="M677" s="89">
        <v>7179.8564453125</v>
      </c>
      <c r="N677" s="89">
        <v>6494.875</v>
      </c>
      <c r="O677" s="78"/>
      <c r="P677" s="90"/>
      <c r="Q677" s="90"/>
      <c r="R677" s="116"/>
      <c r="S677" s="116"/>
      <c r="T677" s="116"/>
      <c r="U677" s="116"/>
      <c r="V677" s="117"/>
      <c r="W677" s="117"/>
      <c r="X677" s="117"/>
      <c r="Y677" s="117"/>
      <c r="Z677" s="51"/>
      <c r="AA677" s="85">
        <v>677</v>
      </c>
      <c r="AB677" s="85"/>
      <c r="AC677">
        <v>4976</v>
      </c>
      <c r="AD677">
        <v>1041</v>
      </c>
      <c r="AE677">
        <v>8051</v>
      </c>
      <c r="AF677">
        <v>1521</v>
      </c>
    </row>
    <row r="678" spans="1:32" x14ac:dyDescent="0.3">
      <c r="A678" t="s">
        <v>1144</v>
      </c>
      <c r="B678" s="53"/>
      <c r="C678" s="53"/>
      <c r="D678" s="87">
        <f>Vertices[[#This Row],[followersCount]]/100000</f>
        <v>1.9000000000000001E-4</v>
      </c>
      <c r="E678" s="84"/>
      <c r="F678" s="15"/>
      <c r="G678" s="15"/>
      <c r="H678" s="67" t="str">
        <f>IF(Vertices[[#This Row],[Size]]&gt;50,Vertices[[#This Row],[Vertex]],"")</f>
        <v/>
      </c>
      <c r="I678" s="67"/>
      <c r="J678" s="67"/>
      <c r="K678" s="16"/>
      <c r="L678" s="88"/>
      <c r="M678" s="89">
        <v>7438.94482421875</v>
      </c>
      <c r="N678" s="89">
        <v>1102.10498046875</v>
      </c>
      <c r="O678" s="78"/>
      <c r="P678" s="90"/>
      <c r="Q678" s="90"/>
      <c r="R678" s="116"/>
      <c r="S678" s="116"/>
      <c r="T678" s="116"/>
      <c r="U678" s="116"/>
      <c r="V678" s="117"/>
      <c r="W678" s="117"/>
      <c r="X678" s="117"/>
      <c r="Y678" s="117"/>
      <c r="Z678" s="51"/>
      <c r="AA678" s="85">
        <v>678</v>
      </c>
      <c r="AB678" s="85"/>
      <c r="AC678">
        <v>46</v>
      </c>
      <c r="AD678">
        <v>19</v>
      </c>
      <c r="AE678">
        <v>874</v>
      </c>
      <c r="AF678">
        <v>38</v>
      </c>
    </row>
    <row r="679" spans="1:32" x14ac:dyDescent="0.3">
      <c r="A679" t="s">
        <v>1145</v>
      </c>
      <c r="B679" s="53"/>
      <c r="C679" s="53"/>
      <c r="D679" s="87">
        <f>Vertices[[#This Row],[followersCount]]/100000</f>
        <v>1.64E-3</v>
      </c>
      <c r="E679" s="84"/>
      <c r="F679" s="15"/>
      <c r="G679" s="15"/>
      <c r="H679" s="67" t="str">
        <f>IF(Vertices[[#This Row],[Size]]&gt;50,Vertices[[#This Row],[Vertex]],"")</f>
        <v/>
      </c>
      <c r="I679" s="67"/>
      <c r="J679" s="67"/>
      <c r="K679" s="16"/>
      <c r="L679" s="88"/>
      <c r="M679" s="89">
        <v>7516.03125</v>
      </c>
      <c r="N679" s="89">
        <v>6712.53125</v>
      </c>
      <c r="O679" s="78"/>
      <c r="P679" s="90"/>
      <c r="Q679" s="90"/>
      <c r="R679" s="116"/>
      <c r="S679" s="116"/>
      <c r="T679" s="116"/>
      <c r="U679" s="116"/>
      <c r="V679" s="117"/>
      <c r="W679" s="117"/>
      <c r="X679" s="117"/>
      <c r="Y679" s="117"/>
      <c r="Z679" s="51"/>
      <c r="AA679" s="85">
        <v>679</v>
      </c>
      <c r="AB679" s="85"/>
      <c r="AC679">
        <v>304</v>
      </c>
      <c r="AD679">
        <v>164</v>
      </c>
      <c r="AE679">
        <v>3011</v>
      </c>
      <c r="AF679">
        <v>136</v>
      </c>
    </row>
    <row r="680" spans="1:32" x14ac:dyDescent="0.3">
      <c r="A680" t="s">
        <v>1146</v>
      </c>
      <c r="B680" s="53"/>
      <c r="C680" s="53"/>
      <c r="D680" s="87">
        <f>Vertices[[#This Row],[followersCount]]/100000</f>
        <v>4.0400000000000002E-3</v>
      </c>
      <c r="E680" s="84"/>
      <c r="F680" s="15"/>
      <c r="G680" s="15"/>
      <c r="H680" s="67" t="str">
        <f>IF(Vertices[[#This Row],[Size]]&gt;50,Vertices[[#This Row],[Vertex]],"")</f>
        <v/>
      </c>
      <c r="I680" s="67"/>
      <c r="J680" s="67"/>
      <c r="K680" s="16"/>
      <c r="L680" s="88"/>
      <c r="M680" s="89">
        <v>3656.239013671875</v>
      </c>
      <c r="N680" s="89">
        <v>9491.7294921875</v>
      </c>
      <c r="O680" s="78"/>
      <c r="P680" s="90"/>
      <c r="Q680" s="90"/>
      <c r="R680" s="116"/>
      <c r="S680" s="116"/>
      <c r="T680" s="116"/>
      <c r="U680" s="116"/>
      <c r="V680" s="117"/>
      <c r="W680" s="117"/>
      <c r="X680" s="117"/>
      <c r="Y680" s="117"/>
      <c r="Z680" s="51"/>
      <c r="AA680" s="85">
        <v>680</v>
      </c>
      <c r="AB680" s="85"/>
      <c r="AC680">
        <v>110</v>
      </c>
      <c r="AD680">
        <v>404</v>
      </c>
      <c r="AE680">
        <v>28</v>
      </c>
      <c r="AF680">
        <v>1054</v>
      </c>
    </row>
    <row r="681" spans="1:32" x14ac:dyDescent="0.3">
      <c r="A681" t="s">
        <v>1147</v>
      </c>
      <c r="B681" s="53"/>
      <c r="C681" s="53"/>
      <c r="D681" s="87">
        <f>Vertices[[#This Row],[followersCount]]/100000</f>
        <v>2.3000000000000001E-4</v>
      </c>
      <c r="E681" s="84"/>
      <c r="F681" s="15"/>
      <c r="G681" s="15"/>
      <c r="H681" s="67" t="str">
        <f>IF(Vertices[[#This Row],[Size]]&gt;50,Vertices[[#This Row],[Vertex]],"")</f>
        <v/>
      </c>
      <c r="I681" s="67"/>
      <c r="J681" s="67"/>
      <c r="K681" s="16"/>
      <c r="L681" s="88"/>
      <c r="M681" s="89">
        <v>480.77972412109375</v>
      </c>
      <c r="N681" s="89">
        <v>4200.70556640625</v>
      </c>
      <c r="O681" s="78"/>
      <c r="P681" s="90"/>
      <c r="Q681" s="90"/>
      <c r="R681" s="116"/>
      <c r="S681" s="116"/>
      <c r="T681" s="116"/>
      <c r="U681" s="116"/>
      <c r="V681" s="117"/>
      <c r="W681" s="117"/>
      <c r="X681" s="117"/>
      <c r="Y681" s="117"/>
      <c r="Z681" s="51"/>
      <c r="AA681" s="85">
        <v>681</v>
      </c>
      <c r="AB681" s="85"/>
      <c r="AC681">
        <v>1</v>
      </c>
      <c r="AD681">
        <v>23</v>
      </c>
      <c r="AE681">
        <v>0</v>
      </c>
      <c r="AF681">
        <v>35</v>
      </c>
    </row>
    <row r="682" spans="1:32" x14ac:dyDescent="0.3">
      <c r="A682" t="s">
        <v>1148</v>
      </c>
      <c r="B682" s="53"/>
      <c r="C682" s="53"/>
      <c r="D682" s="87">
        <f>Vertices[[#This Row],[followersCount]]/100000</f>
        <v>2.6679999999999999E-2</v>
      </c>
      <c r="E682" s="84"/>
      <c r="F682" s="15"/>
      <c r="G682" s="15"/>
      <c r="H682" s="67" t="str">
        <f>IF(Vertices[[#This Row],[Size]]&gt;50,Vertices[[#This Row],[Vertex]],"")</f>
        <v/>
      </c>
      <c r="I682" s="67"/>
      <c r="J682" s="67"/>
      <c r="K682" s="16"/>
      <c r="L682" s="88"/>
      <c r="M682" s="89">
        <v>5077.57470703125</v>
      </c>
      <c r="N682" s="89">
        <v>391.24002075195313</v>
      </c>
      <c r="O682" s="78"/>
      <c r="P682" s="90"/>
      <c r="Q682" s="90"/>
      <c r="R682" s="116"/>
      <c r="S682" s="116"/>
      <c r="T682" s="116"/>
      <c r="U682" s="116"/>
      <c r="V682" s="117"/>
      <c r="W682" s="117"/>
      <c r="X682" s="117"/>
      <c r="Y682" s="117"/>
      <c r="Z682" s="51"/>
      <c r="AA682" s="85">
        <v>682</v>
      </c>
      <c r="AB682" s="85"/>
      <c r="AC682">
        <v>7349</v>
      </c>
      <c r="AD682">
        <v>2668</v>
      </c>
      <c r="AE682">
        <v>1426</v>
      </c>
      <c r="AF682">
        <v>1108</v>
      </c>
    </row>
    <row r="683" spans="1:32" x14ac:dyDescent="0.3">
      <c r="A683" t="s">
        <v>1149</v>
      </c>
      <c r="B683" s="53"/>
      <c r="C683" s="53"/>
      <c r="D683" s="87">
        <f>Vertices[[#This Row],[followersCount]]/100000</f>
        <v>4.8999999999999998E-4</v>
      </c>
      <c r="E683" s="84"/>
      <c r="F683" s="15"/>
      <c r="G683" s="15"/>
      <c r="H683" s="67" t="str">
        <f>IF(Vertices[[#This Row],[Size]]&gt;50,Vertices[[#This Row],[Vertex]],"")</f>
        <v/>
      </c>
      <c r="I683" s="67"/>
      <c r="J683" s="67"/>
      <c r="K683" s="16"/>
      <c r="L683" s="88"/>
      <c r="M683" s="89">
        <v>2224.85205078125</v>
      </c>
      <c r="N683" s="89">
        <v>7425.7080078125</v>
      </c>
      <c r="O683" s="78"/>
      <c r="P683" s="90"/>
      <c r="Q683" s="90"/>
      <c r="R683" s="116"/>
      <c r="S683" s="116"/>
      <c r="T683" s="116"/>
      <c r="U683" s="116"/>
      <c r="V683" s="117"/>
      <c r="W683" s="117"/>
      <c r="X683" s="117"/>
      <c r="Y683" s="117"/>
      <c r="Z683" s="51"/>
      <c r="AA683" s="85">
        <v>683</v>
      </c>
      <c r="AB683" s="85"/>
      <c r="AC683">
        <v>92</v>
      </c>
      <c r="AD683">
        <v>49</v>
      </c>
      <c r="AE683">
        <v>19</v>
      </c>
      <c r="AF683">
        <v>308</v>
      </c>
    </row>
    <row r="684" spans="1:32" x14ac:dyDescent="0.3">
      <c r="A684" t="s">
        <v>1150</v>
      </c>
      <c r="B684" s="53"/>
      <c r="C684" s="53"/>
      <c r="D684" s="87">
        <f>Vertices[[#This Row],[followersCount]]/100000</f>
        <v>4.5900000000000003E-3</v>
      </c>
      <c r="E684" s="84"/>
      <c r="F684" s="15"/>
      <c r="G684" s="15"/>
      <c r="H684" s="67" t="str">
        <f>IF(Vertices[[#This Row],[Size]]&gt;50,Vertices[[#This Row],[Vertex]],"")</f>
        <v/>
      </c>
      <c r="I684" s="67"/>
      <c r="J684" s="67"/>
      <c r="K684" s="16"/>
      <c r="L684" s="88"/>
      <c r="M684" s="89">
        <v>3078.677978515625</v>
      </c>
      <c r="N684" s="89">
        <v>8936.67578125</v>
      </c>
      <c r="O684" s="78"/>
      <c r="P684" s="90"/>
      <c r="Q684" s="90"/>
      <c r="R684" s="116"/>
      <c r="S684" s="116"/>
      <c r="T684" s="116"/>
      <c r="U684" s="116"/>
      <c r="V684" s="117"/>
      <c r="W684" s="117"/>
      <c r="X684" s="117"/>
      <c r="Y684" s="117"/>
      <c r="Z684" s="51"/>
      <c r="AA684" s="85">
        <v>684</v>
      </c>
      <c r="AB684" s="85"/>
      <c r="AC684">
        <v>660</v>
      </c>
      <c r="AD684">
        <v>459</v>
      </c>
      <c r="AE684">
        <v>89</v>
      </c>
      <c r="AF684">
        <v>385</v>
      </c>
    </row>
    <row r="685" spans="1:32" x14ac:dyDescent="0.3">
      <c r="A685" t="s">
        <v>1151</v>
      </c>
      <c r="B685" s="53"/>
      <c r="C685" s="53"/>
      <c r="D685" s="87">
        <f>Vertices[[#This Row],[followersCount]]/100000</f>
        <v>2.1000000000000001E-4</v>
      </c>
      <c r="E685" s="84"/>
      <c r="F685" s="15"/>
      <c r="G685" s="15"/>
      <c r="H685" s="67" t="str">
        <f>IF(Vertices[[#This Row],[Size]]&gt;50,Vertices[[#This Row],[Vertex]],"")</f>
        <v/>
      </c>
      <c r="I685" s="67"/>
      <c r="J685" s="67"/>
      <c r="K685" s="16"/>
      <c r="L685" s="88"/>
      <c r="M685" s="89">
        <v>6330.09521484375</v>
      </c>
      <c r="N685" s="89">
        <v>4702.26904296875</v>
      </c>
      <c r="O685" s="78"/>
      <c r="P685" s="90"/>
      <c r="Q685" s="90"/>
      <c r="R685" s="116"/>
      <c r="S685" s="116"/>
      <c r="T685" s="116"/>
      <c r="U685" s="116"/>
      <c r="V685" s="117"/>
      <c r="W685" s="117"/>
      <c r="X685" s="117"/>
      <c r="Y685" s="117"/>
      <c r="Z685" s="51"/>
      <c r="AA685" s="85">
        <v>685</v>
      </c>
      <c r="AB685" s="85"/>
      <c r="AC685">
        <v>25</v>
      </c>
      <c r="AD685">
        <v>21</v>
      </c>
      <c r="AE685">
        <v>8</v>
      </c>
      <c r="AF685">
        <v>46</v>
      </c>
    </row>
    <row r="686" spans="1:32" x14ac:dyDescent="0.3">
      <c r="A686" t="s">
        <v>1152</v>
      </c>
      <c r="B686" s="53"/>
      <c r="C686" s="53"/>
      <c r="D686" s="87">
        <f>Vertices[[#This Row],[followersCount]]/100000</f>
        <v>1.6000000000000001E-4</v>
      </c>
      <c r="E686" s="84"/>
      <c r="F686" s="15"/>
      <c r="G686" s="15"/>
      <c r="H686" s="67" t="str">
        <f>IF(Vertices[[#This Row],[Size]]&gt;50,Vertices[[#This Row],[Vertex]],"")</f>
        <v/>
      </c>
      <c r="I686" s="67"/>
      <c r="J686" s="67"/>
      <c r="K686" s="16"/>
      <c r="L686" s="88"/>
      <c r="M686" s="89">
        <v>6915.31298828125</v>
      </c>
      <c r="N686" s="89">
        <v>7389.72607421875</v>
      </c>
      <c r="O686" s="78"/>
      <c r="P686" s="90"/>
      <c r="Q686" s="90"/>
      <c r="R686" s="116"/>
      <c r="S686" s="116"/>
      <c r="T686" s="116"/>
      <c r="U686" s="116"/>
      <c r="V686" s="117"/>
      <c r="W686" s="117"/>
      <c r="X686" s="117"/>
      <c r="Y686" s="117"/>
      <c r="Z686" s="51"/>
      <c r="AA686" s="85">
        <v>686</v>
      </c>
      <c r="AB686" s="85"/>
      <c r="AC686">
        <v>85</v>
      </c>
      <c r="AD686">
        <v>16</v>
      </c>
      <c r="AE686">
        <v>2</v>
      </c>
      <c r="AF686">
        <v>35</v>
      </c>
    </row>
    <row r="687" spans="1:32" x14ac:dyDescent="0.3">
      <c r="A687" t="s">
        <v>1153</v>
      </c>
      <c r="B687" s="53"/>
      <c r="C687" s="53"/>
      <c r="D687" s="87">
        <f>Vertices[[#This Row],[followersCount]]/100000</f>
        <v>3.1E-4</v>
      </c>
      <c r="E687" s="84"/>
      <c r="F687" s="15"/>
      <c r="G687" s="15"/>
      <c r="H687" s="67" t="str">
        <f>IF(Vertices[[#This Row],[Size]]&gt;50,Vertices[[#This Row],[Vertex]],"")</f>
        <v/>
      </c>
      <c r="I687" s="67"/>
      <c r="J687" s="67"/>
      <c r="K687" s="16"/>
      <c r="L687" s="88"/>
      <c r="M687" s="89">
        <v>7237.5791015625</v>
      </c>
      <c r="N687" s="89">
        <v>1418.8936767578125</v>
      </c>
      <c r="O687" s="78"/>
      <c r="P687" s="90"/>
      <c r="Q687" s="90"/>
      <c r="R687" s="116"/>
      <c r="S687" s="116"/>
      <c r="T687" s="116"/>
      <c r="U687" s="116"/>
      <c r="V687" s="117"/>
      <c r="W687" s="117"/>
      <c r="X687" s="117"/>
      <c r="Y687" s="117"/>
      <c r="Z687" s="51"/>
      <c r="AA687" s="85">
        <v>687</v>
      </c>
      <c r="AB687" s="85"/>
      <c r="AC687">
        <v>567</v>
      </c>
      <c r="AD687">
        <v>31</v>
      </c>
      <c r="AE687">
        <v>22</v>
      </c>
      <c r="AF687">
        <v>464</v>
      </c>
    </row>
    <row r="688" spans="1:32" x14ac:dyDescent="0.3">
      <c r="A688" t="s">
        <v>1154</v>
      </c>
      <c r="B688" s="53"/>
      <c r="C688" s="53"/>
      <c r="D688" s="87">
        <f>Vertices[[#This Row],[followersCount]]/100000</f>
        <v>1.159E-2</v>
      </c>
      <c r="E688" s="84"/>
      <c r="F688" s="15"/>
      <c r="G688" s="15"/>
      <c r="H688" s="67" t="str">
        <f>IF(Vertices[[#This Row],[Size]]&gt;50,Vertices[[#This Row],[Vertex]],"")</f>
        <v/>
      </c>
      <c r="I688" s="67"/>
      <c r="J688" s="67"/>
      <c r="K688" s="16"/>
      <c r="L688" s="88"/>
      <c r="M688" s="89">
        <v>6991.43798828125</v>
      </c>
      <c r="N688" s="89">
        <v>498.88015747070313</v>
      </c>
      <c r="O688" s="78"/>
      <c r="P688" s="90"/>
      <c r="Q688" s="90"/>
      <c r="R688" s="116"/>
      <c r="S688" s="116"/>
      <c r="T688" s="116"/>
      <c r="U688" s="116"/>
      <c r="V688" s="117"/>
      <c r="W688" s="117"/>
      <c r="X688" s="117"/>
      <c r="Y688" s="117"/>
      <c r="Z688" s="51"/>
      <c r="AA688" s="85">
        <v>688</v>
      </c>
      <c r="AB688" s="85"/>
      <c r="AC688">
        <v>8196</v>
      </c>
      <c r="AD688">
        <v>1159</v>
      </c>
      <c r="AE688">
        <v>4863</v>
      </c>
      <c r="AF688">
        <v>1491</v>
      </c>
    </row>
    <row r="689" spans="1:32" x14ac:dyDescent="0.3">
      <c r="A689" t="s">
        <v>1155</v>
      </c>
      <c r="B689" s="53"/>
      <c r="C689" s="53"/>
      <c r="D689" s="87">
        <f>Vertices[[#This Row],[followersCount]]/100000</f>
        <v>0.01</v>
      </c>
      <c r="E689" s="84"/>
      <c r="F689" s="15"/>
      <c r="G689" s="15"/>
      <c r="H689" s="67" t="str">
        <f>IF(Vertices[[#This Row],[Size]]&gt;50,Vertices[[#This Row],[Vertex]],"")</f>
        <v/>
      </c>
      <c r="I689" s="67"/>
      <c r="J689" s="67"/>
      <c r="K689" s="16"/>
      <c r="L689" s="88"/>
      <c r="M689" s="89">
        <v>6959.87158203125</v>
      </c>
      <c r="N689" s="89">
        <v>7698.87451171875</v>
      </c>
      <c r="O689" s="78"/>
      <c r="P689" s="90"/>
      <c r="Q689" s="90"/>
      <c r="R689" s="116"/>
      <c r="S689" s="116"/>
      <c r="T689" s="116"/>
      <c r="U689" s="116"/>
      <c r="V689" s="117"/>
      <c r="W689" s="117"/>
      <c r="X689" s="117"/>
      <c r="Y689" s="117"/>
      <c r="Z689" s="51"/>
      <c r="AA689" s="85">
        <v>689</v>
      </c>
      <c r="AB689" s="85"/>
      <c r="AC689">
        <v>2024</v>
      </c>
      <c r="AD689">
        <v>1000</v>
      </c>
      <c r="AE689">
        <v>2109</v>
      </c>
      <c r="AF689">
        <v>1851</v>
      </c>
    </row>
    <row r="690" spans="1:32" x14ac:dyDescent="0.3">
      <c r="A690" t="s">
        <v>1156</v>
      </c>
      <c r="B690" s="53"/>
      <c r="C690" s="53"/>
      <c r="D690" s="87">
        <f>Vertices[[#This Row],[followersCount]]/100000</f>
        <v>1.56E-3</v>
      </c>
      <c r="E690" s="84"/>
      <c r="F690" s="15"/>
      <c r="G690" s="15"/>
      <c r="H690" s="67" t="str">
        <f>IF(Vertices[[#This Row],[Size]]&gt;50,Vertices[[#This Row],[Vertex]],"")</f>
        <v/>
      </c>
      <c r="I690" s="67"/>
      <c r="J690" s="67"/>
      <c r="K690" s="16"/>
      <c r="L690" s="88"/>
      <c r="M690" s="89">
        <v>3065.4873046875</v>
      </c>
      <c r="N690" s="89">
        <v>6556.3701171875</v>
      </c>
      <c r="O690" s="78"/>
      <c r="P690" s="90"/>
      <c r="Q690" s="90"/>
      <c r="R690" s="116"/>
      <c r="S690" s="116"/>
      <c r="T690" s="116"/>
      <c r="U690" s="116"/>
      <c r="V690" s="117"/>
      <c r="W690" s="117"/>
      <c r="X690" s="117"/>
      <c r="Y690" s="117"/>
      <c r="Z690" s="51"/>
      <c r="AA690" s="85">
        <v>690</v>
      </c>
      <c r="AB690" s="85"/>
      <c r="AC690">
        <v>307</v>
      </c>
      <c r="AD690">
        <v>156</v>
      </c>
      <c r="AE690">
        <v>1</v>
      </c>
      <c r="AF690">
        <v>61</v>
      </c>
    </row>
    <row r="691" spans="1:32" x14ac:dyDescent="0.3">
      <c r="A691" t="s">
        <v>1157</v>
      </c>
      <c r="B691" s="53"/>
      <c r="C691" s="53"/>
      <c r="D691" s="87">
        <f>Vertices[[#This Row],[followersCount]]/100000</f>
        <v>9.0000000000000006E-5</v>
      </c>
      <c r="E691" s="84"/>
      <c r="F691" s="15"/>
      <c r="G691" s="15"/>
      <c r="H691" s="67" t="str">
        <f>IF(Vertices[[#This Row],[Size]]&gt;50,Vertices[[#This Row],[Vertex]],"")</f>
        <v/>
      </c>
      <c r="I691" s="67"/>
      <c r="J691" s="67"/>
      <c r="K691" s="16"/>
      <c r="L691" s="88"/>
      <c r="M691" s="89">
        <v>8280.5673828125</v>
      </c>
      <c r="N691" s="89">
        <v>4566.65576171875</v>
      </c>
      <c r="O691" s="78"/>
      <c r="P691" s="90"/>
      <c r="Q691" s="90"/>
      <c r="R691" s="116"/>
      <c r="S691" s="116"/>
      <c r="T691" s="116"/>
      <c r="U691" s="116"/>
      <c r="V691" s="117"/>
      <c r="W691" s="117"/>
      <c r="X691" s="117"/>
      <c r="Y691" s="117"/>
      <c r="Z691" s="51"/>
      <c r="AA691" s="85">
        <v>691</v>
      </c>
      <c r="AB691" s="85"/>
      <c r="AC691">
        <v>0</v>
      </c>
      <c r="AD691">
        <v>9</v>
      </c>
      <c r="AE691">
        <v>0</v>
      </c>
      <c r="AF691">
        <v>2</v>
      </c>
    </row>
    <row r="692" spans="1:32" x14ac:dyDescent="0.3">
      <c r="A692" t="s">
        <v>1158</v>
      </c>
      <c r="B692" s="53"/>
      <c r="C692" s="53"/>
      <c r="D692" s="87">
        <f>Vertices[[#This Row],[followersCount]]/100000</f>
        <v>2.4000000000000001E-4</v>
      </c>
      <c r="E692" s="84"/>
      <c r="F692" s="15"/>
      <c r="G692" s="15"/>
      <c r="H692" s="67" t="str">
        <f>IF(Vertices[[#This Row],[Size]]&gt;50,Vertices[[#This Row],[Vertex]],"")</f>
        <v/>
      </c>
      <c r="I692" s="67"/>
      <c r="J692" s="67"/>
      <c r="K692" s="16"/>
      <c r="L692" s="88"/>
      <c r="M692" s="89">
        <v>8987.609375</v>
      </c>
      <c r="N692" s="89">
        <v>3288.427978515625</v>
      </c>
      <c r="O692" s="78"/>
      <c r="P692" s="90"/>
      <c r="Q692" s="90"/>
      <c r="R692" s="116"/>
      <c r="S692" s="116"/>
      <c r="T692" s="116"/>
      <c r="U692" s="116"/>
      <c r="V692" s="117"/>
      <c r="W692" s="117"/>
      <c r="X692" s="117"/>
      <c r="Y692" s="117"/>
      <c r="Z692" s="51"/>
      <c r="AA692" s="85">
        <v>692</v>
      </c>
      <c r="AB692" s="85"/>
      <c r="AC692">
        <v>2</v>
      </c>
      <c r="AD692">
        <v>24</v>
      </c>
      <c r="AE692">
        <v>0</v>
      </c>
      <c r="AF692">
        <v>167</v>
      </c>
    </row>
    <row r="693" spans="1:32" x14ac:dyDescent="0.3">
      <c r="A693" t="s">
        <v>1159</v>
      </c>
      <c r="B693" s="53"/>
      <c r="C693" s="53"/>
      <c r="D693" s="87">
        <f>Vertices[[#This Row],[followersCount]]/100000</f>
        <v>6.0000000000000002E-5</v>
      </c>
      <c r="E693" s="84"/>
      <c r="F693" s="15"/>
      <c r="G693" s="15"/>
      <c r="H693" s="67" t="str">
        <f>IF(Vertices[[#This Row],[Size]]&gt;50,Vertices[[#This Row],[Vertex]],"")</f>
        <v/>
      </c>
      <c r="I693" s="67"/>
      <c r="J693" s="67"/>
      <c r="K693" s="16"/>
      <c r="L693" s="88"/>
      <c r="M693" s="89">
        <v>647.15203857421875</v>
      </c>
      <c r="N693" s="89">
        <v>3818.10693359375</v>
      </c>
      <c r="O693" s="78"/>
      <c r="P693" s="90"/>
      <c r="Q693" s="90"/>
      <c r="R693" s="116"/>
      <c r="S693" s="116"/>
      <c r="T693" s="116"/>
      <c r="U693" s="116"/>
      <c r="V693" s="117"/>
      <c r="W693" s="117"/>
      <c r="X693" s="117"/>
      <c r="Y693" s="117"/>
      <c r="Z693" s="51"/>
      <c r="AA693" s="85">
        <v>693</v>
      </c>
      <c r="AB693" s="85"/>
      <c r="AC693">
        <v>3</v>
      </c>
      <c r="AD693">
        <v>6</v>
      </c>
      <c r="AE693">
        <v>1</v>
      </c>
      <c r="AF693">
        <v>28</v>
      </c>
    </row>
    <row r="694" spans="1:32" x14ac:dyDescent="0.3">
      <c r="A694" t="s">
        <v>1160</v>
      </c>
      <c r="B694" s="53"/>
      <c r="C694" s="53"/>
      <c r="D694" s="87">
        <f>Vertices[[#This Row],[followersCount]]/100000</f>
        <v>6.2E-4</v>
      </c>
      <c r="E694" s="84"/>
      <c r="F694" s="15"/>
      <c r="G694" s="15"/>
      <c r="H694" s="67" t="str">
        <f>IF(Vertices[[#This Row],[Size]]&gt;50,Vertices[[#This Row],[Vertex]],"")</f>
        <v/>
      </c>
      <c r="I694" s="67"/>
      <c r="J694" s="67"/>
      <c r="K694" s="16"/>
      <c r="L694" s="88"/>
      <c r="M694" s="89">
        <v>6787.1943359375</v>
      </c>
      <c r="N694" s="89">
        <v>9231.828125</v>
      </c>
      <c r="O694" s="78"/>
      <c r="P694" s="90"/>
      <c r="Q694" s="90"/>
      <c r="R694" s="116"/>
      <c r="S694" s="116"/>
      <c r="T694" s="116"/>
      <c r="U694" s="116"/>
      <c r="V694" s="117"/>
      <c r="W694" s="117"/>
      <c r="X694" s="117"/>
      <c r="Y694" s="117"/>
      <c r="Z694" s="51"/>
      <c r="AA694" s="85">
        <v>694</v>
      </c>
      <c r="AB694" s="85"/>
      <c r="AC694">
        <v>168</v>
      </c>
      <c r="AD694">
        <v>62</v>
      </c>
      <c r="AE694">
        <v>458</v>
      </c>
      <c r="AF694">
        <v>227</v>
      </c>
    </row>
    <row r="695" spans="1:32" x14ac:dyDescent="0.3">
      <c r="A695" t="s">
        <v>1161</v>
      </c>
      <c r="B695" s="53"/>
      <c r="C695" s="53"/>
      <c r="D695" s="87">
        <f>Vertices[[#This Row],[followersCount]]/100000</f>
        <v>2.0000000000000001E-4</v>
      </c>
      <c r="E695" s="84"/>
      <c r="F695" s="15"/>
      <c r="G695" s="15"/>
      <c r="H695" s="67" t="str">
        <f>IF(Vertices[[#This Row],[Size]]&gt;50,Vertices[[#This Row],[Vertex]],"")</f>
        <v/>
      </c>
      <c r="I695" s="67"/>
      <c r="J695" s="67"/>
      <c r="K695" s="16"/>
      <c r="L695" s="88"/>
      <c r="M695" s="89">
        <v>7851.822265625</v>
      </c>
      <c r="N695" s="89">
        <v>6629.134765625</v>
      </c>
      <c r="O695" s="78"/>
      <c r="P695" s="90"/>
      <c r="Q695" s="90"/>
      <c r="R695" s="116"/>
      <c r="S695" s="116"/>
      <c r="T695" s="116"/>
      <c r="U695" s="116"/>
      <c r="V695" s="117"/>
      <c r="W695" s="117"/>
      <c r="X695" s="117"/>
      <c r="Y695" s="117"/>
      <c r="Z695" s="51"/>
      <c r="AA695" s="85">
        <v>695</v>
      </c>
      <c r="AB695" s="85"/>
      <c r="AC695">
        <v>23</v>
      </c>
      <c r="AD695">
        <v>20</v>
      </c>
      <c r="AE695">
        <v>4</v>
      </c>
      <c r="AF695">
        <v>100</v>
      </c>
    </row>
    <row r="696" spans="1:32" x14ac:dyDescent="0.3">
      <c r="A696" t="s">
        <v>1162</v>
      </c>
      <c r="B696" s="53"/>
      <c r="C696" s="53"/>
      <c r="D696" s="87">
        <f>Vertices[[#This Row],[followersCount]]/100000</f>
        <v>1E-4</v>
      </c>
      <c r="E696" s="84"/>
      <c r="F696" s="15"/>
      <c r="G696" s="15"/>
      <c r="H696" s="67" t="str">
        <f>IF(Vertices[[#This Row],[Size]]&gt;50,Vertices[[#This Row],[Vertex]],"")</f>
        <v/>
      </c>
      <c r="I696" s="67"/>
      <c r="J696" s="67"/>
      <c r="K696" s="16"/>
      <c r="L696" s="88"/>
      <c r="M696" s="89">
        <v>9467.4189453125</v>
      </c>
      <c r="N696" s="89">
        <v>3457.480712890625</v>
      </c>
      <c r="O696" s="78"/>
      <c r="P696" s="90"/>
      <c r="Q696" s="90"/>
      <c r="R696" s="116"/>
      <c r="S696" s="116"/>
      <c r="T696" s="116"/>
      <c r="U696" s="116"/>
      <c r="V696" s="117"/>
      <c r="W696" s="117"/>
      <c r="X696" s="117"/>
      <c r="Y696" s="117"/>
      <c r="Z696" s="51"/>
      <c r="AA696" s="85">
        <v>696</v>
      </c>
      <c r="AB696" s="85"/>
      <c r="AC696">
        <v>4</v>
      </c>
      <c r="AD696">
        <v>10</v>
      </c>
      <c r="AE696">
        <v>2</v>
      </c>
      <c r="AF696">
        <v>100</v>
      </c>
    </row>
    <row r="697" spans="1:32" x14ac:dyDescent="0.3">
      <c r="A697" t="s">
        <v>1163</v>
      </c>
      <c r="B697" s="53"/>
      <c r="C697" s="53"/>
      <c r="D697" s="87">
        <f>Vertices[[#This Row],[followersCount]]/100000</f>
        <v>2.1000000000000001E-4</v>
      </c>
      <c r="E697" s="84"/>
      <c r="F697" s="15"/>
      <c r="G697" s="15"/>
      <c r="H697" s="67" t="str">
        <f>IF(Vertices[[#This Row],[Size]]&gt;50,Vertices[[#This Row],[Vertex]],"")</f>
        <v/>
      </c>
      <c r="I697" s="67"/>
      <c r="J697" s="67"/>
      <c r="K697" s="16"/>
      <c r="L697" s="88"/>
      <c r="M697" s="89">
        <v>6242.3359375</v>
      </c>
      <c r="N697" s="89">
        <v>462.66690063476563</v>
      </c>
      <c r="O697" s="78"/>
      <c r="P697" s="90"/>
      <c r="Q697" s="90"/>
      <c r="R697" s="116"/>
      <c r="S697" s="116"/>
      <c r="T697" s="116"/>
      <c r="U697" s="116"/>
      <c r="V697" s="117"/>
      <c r="W697" s="117"/>
      <c r="X697" s="117"/>
      <c r="Y697" s="117"/>
      <c r="Z697" s="51"/>
      <c r="AA697" s="85">
        <v>697</v>
      </c>
      <c r="AB697" s="85"/>
      <c r="AC697">
        <v>59</v>
      </c>
      <c r="AD697">
        <v>21</v>
      </c>
      <c r="AE697">
        <v>13</v>
      </c>
      <c r="AF697">
        <v>172</v>
      </c>
    </row>
    <row r="698" spans="1:32" x14ac:dyDescent="0.3">
      <c r="A698" t="s">
        <v>1164</v>
      </c>
      <c r="B698" s="53"/>
      <c r="C698" s="53"/>
      <c r="D698" s="87">
        <f>Vertices[[#This Row],[followersCount]]/100000</f>
        <v>0.12642999999999999</v>
      </c>
      <c r="E698" s="84"/>
      <c r="F698" s="15"/>
      <c r="G698" s="15"/>
      <c r="H698" s="67" t="str">
        <f>IF(Vertices[[#This Row],[Size]]&gt;50,Vertices[[#This Row],[Vertex]],"")</f>
        <v/>
      </c>
      <c r="I698" s="67"/>
      <c r="J698" s="67"/>
      <c r="K698" s="16"/>
      <c r="L698" s="88"/>
      <c r="M698" s="89">
        <v>2725.32373046875</v>
      </c>
      <c r="N698" s="89">
        <v>5441.9931640625</v>
      </c>
      <c r="O698" s="78"/>
      <c r="P698" s="90"/>
      <c r="Q698" s="90"/>
      <c r="R698" s="116"/>
      <c r="S698" s="116"/>
      <c r="T698" s="116"/>
      <c r="U698" s="116"/>
      <c r="V698" s="117"/>
      <c r="W698" s="117"/>
      <c r="X698" s="117"/>
      <c r="Y698" s="117"/>
      <c r="Z698" s="51"/>
      <c r="AA698" s="85">
        <v>698</v>
      </c>
      <c r="AB698" s="85"/>
      <c r="AC698">
        <v>18736</v>
      </c>
      <c r="AD698">
        <v>12643</v>
      </c>
      <c r="AE698">
        <v>2993</v>
      </c>
      <c r="AF698">
        <v>6430</v>
      </c>
    </row>
    <row r="699" spans="1:32" x14ac:dyDescent="0.3">
      <c r="A699" t="s">
        <v>1165</v>
      </c>
      <c r="B699" s="53"/>
      <c r="C699" s="53"/>
      <c r="D699" s="87">
        <f>Vertices[[#This Row],[followersCount]]/100000</f>
        <v>2.2000000000000001E-4</v>
      </c>
      <c r="E699" s="84"/>
      <c r="F699" s="15"/>
      <c r="G699" s="15"/>
      <c r="H699" s="67" t="str">
        <f>IF(Vertices[[#This Row],[Size]]&gt;50,Vertices[[#This Row],[Vertex]],"")</f>
        <v/>
      </c>
      <c r="I699" s="67"/>
      <c r="J699" s="67"/>
      <c r="K699" s="16"/>
      <c r="L699" s="88"/>
      <c r="M699" s="89">
        <v>2693.41015625</v>
      </c>
      <c r="N699" s="89">
        <v>1081.0355224609375</v>
      </c>
      <c r="O699" s="78"/>
      <c r="P699" s="90"/>
      <c r="Q699" s="90"/>
      <c r="R699" s="116"/>
      <c r="S699" s="116"/>
      <c r="T699" s="116"/>
      <c r="U699" s="116"/>
      <c r="V699" s="117"/>
      <c r="W699" s="117"/>
      <c r="X699" s="117"/>
      <c r="Y699" s="117"/>
      <c r="Z699" s="51"/>
      <c r="AA699" s="85">
        <v>699</v>
      </c>
      <c r="AB699" s="85"/>
      <c r="AC699">
        <v>2</v>
      </c>
      <c r="AD699">
        <v>22</v>
      </c>
      <c r="AE699">
        <v>0</v>
      </c>
      <c r="AF699">
        <v>158</v>
      </c>
    </row>
    <row r="700" spans="1:32" x14ac:dyDescent="0.3">
      <c r="A700" t="s">
        <v>1166</v>
      </c>
      <c r="B700" s="53"/>
      <c r="C700" s="53"/>
      <c r="D700" s="87">
        <f>Vertices[[#This Row],[followersCount]]/100000</f>
        <v>1.7899999999999999E-3</v>
      </c>
      <c r="E700" s="84"/>
      <c r="F700" s="15"/>
      <c r="G700" s="15"/>
      <c r="H700" s="67" t="str">
        <f>IF(Vertices[[#This Row],[Size]]&gt;50,Vertices[[#This Row],[Vertex]],"")</f>
        <v/>
      </c>
      <c r="I700" s="67"/>
      <c r="J700" s="67"/>
      <c r="K700" s="16"/>
      <c r="L700" s="88"/>
      <c r="M700" s="89">
        <v>6012.875</v>
      </c>
      <c r="N700" s="89">
        <v>6821.42578125</v>
      </c>
      <c r="O700" s="78"/>
      <c r="P700" s="90"/>
      <c r="Q700" s="90"/>
      <c r="R700" s="116"/>
      <c r="S700" s="116"/>
      <c r="T700" s="116"/>
      <c r="U700" s="116"/>
      <c r="V700" s="117"/>
      <c r="W700" s="117"/>
      <c r="X700" s="117"/>
      <c r="Y700" s="117"/>
      <c r="Z700" s="51"/>
      <c r="AA700" s="85">
        <v>700</v>
      </c>
      <c r="AB700" s="85"/>
      <c r="AC700">
        <v>3119</v>
      </c>
      <c r="AD700">
        <v>179</v>
      </c>
      <c r="AE700">
        <v>1960</v>
      </c>
      <c r="AF700">
        <v>253</v>
      </c>
    </row>
    <row r="701" spans="1:32" x14ac:dyDescent="0.3">
      <c r="A701" t="s">
        <v>1167</v>
      </c>
      <c r="B701" s="53"/>
      <c r="C701" s="53"/>
      <c r="D701" s="87">
        <f>Vertices[[#This Row],[followersCount]]/100000</f>
        <v>6.3099999999999996E-3</v>
      </c>
      <c r="E701" s="84"/>
      <c r="F701" s="15"/>
      <c r="G701" s="15"/>
      <c r="H701" s="67" t="str">
        <f>IF(Vertices[[#This Row],[Size]]&gt;50,Vertices[[#This Row],[Vertex]],"")</f>
        <v/>
      </c>
      <c r="I701" s="67"/>
      <c r="J701" s="67"/>
      <c r="K701" s="16"/>
      <c r="L701" s="88"/>
      <c r="M701" s="89">
        <v>8981.50390625</v>
      </c>
      <c r="N701" s="89">
        <v>5265.55078125</v>
      </c>
      <c r="O701" s="78"/>
      <c r="P701" s="90"/>
      <c r="Q701" s="90"/>
      <c r="R701" s="116"/>
      <c r="S701" s="116"/>
      <c r="T701" s="116"/>
      <c r="U701" s="116"/>
      <c r="V701" s="117"/>
      <c r="W701" s="117"/>
      <c r="X701" s="117"/>
      <c r="Y701" s="117"/>
      <c r="Z701" s="51"/>
      <c r="AA701" s="85">
        <v>701</v>
      </c>
      <c r="AB701" s="85"/>
      <c r="AC701">
        <v>16930</v>
      </c>
      <c r="AD701">
        <v>631</v>
      </c>
      <c r="AE701">
        <v>19272</v>
      </c>
      <c r="AF701">
        <v>2083</v>
      </c>
    </row>
    <row r="702" spans="1:32" x14ac:dyDescent="0.3">
      <c r="A702" t="s">
        <v>1168</v>
      </c>
      <c r="B702" s="53"/>
      <c r="C702" s="53"/>
      <c r="D702" s="87">
        <f>Vertices[[#This Row],[followersCount]]/100000</f>
        <v>6.4000000000000005E-4</v>
      </c>
      <c r="E702" s="84"/>
      <c r="F702" s="15"/>
      <c r="G702" s="15"/>
      <c r="H702" s="67" t="str">
        <f>IF(Vertices[[#This Row],[Size]]&gt;50,Vertices[[#This Row],[Vertex]],"")</f>
        <v/>
      </c>
      <c r="I702" s="67"/>
      <c r="J702" s="67"/>
      <c r="K702" s="16"/>
      <c r="L702" s="88"/>
      <c r="M702" s="89">
        <v>2378.2470703125</v>
      </c>
      <c r="N702" s="89">
        <v>7931.4609375</v>
      </c>
      <c r="O702" s="78"/>
      <c r="P702" s="90"/>
      <c r="Q702" s="90"/>
      <c r="R702" s="116"/>
      <c r="S702" s="116"/>
      <c r="T702" s="116"/>
      <c r="U702" s="116"/>
      <c r="V702" s="117"/>
      <c r="W702" s="117"/>
      <c r="X702" s="117"/>
      <c r="Y702" s="117"/>
      <c r="Z702" s="51"/>
      <c r="AA702" s="85">
        <v>702</v>
      </c>
      <c r="AB702" s="85"/>
      <c r="AC702">
        <v>6</v>
      </c>
      <c r="AD702">
        <v>64</v>
      </c>
      <c r="AE702">
        <v>1</v>
      </c>
      <c r="AF702">
        <v>438</v>
      </c>
    </row>
    <row r="703" spans="1:32" x14ac:dyDescent="0.3">
      <c r="A703" t="s">
        <v>1169</v>
      </c>
      <c r="B703" s="53"/>
      <c r="C703" s="53"/>
      <c r="D703" s="87">
        <f>Vertices[[#This Row],[followersCount]]/100000</f>
        <v>7.1000000000000002E-4</v>
      </c>
      <c r="E703" s="84"/>
      <c r="F703" s="15"/>
      <c r="G703" s="15"/>
      <c r="H703" s="67" t="str">
        <f>IF(Vertices[[#This Row],[Size]]&gt;50,Vertices[[#This Row],[Vertex]],"")</f>
        <v/>
      </c>
      <c r="I703" s="67"/>
      <c r="J703" s="67"/>
      <c r="K703" s="16"/>
      <c r="L703" s="88"/>
      <c r="M703" s="89">
        <v>8596.2216796875</v>
      </c>
      <c r="N703" s="89">
        <v>6408.7392578125</v>
      </c>
      <c r="O703" s="78"/>
      <c r="P703" s="90"/>
      <c r="Q703" s="90"/>
      <c r="R703" s="116"/>
      <c r="S703" s="116"/>
      <c r="T703" s="116"/>
      <c r="U703" s="116"/>
      <c r="V703" s="117"/>
      <c r="W703" s="117"/>
      <c r="X703" s="117"/>
      <c r="Y703" s="117"/>
      <c r="Z703" s="51"/>
      <c r="AA703" s="85">
        <v>703</v>
      </c>
      <c r="AB703" s="85"/>
      <c r="AC703">
        <v>428</v>
      </c>
      <c r="AD703">
        <v>71</v>
      </c>
      <c r="AE703">
        <v>175</v>
      </c>
      <c r="AF703">
        <v>306</v>
      </c>
    </row>
    <row r="704" spans="1:32" x14ac:dyDescent="0.3">
      <c r="A704" t="s">
        <v>1170</v>
      </c>
      <c r="B704" s="53"/>
      <c r="C704" s="53"/>
      <c r="D704" s="87">
        <f>Vertices[[#This Row],[followersCount]]/100000</f>
        <v>1.66E-3</v>
      </c>
      <c r="E704" s="84"/>
      <c r="F704" s="15"/>
      <c r="G704" s="15"/>
      <c r="H704" s="67" t="str">
        <f>IF(Vertices[[#This Row],[Size]]&gt;50,Vertices[[#This Row],[Vertex]],"")</f>
        <v/>
      </c>
      <c r="I704" s="67"/>
      <c r="J704" s="67"/>
      <c r="K704" s="16"/>
      <c r="L704" s="88"/>
      <c r="M704" s="89">
        <v>2403.78515625</v>
      </c>
      <c r="N704" s="89">
        <v>3420.682861328125</v>
      </c>
      <c r="O704" s="78"/>
      <c r="P704" s="90"/>
      <c r="Q704" s="90"/>
      <c r="R704" s="116"/>
      <c r="S704" s="116"/>
      <c r="T704" s="116"/>
      <c r="U704" s="116"/>
      <c r="V704" s="117"/>
      <c r="W704" s="117"/>
      <c r="X704" s="117"/>
      <c r="Y704" s="117"/>
      <c r="Z704" s="51"/>
      <c r="AA704" s="85">
        <v>704</v>
      </c>
      <c r="AB704" s="85"/>
      <c r="AC704">
        <v>257</v>
      </c>
      <c r="AD704">
        <v>166</v>
      </c>
      <c r="AE704">
        <v>336</v>
      </c>
      <c r="AF704">
        <v>282</v>
      </c>
    </row>
    <row r="705" spans="1:32" x14ac:dyDescent="0.3">
      <c r="A705" t="s">
        <v>1171</v>
      </c>
      <c r="B705" s="53"/>
      <c r="C705" s="53"/>
      <c r="D705" s="87">
        <f>Vertices[[#This Row],[followersCount]]/100000</f>
        <v>4.1599999999999998E-2</v>
      </c>
      <c r="E705" s="84"/>
      <c r="F705" s="15"/>
      <c r="G705" s="15"/>
      <c r="H705" s="67" t="str">
        <f>IF(Vertices[[#This Row],[Size]]&gt;50,Vertices[[#This Row],[Vertex]],"")</f>
        <v/>
      </c>
      <c r="I705" s="67"/>
      <c r="J705" s="67"/>
      <c r="K705" s="16"/>
      <c r="L705" s="88"/>
      <c r="M705" s="89">
        <v>7354.4267578125</v>
      </c>
      <c r="N705" s="89">
        <v>1651.0673828125</v>
      </c>
      <c r="O705" s="78"/>
      <c r="P705" s="90"/>
      <c r="Q705" s="90"/>
      <c r="R705" s="116"/>
      <c r="S705" s="116"/>
      <c r="T705" s="116"/>
      <c r="U705" s="116"/>
      <c r="V705" s="117"/>
      <c r="W705" s="117"/>
      <c r="X705" s="117"/>
      <c r="Y705" s="117"/>
      <c r="Z705" s="51"/>
      <c r="AA705" s="85">
        <v>705</v>
      </c>
      <c r="AB705" s="85"/>
      <c r="AC705">
        <v>9522</v>
      </c>
      <c r="AD705">
        <v>4160</v>
      </c>
      <c r="AE705">
        <v>428</v>
      </c>
      <c r="AF705">
        <v>3677</v>
      </c>
    </row>
    <row r="706" spans="1:32" x14ac:dyDescent="0.3">
      <c r="A706" t="s">
        <v>1172</v>
      </c>
      <c r="B706" s="53"/>
      <c r="C706" s="53"/>
      <c r="D706" s="87">
        <f>Vertices[[#This Row],[followersCount]]/100000</f>
        <v>5.6499999999999996E-3</v>
      </c>
      <c r="E706" s="84"/>
      <c r="F706" s="15"/>
      <c r="G706" s="15"/>
      <c r="H706" s="67" t="str">
        <f>IF(Vertices[[#This Row],[Size]]&gt;50,Vertices[[#This Row],[Vertex]],"")</f>
        <v/>
      </c>
      <c r="I706" s="67"/>
      <c r="J706" s="67"/>
      <c r="K706" s="16"/>
      <c r="L706" s="88"/>
      <c r="M706" s="89">
        <v>1806.7503662109375</v>
      </c>
      <c r="N706" s="89">
        <v>5727.1884765625</v>
      </c>
      <c r="O706" s="78"/>
      <c r="P706" s="90"/>
      <c r="Q706" s="90"/>
      <c r="R706" s="116"/>
      <c r="S706" s="116"/>
      <c r="T706" s="116"/>
      <c r="U706" s="116"/>
      <c r="V706" s="117"/>
      <c r="W706" s="117"/>
      <c r="X706" s="117"/>
      <c r="Y706" s="117"/>
      <c r="Z706" s="51"/>
      <c r="AA706" s="85">
        <v>706</v>
      </c>
      <c r="AB706" s="85"/>
      <c r="AC706">
        <v>1696</v>
      </c>
      <c r="AD706">
        <v>565</v>
      </c>
      <c r="AE706">
        <v>729</v>
      </c>
      <c r="AF706">
        <v>809</v>
      </c>
    </row>
    <row r="707" spans="1:32" x14ac:dyDescent="0.3">
      <c r="A707" t="s">
        <v>1173</v>
      </c>
      <c r="B707" s="53"/>
      <c r="C707" s="53"/>
      <c r="D707" s="87">
        <f>Vertices[[#This Row],[followersCount]]/100000</f>
        <v>4.0000000000000003E-5</v>
      </c>
      <c r="E707" s="84"/>
      <c r="F707" s="15"/>
      <c r="G707" s="15"/>
      <c r="H707" s="67" t="str">
        <f>IF(Vertices[[#This Row],[Size]]&gt;50,Vertices[[#This Row],[Vertex]],"")</f>
        <v/>
      </c>
      <c r="I707" s="67"/>
      <c r="J707" s="67"/>
      <c r="K707" s="16"/>
      <c r="L707" s="88"/>
      <c r="M707" s="89">
        <v>8512.708984375</v>
      </c>
      <c r="N707" s="89">
        <v>2121.645263671875</v>
      </c>
      <c r="O707" s="78"/>
      <c r="P707" s="90"/>
      <c r="Q707" s="90"/>
      <c r="R707" s="116"/>
      <c r="S707" s="116"/>
      <c r="T707" s="116"/>
      <c r="U707" s="116"/>
      <c r="V707" s="117"/>
      <c r="W707" s="117"/>
      <c r="X707" s="117"/>
      <c r="Y707" s="117"/>
      <c r="Z707" s="51"/>
      <c r="AA707" s="85">
        <v>707</v>
      </c>
      <c r="AB707" s="85"/>
      <c r="AC707">
        <v>0</v>
      </c>
      <c r="AD707">
        <v>4</v>
      </c>
      <c r="AE707">
        <v>44</v>
      </c>
      <c r="AF707">
        <v>153</v>
      </c>
    </row>
    <row r="708" spans="1:32" x14ac:dyDescent="0.3">
      <c r="A708" t="s">
        <v>1174</v>
      </c>
      <c r="B708" s="53"/>
      <c r="C708" s="53"/>
      <c r="D708" s="87">
        <f>Vertices[[#This Row],[followersCount]]/100000</f>
        <v>1.47E-3</v>
      </c>
      <c r="E708" s="84"/>
      <c r="F708" s="15"/>
      <c r="G708" s="15"/>
      <c r="H708" s="67" t="str">
        <f>IF(Vertices[[#This Row],[Size]]&gt;50,Vertices[[#This Row],[Vertex]],"")</f>
        <v/>
      </c>
      <c r="I708" s="67"/>
      <c r="J708" s="67"/>
      <c r="K708" s="16"/>
      <c r="L708" s="88"/>
      <c r="M708" s="89">
        <v>1952.1563720703125</v>
      </c>
      <c r="N708" s="89">
        <v>5518.94091796875</v>
      </c>
      <c r="O708" s="78"/>
      <c r="P708" s="90"/>
      <c r="Q708" s="90"/>
      <c r="R708" s="116"/>
      <c r="S708" s="116"/>
      <c r="T708" s="116"/>
      <c r="U708" s="116"/>
      <c r="V708" s="117"/>
      <c r="W708" s="117"/>
      <c r="X708" s="117"/>
      <c r="Y708" s="117"/>
      <c r="Z708" s="51"/>
      <c r="AA708" s="85">
        <v>708</v>
      </c>
      <c r="AB708" s="85"/>
      <c r="AC708">
        <v>170</v>
      </c>
      <c r="AD708">
        <v>147</v>
      </c>
      <c r="AE708">
        <v>1</v>
      </c>
      <c r="AF708">
        <v>630</v>
      </c>
    </row>
    <row r="709" spans="1:32" x14ac:dyDescent="0.3">
      <c r="A709" t="s">
        <v>1175</v>
      </c>
      <c r="B709" s="53"/>
      <c r="C709" s="53"/>
      <c r="D709" s="87">
        <f>Vertices[[#This Row],[followersCount]]/100000</f>
        <v>1.83E-3</v>
      </c>
      <c r="E709" s="84"/>
      <c r="F709" s="15"/>
      <c r="G709" s="15"/>
      <c r="H709" s="67" t="str">
        <f>IF(Vertices[[#This Row],[Size]]&gt;50,Vertices[[#This Row],[Vertex]],"")</f>
        <v/>
      </c>
      <c r="I709" s="67"/>
      <c r="J709" s="67"/>
      <c r="K709" s="16"/>
      <c r="L709" s="88"/>
      <c r="M709" s="89">
        <v>7436.32470703125</v>
      </c>
      <c r="N709" s="89">
        <v>3263.418701171875</v>
      </c>
      <c r="O709" s="78"/>
      <c r="P709" s="90"/>
      <c r="Q709" s="90"/>
      <c r="R709" s="116"/>
      <c r="S709" s="116"/>
      <c r="T709" s="116"/>
      <c r="U709" s="116"/>
      <c r="V709" s="117"/>
      <c r="W709" s="117"/>
      <c r="X709" s="117"/>
      <c r="Y709" s="117"/>
      <c r="Z709" s="51"/>
      <c r="AA709" s="85">
        <v>709</v>
      </c>
      <c r="AB709" s="85"/>
      <c r="AC709">
        <v>3477</v>
      </c>
      <c r="AD709">
        <v>183</v>
      </c>
      <c r="AE709">
        <v>7844</v>
      </c>
      <c r="AF709">
        <v>277</v>
      </c>
    </row>
    <row r="710" spans="1:32" x14ac:dyDescent="0.3">
      <c r="A710" t="s">
        <v>1176</v>
      </c>
      <c r="B710" s="53"/>
      <c r="C710" s="53"/>
      <c r="D710" s="87">
        <f>Vertices[[#This Row],[followersCount]]/100000</f>
        <v>3.2499999999999999E-3</v>
      </c>
      <c r="E710" s="84"/>
      <c r="F710" s="15"/>
      <c r="G710" s="15"/>
      <c r="H710" s="67" t="str">
        <f>IF(Vertices[[#This Row],[Size]]&gt;50,Vertices[[#This Row],[Vertex]],"")</f>
        <v/>
      </c>
      <c r="I710" s="67"/>
      <c r="J710" s="67"/>
      <c r="K710" s="16"/>
      <c r="L710" s="88"/>
      <c r="M710" s="89">
        <v>9406.6640625</v>
      </c>
      <c r="N710" s="89">
        <v>5355.69384765625</v>
      </c>
      <c r="O710" s="78"/>
      <c r="P710" s="90"/>
      <c r="Q710" s="90"/>
      <c r="R710" s="116"/>
      <c r="S710" s="116"/>
      <c r="T710" s="116"/>
      <c r="U710" s="116"/>
      <c r="V710" s="117"/>
      <c r="W710" s="117"/>
      <c r="X710" s="117"/>
      <c r="Y710" s="117"/>
      <c r="Z710" s="51"/>
      <c r="AA710" s="85">
        <v>710</v>
      </c>
      <c r="AB710" s="85"/>
      <c r="AC710">
        <v>147</v>
      </c>
      <c r="AD710">
        <v>325</v>
      </c>
      <c r="AE710">
        <v>1896</v>
      </c>
      <c r="AF710">
        <v>1532</v>
      </c>
    </row>
    <row r="711" spans="1:32" x14ac:dyDescent="0.3">
      <c r="A711" t="s">
        <v>239</v>
      </c>
      <c r="B711" s="53"/>
      <c r="C711" s="53"/>
      <c r="D711" s="87">
        <f>Vertices[[#This Row],[followersCount]]/100000</f>
        <v>1.3500000000000001E-3</v>
      </c>
      <c r="E711" s="84"/>
      <c r="F711" s="15"/>
      <c r="G711" s="15"/>
      <c r="H711" s="67" t="str">
        <f>IF(Vertices[[#This Row],[Size]]&gt;50,Vertices[[#This Row],[Vertex]],"")</f>
        <v/>
      </c>
      <c r="I711" s="67"/>
      <c r="J711" s="67"/>
      <c r="K711" s="16"/>
      <c r="L711" s="88"/>
      <c r="M711" s="89">
        <v>4012.31787109375</v>
      </c>
      <c r="N711" s="89">
        <v>5834.6767578125</v>
      </c>
      <c r="O711" s="78"/>
      <c r="P711" s="90"/>
      <c r="Q711" s="90"/>
      <c r="R711" s="116"/>
      <c r="S711" s="116"/>
      <c r="T711" s="116"/>
      <c r="U711" s="116"/>
      <c r="V711" s="117"/>
      <c r="W711" s="117"/>
      <c r="X711" s="117"/>
      <c r="Y711" s="117"/>
      <c r="Z711" s="51"/>
      <c r="AA711" s="85">
        <v>711</v>
      </c>
      <c r="AB711" s="85"/>
      <c r="AC711">
        <v>407</v>
      </c>
      <c r="AD711">
        <v>135</v>
      </c>
      <c r="AE711">
        <v>511</v>
      </c>
      <c r="AF711">
        <v>369</v>
      </c>
    </row>
    <row r="712" spans="1:32" x14ac:dyDescent="0.3">
      <c r="A712" t="s">
        <v>1177</v>
      </c>
      <c r="B712" s="53"/>
      <c r="C712" s="53"/>
      <c r="D712" s="87">
        <f>Vertices[[#This Row],[followersCount]]/100000</f>
        <v>3.6000000000000002E-4</v>
      </c>
      <c r="E712" s="84"/>
      <c r="F712" s="15"/>
      <c r="G712" s="15"/>
      <c r="H712" s="67" t="str">
        <f>IF(Vertices[[#This Row],[Size]]&gt;50,Vertices[[#This Row],[Vertex]],"")</f>
        <v/>
      </c>
      <c r="I712" s="67"/>
      <c r="J712" s="67"/>
      <c r="K712" s="16"/>
      <c r="L712" s="88"/>
      <c r="M712" s="89">
        <v>4492.27099609375</v>
      </c>
      <c r="N712" s="89">
        <v>8473.357421875</v>
      </c>
      <c r="O712" s="78"/>
      <c r="P712" s="90"/>
      <c r="Q712" s="90"/>
      <c r="R712" s="116"/>
      <c r="S712" s="116"/>
      <c r="T712" s="116"/>
      <c r="U712" s="116"/>
      <c r="V712" s="117"/>
      <c r="W712" s="117"/>
      <c r="X712" s="117"/>
      <c r="Y712" s="117"/>
      <c r="Z712" s="51"/>
      <c r="AA712" s="85">
        <v>712</v>
      </c>
      <c r="AB712" s="85"/>
      <c r="AC712">
        <v>19</v>
      </c>
      <c r="AD712">
        <v>36</v>
      </c>
      <c r="AE712">
        <v>0</v>
      </c>
      <c r="AF712">
        <v>241</v>
      </c>
    </row>
    <row r="713" spans="1:32" x14ac:dyDescent="0.3">
      <c r="A713" t="s">
        <v>1178</v>
      </c>
      <c r="B713" s="53"/>
      <c r="C713" s="53"/>
      <c r="D713" s="87">
        <f>Vertices[[#This Row],[followersCount]]/100000</f>
        <v>2.1000000000000001E-4</v>
      </c>
      <c r="E713" s="84"/>
      <c r="F713" s="15"/>
      <c r="G713" s="15"/>
      <c r="H713" s="67" t="str">
        <f>IF(Vertices[[#This Row],[Size]]&gt;50,Vertices[[#This Row],[Vertex]],"")</f>
        <v/>
      </c>
      <c r="I713" s="67"/>
      <c r="J713" s="67"/>
      <c r="K713" s="16"/>
      <c r="L713" s="88"/>
      <c r="M713" s="89">
        <v>4291.64453125</v>
      </c>
      <c r="N713" s="89">
        <v>8686.2060546875</v>
      </c>
      <c r="O713" s="78"/>
      <c r="P713" s="90"/>
      <c r="Q713" s="90"/>
      <c r="R713" s="116"/>
      <c r="S713" s="116"/>
      <c r="T713" s="116"/>
      <c r="U713" s="116"/>
      <c r="V713" s="117"/>
      <c r="W713" s="117"/>
      <c r="X713" s="117"/>
      <c r="Y713" s="117"/>
      <c r="Z713" s="51"/>
      <c r="AA713" s="85">
        <v>713</v>
      </c>
      <c r="AB713" s="85"/>
      <c r="AC713">
        <v>6</v>
      </c>
      <c r="AD713">
        <v>21</v>
      </c>
      <c r="AE713">
        <v>56</v>
      </c>
      <c r="AF713">
        <v>106</v>
      </c>
    </row>
    <row r="714" spans="1:32" x14ac:dyDescent="0.3">
      <c r="A714" t="s">
        <v>1179</v>
      </c>
      <c r="B714" s="53"/>
      <c r="C714" s="53"/>
      <c r="D714" s="87">
        <f>Vertices[[#This Row],[followersCount]]/100000</f>
        <v>5.6100000000000004E-3</v>
      </c>
      <c r="E714" s="84"/>
      <c r="F714" s="15"/>
      <c r="G714" s="15"/>
      <c r="H714" s="67" t="str">
        <f>IF(Vertices[[#This Row],[Size]]&gt;50,Vertices[[#This Row],[Vertex]],"")</f>
        <v/>
      </c>
      <c r="I714" s="67"/>
      <c r="J714" s="67"/>
      <c r="K714" s="16"/>
      <c r="L714" s="88"/>
      <c r="M714" s="89">
        <v>5532.4052734375</v>
      </c>
      <c r="N714" s="89">
        <v>1272.7843017578125</v>
      </c>
      <c r="O714" s="78"/>
      <c r="P714" s="90"/>
      <c r="Q714" s="90"/>
      <c r="R714" s="116"/>
      <c r="S714" s="116"/>
      <c r="T714" s="116"/>
      <c r="U714" s="116"/>
      <c r="V714" s="117"/>
      <c r="W714" s="117"/>
      <c r="X714" s="117"/>
      <c r="Y714" s="117"/>
      <c r="Z714" s="51"/>
      <c r="AA714" s="85">
        <v>714</v>
      </c>
      <c r="AB714" s="85"/>
      <c r="AC714">
        <v>2</v>
      </c>
      <c r="AD714">
        <v>561</v>
      </c>
      <c r="AE714">
        <v>1</v>
      </c>
      <c r="AF714">
        <v>2101</v>
      </c>
    </row>
    <row r="715" spans="1:32" x14ac:dyDescent="0.3">
      <c r="A715" t="s">
        <v>1180</v>
      </c>
      <c r="B715" s="53"/>
      <c r="C715" s="53"/>
      <c r="D715" s="87">
        <f>Vertices[[#This Row],[followersCount]]/100000</f>
        <v>2.264E-2</v>
      </c>
      <c r="E715" s="84"/>
      <c r="F715" s="15"/>
      <c r="G715" s="15"/>
      <c r="H715" s="67" t="str">
        <f>IF(Vertices[[#This Row],[Size]]&gt;50,Vertices[[#This Row],[Vertex]],"")</f>
        <v/>
      </c>
      <c r="I715" s="67"/>
      <c r="J715" s="67"/>
      <c r="K715" s="16"/>
      <c r="L715" s="88"/>
      <c r="M715" s="89">
        <v>6286.68212890625</v>
      </c>
      <c r="N715" s="89">
        <v>940.16497802734375</v>
      </c>
      <c r="O715" s="78"/>
      <c r="P715" s="90"/>
      <c r="Q715" s="90"/>
      <c r="R715" s="116"/>
      <c r="S715" s="116"/>
      <c r="T715" s="116"/>
      <c r="U715" s="116"/>
      <c r="V715" s="117"/>
      <c r="W715" s="117"/>
      <c r="X715" s="117"/>
      <c r="Y715" s="117"/>
      <c r="Z715" s="51"/>
      <c r="AA715" s="85">
        <v>715</v>
      </c>
      <c r="AB715" s="85"/>
      <c r="AC715">
        <v>45</v>
      </c>
      <c r="AD715">
        <v>2264</v>
      </c>
      <c r="AE715">
        <v>50</v>
      </c>
      <c r="AF715">
        <v>2041</v>
      </c>
    </row>
    <row r="716" spans="1:32" x14ac:dyDescent="0.3">
      <c r="A716" t="s">
        <v>1181</v>
      </c>
      <c r="B716" s="53"/>
      <c r="C716" s="53"/>
      <c r="D716" s="87">
        <f>Vertices[[#This Row],[followersCount]]/100000</f>
        <v>2.5999999999999999E-3</v>
      </c>
      <c r="E716" s="84"/>
      <c r="F716" s="15"/>
      <c r="G716" s="15"/>
      <c r="H716" s="67" t="str">
        <f>IF(Vertices[[#This Row],[Size]]&gt;50,Vertices[[#This Row],[Vertex]],"")</f>
        <v/>
      </c>
      <c r="I716" s="67"/>
      <c r="J716" s="67"/>
      <c r="K716" s="16"/>
      <c r="L716" s="88"/>
      <c r="M716" s="89">
        <v>4861.76318359375</v>
      </c>
      <c r="N716" s="89">
        <v>8226.35546875</v>
      </c>
      <c r="O716" s="78"/>
      <c r="P716" s="90"/>
      <c r="Q716" s="90"/>
      <c r="R716" s="116"/>
      <c r="S716" s="116"/>
      <c r="T716" s="116"/>
      <c r="U716" s="116"/>
      <c r="V716" s="117"/>
      <c r="W716" s="117"/>
      <c r="X716" s="117"/>
      <c r="Y716" s="117"/>
      <c r="Z716" s="51"/>
      <c r="AA716" s="85">
        <v>716</v>
      </c>
      <c r="AB716" s="85"/>
      <c r="AC716">
        <v>657</v>
      </c>
      <c r="AD716">
        <v>260</v>
      </c>
      <c r="AE716">
        <v>147</v>
      </c>
      <c r="AF716">
        <v>898</v>
      </c>
    </row>
    <row r="717" spans="1:32" x14ac:dyDescent="0.3">
      <c r="A717" t="s">
        <v>1182</v>
      </c>
      <c r="B717" s="53"/>
      <c r="C717" s="53"/>
      <c r="D717" s="87">
        <f>Vertices[[#This Row],[followersCount]]/100000</f>
        <v>2.5999999999999999E-3</v>
      </c>
      <c r="E717" s="84"/>
      <c r="F717" s="15"/>
      <c r="G717" s="15"/>
      <c r="H717" s="67" t="str">
        <f>IF(Vertices[[#This Row],[Size]]&gt;50,Vertices[[#This Row],[Vertex]],"")</f>
        <v/>
      </c>
      <c r="I717" s="67"/>
      <c r="J717" s="67"/>
      <c r="K717" s="16"/>
      <c r="L717" s="88"/>
      <c r="M717" s="89">
        <v>7385.3349609375</v>
      </c>
      <c r="N717" s="89">
        <v>2429.903564453125</v>
      </c>
      <c r="O717" s="78"/>
      <c r="P717" s="90"/>
      <c r="Q717" s="90"/>
      <c r="R717" s="116"/>
      <c r="S717" s="116"/>
      <c r="T717" s="116"/>
      <c r="U717" s="116"/>
      <c r="V717" s="117"/>
      <c r="W717" s="117"/>
      <c r="X717" s="117"/>
      <c r="Y717" s="117"/>
      <c r="Z717" s="51"/>
      <c r="AA717" s="85">
        <v>717</v>
      </c>
      <c r="AB717" s="85"/>
      <c r="AC717">
        <v>477</v>
      </c>
      <c r="AD717">
        <v>260</v>
      </c>
      <c r="AE717">
        <v>481</v>
      </c>
      <c r="AF717">
        <v>887</v>
      </c>
    </row>
    <row r="718" spans="1:32" x14ac:dyDescent="0.3">
      <c r="A718" t="s">
        <v>1183</v>
      </c>
      <c r="B718" s="53"/>
      <c r="C718" s="53"/>
      <c r="D718" s="87">
        <f>Vertices[[#This Row],[followersCount]]/100000</f>
        <v>1.8600000000000001E-3</v>
      </c>
      <c r="E718" s="84"/>
      <c r="F718" s="15"/>
      <c r="G718" s="15"/>
      <c r="H718" s="67" t="str">
        <f>IF(Vertices[[#This Row],[Size]]&gt;50,Vertices[[#This Row],[Vertex]],"")</f>
        <v/>
      </c>
      <c r="I718" s="67"/>
      <c r="J718" s="67"/>
      <c r="K718" s="16"/>
      <c r="L718" s="88"/>
      <c r="M718" s="89">
        <v>6230.240234375</v>
      </c>
      <c r="N718" s="89">
        <v>9742.2705078125</v>
      </c>
      <c r="O718" s="78"/>
      <c r="P718" s="90"/>
      <c r="Q718" s="90"/>
      <c r="R718" s="116"/>
      <c r="S718" s="116"/>
      <c r="T718" s="116"/>
      <c r="U718" s="116"/>
      <c r="V718" s="117"/>
      <c r="W718" s="117"/>
      <c r="X718" s="117"/>
      <c r="Y718" s="117"/>
      <c r="Z718" s="51"/>
      <c r="AA718" s="85">
        <v>718</v>
      </c>
      <c r="AB718" s="85"/>
      <c r="AC718">
        <v>2083</v>
      </c>
      <c r="AD718">
        <v>186</v>
      </c>
      <c r="AE718">
        <v>749</v>
      </c>
      <c r="AF718">
        <v>579</v>
      </c>
    </row>
    <row r="719" spans="1:32" x14ac:dyDescent="0.3">
      <c r="A719" t="s">
        <v>1184</v>
      </c>
      <c r="B719" s="53"/>
      <c r="C719" s="53"/>
      <c r="D719" s="87">
        <f>Vertices[[#This Row],[followersCount]]/100000</f>
        <v>9.1800000000000007E-3</v>
      </c>
      <c r="E719" s="84"/>
      <c r="F719" s="15"/>
      <c r="G719" s="15"/>
      <c r="H719" s="67" t="str">
        <f>IF(Vertices[[#This Row],[Size]]&gt;50,Vertices[[#This Row],[Vertex]],"")</f>
        <v/>
      </c>
      <c r="I719" s="67"/>
      <c r="J719" s="67"/>
      <c r="K719" s="16"/>
      <c r="L719" s="88"/>
      <c r="M719" s="89">
        <v>5641.69970703125</v>
      </c>
      <c r="N719" s="89">
        <v>7663.35400390625</v>
      </c>
      <c r="O719" s="78"/>
      <c r="P719" s="90"/>
      <c r="Q719" s="90"/>
      <c r="R719" s="116"/>
      <c r="S719" s="116"/>
      <c r="T719" s="116"/>
      <c r="U719" s="116"/>
      <c r="V719" s="117"/>
      <c r="W719" s="117"/>
      <c r="X719" s="117"/>
      <c r="Y719" s="117"/>
      <c r="Z719" s="51"/>
      <c r="AA719" s="85">
        <v>719</v>
      </c>
      <c r="AB719" s="85"/>
      <c r="AC719">
        <v>386</v>
      </c>
      <c r="AD719">
        <v>918</v>
      </c>
      <c r="AE719">
        <v>28</v>
      </c>
      <c r="AF719">
        <v>1966</v>
      </c>
    </row>
    <row r="720" spans="1:32" x14ac:dyDescent="0.3">
      <c r="A720" t="s">
        <v>1185</v>
      </c>
      <c r="B720" s="53"/>
      <c r="C720" s="53"/>
      <c r="D720" s="87">
        <f>Vertices[[#This Row],[followersCount]]/100000</f>
        <v>3.3600000000000001E-3</v>
      </c>
      <c r="E720" s="84"/>
      <c r="F720" s="15"/>
      <c r="G720" s="15"/>
      <c r="H720" s="67" t="str">
        <f>IF(Vertices[[#This Row],[Size]]&gt;50,Vertices[[#This Row],[Vertex]],"")</f>
        <v/>
      </c>
      <c r="I720" s="67"/>
      <c r="J720" s="67"/>
      <c r="K720" s="16"/>
      <c r="L720" s="88"/>
      <c r="M720" s="89">
        <v>3858.081787109375</v>
      </c>
      <c r="N720" s="89">
        <v>1733.6593017578125</v>
      </c>
      <c r="O720" s="78"/>
      <c r="P720" s="90"/>
      <c r="Q720" s="90"/>
      <c r="R720" s="116"/>
      <c r="S720" s="116"/>
      <c r="T720" s="116"/>
      <c r="U720" s="116"/>
      <c r="V720" s="117"/>
      <c r="W720" s="117"/>
      <c r="X720" s="117"/>
      <c r="Y720" s="117"/>
      <c r="Z720" s="51"/>
      <c r="AA720" s="85">
        <v>720</v>
      </c>
      <c r="AB720" s="85"/>
      <c r="AC720">
        <v>4169</v>
      </c>
      <c r="AD720">
        <v>336</v>
      </c>
      <c r="AE720">
        <v>3755</v>
      </c>
      <c r="AF720">
        <v>838</v>
      </c>
    </row>
    <row r="721" spans="1:32" x14ac:dyDescent="0.3">
      <c r="A721" t="s">
        <v>1186</v>
      </c>
      <c r="B721" s="53"/>
      <c r="C721" s="53"/>
      <c r="D721" s="87">
        <f>Vertices[[#This Row],[followersCount]]/100000</f>
        <v>1.9499999999999999E-3</v>
      </c>
      <c r="E721" s="84"/>
      <c r="F721" s="15"/>
      <c r="G721" s="15"/>
      <c r="H721" s="67" t="str">
        <f>IF(Vertices[[#This Row],[Size]]&gt;50,Vertices[[#This Row],[Vertex]],"")</f>
        <v/>
      </c>
      <c r="I721" s="67"/>
      <c r="J721" s="67"/>
      <c r="K721" s="16"/>
      <c r="L721" s="88"/>
      <c r="M721" s="89">
        <v>8677.7041015625</v>
      </c>
      <c r="N721" s="89">
        <v>3370.68994140625</v>
      </c>
      <c r="O721" s="78"/>
      <c r="P721" s="90"/>
      <c r="Q721" s="90"/>
      <c r="R721" s="116"/>
      <c r="S721" s="116"/>
      <c r="T721" s="116"/>
      <c r="U721" s="116"/>
      <c r="V721" s="117"/>
      <c r="W721" s="117"/>
      <c r="X721" s="117"/>
      <c r="Y721" s="117"/>
      <c r="Z721" s="51"/>
      <c r="AA721" s="85">
        <v>721</v>
      </c>
      <c r="AB721" s="85"/>
      <c r="AC721">
        <v>530</v>
      </c>
      <c r="AD721">
        <v>195</v>
      </c>
      <c r="AE721">
        <v>317</v>
      </c>
      <c r="AF721">
        <v>169</v>
      </c>
    </row>
    <row r="722" spans="1:32" x14ac:dyDescent="0.3">
      <c r="A722" t="s">
        <v>1187</v>
      </c>
      <c r="B722" s="53"/>
      <c r="C722" s="53"/>
      <c r="D722" s="87">
        <f>Vertices[[#This Row],[followersCount]]/100000</f>
        <v>1.4999999999999999E-4</v>
      </c>
      <c r="E722" s="84"/>
      <c r="F722" s="15"/>
      <c r="G722" s="15"/>
      <c r="H722" s="67" t="str">
        <f>IF(Vertices[[#This Row],[Size]]&gt;50,Vertices[[#This Row],[Vertex]],"")</f>
        <v/>
      </c>
      <c r="I722" s="67"/>
      <c r="J722" s="67"/>
      <c r="K722" s="16"/>
      <c r="L722" s="88"/>
      <c r="M722" s="89">
        <v>4743.17333984375</v>
      </c>
      <c r="N722" s="89">
        <v>9071.6484375</v>
      </c>
      <c r="O722" s="78"/>
      <c r="P722" s="90"/>
      <c r="Q722" s="90"/>
      <c r="R722" s="116"/>
      <c r="S722" s="116"/>
      <c r="T722" s="116"/>
      <c r="U722" s="116"/>
      <c r="V722" s="117"/>
      <c r="W722" s="117"/>
      <c r="X722" s="117"/>
      <c r="Y722" s="117"/>
      <c r="Z722" s="51"/>
      <c r="AA722" s="85">
        <v>722</v>
      </c>
      <c r="AB722" s="85"/>
      <c r="AC722">
        <v>12</v>
      </c>
      <c r="AD722">
        <v>15</v>
      </c>
      <c r="AE722">
        <v>0</v>
      </c>
      <c r="AF722">
        <v>116</v>
      </c>
    </row>
    <row r="723" spans="1:32" x14ac:dyDescent="0.3">
      <c r="A723" t="s">
        <v>1188</v>
      </c>
      <c r="B723" s="53"/>
      <c r="C723" s="53"/>
      <c r="D723" s="87">
        <f>Vertices[[#This Row],[followersCount]]/100000</f>
        <v>4.4999999999999999E-4</v>
      </c>
      <c r="E723" s="84"/>
      <c r="F723" s="15"/>
      <c r="G723" s="15"/>
      <c r="H723" s="67" t="str">
        <f>IF(Vertices[[#This Row],[Size]]&gt;50,Vertices[[#This Row],[Vertex]],"")</f>
        <v/>
      </c>
      <c r="I723" s="67"/>
      <c r="J723" s="67"/>
      <c r="K723" s="16"/>
      <c r="L723" s="88"/>
      <c r="M723" s="89">
        <v>3739.572021484375</v>
      </c>
      <c r="N723" s="89">
        <v>791.45220947265625</v>
      </c>
      <c r="O723" s="78"/>
      <c r="P723" s="90"/>
      <c r="Q723" s="90"/>
      <c r="R723" s="116"/>
      <c r="S723" s="116"/>
      <c r="T723" s="116"/>
      <c r="U723" s="116"/>
      <c r="V723" s="117"/>
      <c r="W723" s="117"/>
      <c r="X723" s="117"/>
      <c r="Y723" s="117"/>
      <c r="Z723" s="51"/>
      <c r="AA723" s="85">
        <v>723</v>
      </c>
      <c r="AB723" s="85"/>
      <c r="AC723">
        <v>12</v>
      </c>
      <c r="AD723">
        <v>45</v>
      </c>
      <c r="AE723">
        <v>7</v>
      </c>
      <c r="AF723">
        <v>89</v>
      </c>
    </row>
    <row r="724" spans="1:32" x14ac:dyDescent="0.3">
      <c r="A724" t="s">
        <v>1189</v>
      </c>
      <c r="B724" s="53"/>
      <c r="C724" s="53"/>
      <c r="D724" s="87">
        <f>Vertices[[#This Row],[followersCount]]/100000</f>
        <v>3.7499999999999999E-3</v>
      </c>
      <c r="E724" s="84"/>
      <c r="F724" s="15"/>
      <c r="G724" s="15"/>
      <c r="H724" s="67" t="str">
        <f>IF(Vertices[[#This Row],[Size]]&gt;50,Vertices[[#This Row],[Vertex]],"")</f>
        <v/>
      </c>
      <c r="I724" s="67"/>
      <c r="J724" s="67"/>
      <c r="K724" s="16"/>
      <c r="L724" s="88"/>
      <c r="M724" s="89">
        <v>1336.1531982421875</v>
      </c>
      <c r="N724" s="89">
        <v>4548.4482421875</v>
      </c>
      <c r="O724" s="78"/>
      <c r="P724" s="90"/>
      <c r="Q724" s="90"/>
      <c r="R724" s="116"/>
      <c r="S724" s="116"/>
      <c r="T724" s="116"/>
      <c r="U724" s="116"/>
      <c r="V724" s="117"/>
      <c r="W724" s="117"/>
      <c r="X724" s="117"/>
      <c r="Y724" s="117"/>
      <c r="Z724" s="51"/>
      <c r="AA724" s="85">
        <v>724</v>
      </c>
      <c r="AB724" s="85"/>
      <c r="AC724">
        <v>25</v>
      </c>
      <c r="AD724">
        <v>375</v>
      </c>
      <c r="AE724">
        <v>3547</v>
      </c>
      <c r="AF724">
        <v>391</v>
      </c>
    </row>
    <row r="725" spans="1:32" x14ac:dyDescent="0.3">
      <c r="A725" t="s">
        <v>1190</v>
      </c>
      <c r="B725" s="53"/>
      <c r="C725" s="53"/>
      <c r="D725" s="87">
        <f>Vertices[[#This Row],[followersCount]]/100000</f>
        <v>4.7499999999999999E-3</v>
      </c>
      <c r="E725" s="84"/>
      <c r="F725" s="15"/>
      <c r="G725" s="15"/>
      <c r="H725" s="67" t="str">
        <f>IF(Vertices[[#This Row],[Size]]&gt;50,Vertices[[#This Row],[Vertex]],"")</f>
        <v/>
      </c>
      <c r="I725" s="67"/>
      <c r="J725" s="67"/>
      <c r="K725" s="16"/>
      <c r="L725" s="88"/>
      <c r="M725" s="89">
        <v>7629.1171875</v>
      </c>
      <c r="N725" s="89">
        <v>3139.704345703125</v>
      </c>
      <c r="O725" s="78"/>
      <c r="P725" s="90"/>
      <c r="Q725" s="90"/>
      <c r="R725" s="116"/>
      <c r="S725" s="116"/>
      <c r="T725" s="116"/>
      <c r="U725" s="116"/>
      <c r="V725" s="117"/>
      <c r="W725" s="117"/>
      <c r="X725" s="117"/>
      <c r="Y725" s="117"/>
      <c r="Z725" s="51"/>
      <c r="AA725" s="85">
        <v>725</v>
      </c>
      <c r="AB725" s="85"/>
      <c r="AC725">
        <v>952</v>
      </c>
      <c r="AD725">
        <v>475</v>
      </c>
      <c r="AE725">
        <v>4697</v>
      </c>
      <c r="AF725">
        <v>398</v>
      </c>
    </row>
    <row r="726" spans="1:32" x14ac:dyDescent="0.3">
      <c r="A726" t="s">
        <v>1191</v>
      </c>
      <c r="B726" s="53"/>
      <c r="C726" s="53"/>
      <c r="D726" s="87">
        <f>Vertices[[#This Row],[followersCount]]/100000</f>
        <v>1.409E-2</v>
      </c>
      <c r="E726" s="84"/>
      <c r="F726" s="15"/>
      <c r="G726" s="15"/>
      <c r="H726" s="67" t="str">
        <f>IF(Vertices[[#This Row],[Size]]&gt;50,Vertices[[#This Row],[Vertex]],"")</f>
        <v/>
      </c>
      <c r="I726" s="67"/>
      <c r="J726" s="67"/>
      <c r="K726" s="16"/>
      <c r="L726" s="88"/>
      <c r="M726" s="89">
        <v>6427.53662109375</v>
      </c>
      <c r="N726" s="89">
        <v>656.10015869140625</v>
      </c>
      <c r="O726" s="78"/>
      <c r="P726" s="90"/>
      <c r="Q726" s="90"/>
      <c r="R726" s="116"/>
      <c r="S726" s="116"/>
      <c r="T726" s="116"/>
      <c r="U726" s="116"/>
      <c r="V726" s="117"/>
      <c r="W726" s="117"/>
      <c r="X726" s="117"/>
      <c r="Y726" s="117"/>
      <c r="Z726" s="51"/>
      <c r="AA726" s="85">
        <v>726</v>
      </c>
      <c r="AB726" s="85"/>
      <c r="AC726">
        <v>12152</v>
      </c>
      <c r="AD726">
        <v>1409</v>
      </c>
      <c r="AE726">
        <v>328</v>
      </c>
      <c r="AF726">
        <v>480</v>
      </c>
    </row>
    <row r="727" spans="1:32" x14ac:dyDescent="0.3">
      <c r="A727" t="s">
        <v>1192</v>
      </c>
      <c r="B727" s="53"/>
      <c r="C727" s="53"/>
      <c r="D727" s="87">
        <f>Vertices[[#This Row],[followersCount]]/100000</f>
        <v>4.8199999999999996E-3</v>
      </c>
      <c r="E727" s="84"/>
      <c r="F727" s="15"/>
      <c r="G727" s="15"/>
      <c r="H727" s="67" t="str">
        <f>IF(Vertices[[#This Row],[Size]]&gt;50,Vertices[[#This Row],[Vertex]],"")</f>
        <v/>
      </c>
      <c r="I727" s="67"/>
      <c r="J727" s="67"/>
      <c r="K727" s="16"/>
      <c r="L727" s="88"/>
      <c r="M727" s="89">
        <v>8528.583984375</v>
      </c>
      <c r="N727" s="89">
        <v>5724.6376953125</v>
      </c>
      <c r="O727" s="78"/>
      <c r="P727" s="90"/>
      <c r="Q727" s="90"/>
      <c r="R727" s="116"/>
      <c r="S727" s="116"/>
      <c r="T727" s="116"/>
      <c r="U727" s="116"/>
      <c r="V727" s="117"/>
      <c r="W727" s="117"/>
      <c r="X727" s="117"/>
      <c r="Y727" s="117"/>
      <c r="Z727" s="51"/>
      <c r="AA727" s="85">
        <v>727</v>
      </c>
      <c r="AB727" s="85"/>
      <c r="AC727">
        <v>7707</v>
      </c>
      <c r="AD727">
        <v>482</v>
      </c>
      <c r="AE727">
        <v>110</v>
      </c>
      <c r="AF727">
        <v>851</v>
      </c>
    </row>
    <row r="728" spans="1:32" x14ac:dyDescent="0.3">
      <c r="A728" t="s">
        <v>1193</v>
      </c>
      <c r="B728" s="53"/>
      <c r="C728" s="53"/>
      <c r="D728" s="87">
        <f>Vertices[[#This Row],[followersCount]]/100000</f>
        <v>2.4399999999999999E-3</v>
      </c>
      <c r="E728" s="84"/>
      <c r="F728" s="15"/>
      <c r="G728" s="15"/>
      <c r="H728" s="67" t="str">
        <f>IF(Vertices[[#This Row],[Size]]&gt;50,Vertices[[#This Row],[Vertex]],"")</f>
        <v/>
      </c>
      <c r="I728" s="67"/>
      <c r="J728" s="67"/>
      <c r="K728" s="16"/>
      <c r="L728" s="88"/>
      <c r="M728" s="89">
        <v>1398.134765625</v>
      </c>
      <c r="N728" s="89">
        <v>8541.5869140625</v>
      </c>
      <c r="O728" s="78"/>
      <c r="P728" s="90"/>
      <c r="Q728" s="90"/>
      <c r="R728" s="116"/>
      <c r="S728" s="116"/>
      <c r="T728" s="116"/>
      <c r="U728" s="116"/>
      <c r="V728" s="117"/>
      <c r="W728" s="117"/>
      <c r="X728" s="117"/>
      <c r="Y728" s="117"/>
      <c r="Z728" s="51"/>
      <c r="AA728" s="85">
        <v>728</v>
      </c>
      <c r="AB728" s="85"/>
      <c r="AC728">
        <v>3604</v>
      </c>
      <c r="AD728">
        <v>244</v>
      </c>
      <c r="AE728">
        <v>1001</v>
      </c>
      <c r="AF728">
        <v>275</v>
      </c>
    </row>
    <row r="729" spans="1:32" x14ac:dyDescent="0.3">
      <c r="A729" t="s">
        <v>1194</v>
      </c>
      <c r="B729" s="53"/>
      <c r="C729" s="53"/>
      <c r="D729" s="87">
        <f>Vertices[[#This Row],[followersCount]]/100000</f>
        <v>1.933E-2</v>
      </c>
      <c r="E729" s="84"/>
      <c r="F729" s="15"/>
      <c r="G729" s="15"/>
      <c r="H729" s="67" t="str">
        <f>IF(Vertices[[#This Row],[Size]]&gt;50,Vertices[[#This Row],[Vertex]],"")</f>
        <v/>
      </c>
      <c r="I729" s="67"/>
      <c r="J729" s="67"/>
      <c r="K729" s="16"/>
      <c r="L729" s="88"/>
      <c r="M729" s="89">
        <v>9682.19921875</v>
      </c>
      <c r="N729" s="89">
        <v>3717.844970703125</v>
      </c>
      <c r="O729" s="78"/>
      <c r="P729" s="90"/>
      <c r="Q729" s="90"/>
      <c r="R729" s="116"/>
      <c r="S729" s="116"/>
      <c r="T729" s="116"/>
      <c r="U729" s="116"/>
      <c r="V729" s="117"/>
      <c r="W729" s="117"/>
      <c r="X729" s="117"/>
      <c r="Y729" s="117"/>
      <c r="Z729" s="51"/>
      <c r="AA729" s="85">
        <v>729</v>
      </c>
      <c r="AB729" s="85"/>
      <c r="AC729">
        <v>2125</v>
      </c>
      <c r="AD729">
        <v>1933</v>
      </c>
      <c r="AE729">
        <v>1393</v>
      </c>
      <c r="AF729">
        <v>763</v>
      </c>
    </row>
    <row r="730" spans="1:32" x14ac:dyDescent="0.3">
      <c r="A730" t="s">
        <v>1195</v>
      </c>
      <c r="B730" s="53"/>
      <c r="C730" s="53"/>
      <c r="D730" s="87">
        <f>Vertices[[#This Row],[followersCount]]/100000</f>
        <v>1E-4</v>
      </c>
      <c r="E730" s="84"/>
      <c r="F730" s="15"/>
      <c r="G730" s="15"/>
      <c r="H730" s="67" t="str">
        <f>IF(Vertices[[#This Row],[Size]]&gt;50,Vertices[[#This Row],[Vertex]],"")</f>
        <v/>
      </c>
      <c r="I730" s="67"/>
      <c r="J730" s="67"/>
      <c r="K730" s="16"/>
      <c r="L730" s="88"/>
      <c r="M730" s="89">
        <v>2158.792236328125</v>
      </c>
      <c r="N730" s="89">
        <v>8901.21484375</v>
      </c>
      <c r="O730" s="78"/>
      <c r="P730" s="90"/>
      <c r="Q730" s="90"/>
      <c r="R730" s="116"/>
      <c r="S730" s="116"/>
      <c r="T730" s="116"/>
      <c r="U730" s="116"/>
      <c r="V730" s="117"/>
      <c r="W730" s="117"/>
      <c r="X730" s="117"/>
      <c r="Y730" s="117"/>
      <c r="Z730" s="51"/>
      <c r="AA730" s="85">
        <v>730</v>
      </c>
      <c r="AB730" s="85"/>
      <c r="AC730">
        <v>22</v>
      </c>
      <c r="AD730">
        <v>10</v>
      </c>
      <c r="AE730">
        <v>0</v>
      </c>
      <c r="AF730">
        <v>38</v>
      </c>
    </row>
    <row r="731" spans="1:32" x14ac:dyDescent="0.3">
      <c r="A731" t="s">
        <v>1196</v>
      </c>
      <c r="B731" s="53"/>
      <c r="C731" s="53"/>
      <c r="D731" s="87">
        <f>Vertices[[#This Row],[followersCount]]/100000</f>
        <v>6.0000000000000001E-3</v>
      </c>
      <c r="E731" s="84"/>
      <c r="F731" s="15"/>
      <c r="G731" s="15"/>
      <c r="H731" s="67" t="str">
        <f>IF(Vertices[[#This Row],[Size]]&gt;50,Vertices[[#This Row],[Vertex]],"")</f>
        <v/>
      </c>
      <c r="I731" s="67"/>
      <c r="J731" s="67"/>
      <c r="K731" s="16"/>
      <c r="L731" s="88"/>
      <c r="M731" s="89">
        <v>5991.7626953125</v>
      </c>
      <c r="N731" s="89">
        <v>623.23406982421875</v>
      </c>
      <c r="O731" s="78"/>
      <c r="P731" s="90"/>
      <c r="Q731" s="90"/>
      <c r="R731" s="116"/>
      <c r="S731" s="116"/>
      <c r="T731" s="116"/>
      <c r="U731" s="116"/>
      <c r="V731" s="117"/>
      <c r="W731" s="117"/>
      <c r="X731" s="117"/>
      <c r="Y731" s="117"/>
      <c r="Z731" s="51"/>
      <c r="AA731" s="85">
        <v>731</v>
      </c>
      <c r="AB731" s="85"/>
      <c r="AC731">
        <v>3392</v>
      </c>
      <c r="AD731">
        <v>600</v>
      </c>
      <c r="AE731">
        <v>12761</v>
      </c>
      <c r="AF731">
        <v>735</v>
      </c>
    </row>
    <row r="732" spans="1:32" x14ac:dyDescent="0.3">
      <c r="A732" t="s">
        <v>1197</v>
      </c>
      <c r="B732" s="53"/>
      <c r="C732" s="53"/>
      <c r="D732" s="87">
        <f>Vertices[[#This Row],[followersCount]]/100000</f>
        <v>3.1099999999999999E-3</v>
      </c>
      <c r="E732" s="84"/>
      <c r="F732" s="15"/>
      <c r="G732" s="15"/>
      <c r="H732" s="67" t="str">
        <f>IF(Vertices[[#This Row],[Size]]&gt;50,Vertices[[#This Row],[Vertex]],"")</f>
        <v/>
      </c>
      <c r="I732" s="67"/>
      <c r="J732" s="67"/>
      <c r="K732" s="16"/>
      <c r="L732" s="88"/>
      <c r="M732" s="89">
        <v>7560.24658203125</v>
      </c>
      <c r="N732" s="89">
        <v>6416.20654296875</v>
      </c>
      <c r="O732" s="78"/>
      <c r="P732" s="90"/>
      <c r="Q732" s="90"/>
      <c r="R732" s="116"/>
      <c r="S732" s="116"/>
      <c r="T732" s="116"/>
      <c r="U732" s="116"/>
      <c r="V732" s="117"/>
      <c r="W732" s="117"/>
      <c r="X732" s="117"/>
      <c r="Y732" s="117"/>
      <c r="Z732" s="51"/>
      <c r="AA732" s="85">
        <v>732</v>
      </c>
      <c r="AB732" s="85"/>
      <c r="AC732">
        <v>4278</v>
      </c>
      <c r="AD732">
        <v>311</v>
      </c>
      <c r="AE732">
        <v>7403</v>
      </c>
      <c r="AF732">
        <v>954</v>
      </c>
    </row>
    <row r="733" spans="1:32" x14ac:dyDescent="0.3">
      <c r="A733" t="s">
        <v>1198</v>
      </c>
      <c r="B733" s="53"/>
      <c r="C733" s="53"/>
      <c r="D733" s="87">
        <f>Vertices[[#This Row],[followersCount]]/100000</f>
        <v>4.5399999999999998E-3</v>
      </c>
      <c r="E733" s="84"/>
      <c r="F733" s="15"/>
      <c r="G733" s="15"/>
      <c r="H733" s="67" t="str">
        <f>IF(Vertices[[#This Row],[Size]]&gt;50,Vertices[[#This Row],[Vertex]],"")</f>
        <v/>
      </c>
      <c r="I733" s="67"/>
      <c r="J733" s="67"/>
      <c r="K733" s="16"/>
      <c r="L733" s="88"/>
      <c r="M733" s="89">
        <v>1564.93896484375</v>
      </c>
      <c r="N733" s="89">
        <v>5938.458984375</v>
      </c>
      <c r="O733" s="78"/>
      <c r="P733" s="90"/>
      <c r="Q733" s="90"/>
      <c r="R733" s="116"/>
      <c r="S733" s="116"/>
      <c r="T733" s="116"/>
      <c r="U733" s="116"/>
      <c r="V733" s="117"/>
      <c r="W733" s="117"/>
      <c r="X733" s="117"/>
      <c r="Y733" s="117"/>
      <c r="Z733" s="51"/>
      <c r="AA733" s="85">
        <v>733</v>
      </c>
      <c r="AB733" s="85"/>
      <c r="AC733">
        <v>7269</v>
      </c>
      <c r="AD733">
        <v>454</v>
      </c>
      <c r="AE733">
        <v>8534</v>
      </c>
      <c r="AF733">
        <v>995</v>
      </c>
    </row>
    <row r="734" spans="1:32" x14ac:dyDescent="0.3">
      <c r="A734" t="s">
        <v>1199</v>
      </c>
      <c r="B734" s="53"/>
      <c r="C734" s="53"/>
      <c r="D734" s="87">
        <f>Vertices[[#This Row],[followersCount]]/100000</f>
        <v>9.0000000000000006E-5</v>
      </c>
      <c r="E734" s="84"/>
      <c r="F734" s="15"/>
      <c r="G734" s="15"/>
      <c r="H734" s="67" t="str">
        <f>IF(Vertices[[#This Row],[Size]]&gt;50,Vertices[[#This Row],[Vertex]],"")</f>
        <v/>
      </c>
      <c r="I734" s="67"/>
      <c r="J734" s="67"/>
      <c r="K734" s="16"/>
      <c r="L734" s="88"/>
      <c r="M734" s="89">
        <v>1401.4881591796875</v>
      </c>
      <c r="N734" s="89">
        <v>5565.37255859375</v>
      </c>
      <c r="O734" s="78"/>
      <c r="P734" s="90"/>
      <c r="Q734" s="90"/>
      <c r="R734" s="116"/>
      <c r="S734" s="116"/>
      <c r="T734" s="116"/>
      <c r="U734" s="116"/>
      <c r="V734" s="117"/>
      <c r="W734" s="117"/>
      <c r="X734" s="117"/>
      <c r="Y734" s="117"/>
      <c r="Z734" s="51"/>
      <c r="AA734" s="85">
        <v>734</v>
      </c>
      <c r="AB734" s="85"/>
      <c r="AC734">
        <v>10</v>
      </c>
      <c r="AD734">
        <v>9</v>
      </c>
      <c r="AE734">
        <v>7</v>
      </c>
      <c r="AF734">
        <v>90</v>
      </c>
    </row>
    <row r="735" spans="1:32" x14ac:dyDescent="0.3">
      <c r="A735" t="s">
        <v>1200</v>
      </c>
      <c r="B735" s="53"/>
      <c r="C735" s="53"/>
      <c r="D735" s="87">
        <f>Vertices[[#This Row],[followersCount]]/100000</f>
        <v>7.9000000000000001E-4</v>
      </c>
      <c r="E735" s="84"/>
      <c r="F735" s="15"/>
      <c r="G735" s="15"/>
      <c r="H735" s="67" t="str">
        <f>IF(Vertices[[#This Row],[Size]]&gt;50,Vertices[[#This Row],[Vertex]],"")</f>
        <v/>
      </c>
      <c r="I735" s="67"/>
      <c r="J735" s="67"/>
      <c r="K735" s="16"/>
      <c r="L735" s="88"/>
      <c r="M735" s="89">
        <v>6692.65234375</v>
      </c>
      <c r="N735" s="89">
        <v>835.44390869140625</v>
      </c>
      <c r="O735" s="78"/>
      <c r="P735" s="90"/>
      <c r="Q735" s="90"/>
      <c r="R735" s="116"/>
      <c r="S735" s="116"/>
      <c r="T735" s="116"/>
      <c r="U735" s="116"/>
      <c r="V735" s="117"/>
      <c r="W735" s="117"/>
      <c r="X735" s="117"/>
      <c r="Y735" s="117"/>
      <c r="Z735" s="51"/>
      <c r="AA735" s="85">
        <v>735</v>
      </c>
      <c r="AB735" s="85"/>
      <c r="AC735">
        <v>100</v>
      </c>
      <c r="AD735">
        <v>79</v>
      </c>
      <c r="AE735">
        <v>10</v>
      </c>
      <c r="AF735">
        <v>255</v>
      </c>
    </row>
    <row r="736" spans="1:32" x14ac:dyDescent="0.3">
      <c r="A736" t="s">
        <v>1201</v>
      </c>
      <c r="B736" s="53"/>
      <c r="C736" s="53"/>
      <c r="D736" s="87">
        <f>Vertices[[#This Row],[followersCount]]/100000</f>
        <v>2.0300000000000001E-3</v>
      </c>
      <c r="E736" s="84"/>
      <c r="F736" s="15"/>
      <c r="G736" s="15"/>
      <c r="H736" s="67" t="str">
        <f>IF(Vertices[[#This Row],[Size]]&gt;50,Vertices[[#This Row],[Vertex]],"")</f>
        <v/>
      </c>
      <c r="I736" s="67"/>
      <c r="J736" s="67"/>
      <c r="K736" s="16"/>
      <c r="L736" s="88"/>
      <c r="M736" s="89">
        <v>4259.09912109375</v>
      </c>
      <c r="N736" s="89">
        <v>171.36917114257813</v>
      </c>
      <c r="O736" s="78"/>
      <c r="P736" s="90"/>
      <c r="Q736" s="90"/>
      <c r="R736" s="116"/>
      <c r="S736" s="116"/>
      <c r="T736" s="116"/>
      <c r="U736" s="116"/>
      <c r="V736" s="117"/>
      <c r="W736" s="117"/>
      <c r="X736" s="117"/>
      <c r="Y736" s="117"/>
      <c r="Z736" s="51"/>
      <c r="AA736" s="85">
        <v>736</v>
      </c>
      <c r="AB736" s="85"/>
      <c r="AC736">
        <v>1739</v>
      </c>
      <c r="AD736">
        <v>203</v>
      </c>
      <c r="AE736">
        <v>2753</v>
      </c>
      <c r="AF736">
        <v>180</v>
      </c>
    </row>
    <row r="737" spans="1:32" x14ac:dyDescent="0.3">
      <c r="A737" t="s">
        <v>1202</v>
      </c>
      <c r="B737" s="53"/>
      <c r="C737" s="53"/>
      <c r="D737" s="87">
        <f>Vertices[[#This Row],[followersCount]]/100000</f>
        <v>6.9999999999999994E-5</v>
      </c>
      <c r="E737" s="84"/>
      <c r="F737" s="15"/>
      <c r="G737" s="15"/>
      <c r="H737" s="67" t="str">
        <f>IF(Vertices[[#This Row],[Size]]&gt;50,Vertices[[#This Row],[Vertex]],"")</f>
        <v/>
      </c>
      <c r="I737" s="67"/>
      <c r="J737" s="67"/>
      <c r="K737" s="16"/>
      <c r="L737" s="88"/>
      <c r="M737" s="89">
        <v>987.69781494140625</v>
      </c>
      <c r="N737" s="89">
        <v>2065.22119140625</v>
      </c>
      <c r="O737" s="78"/>
      <c r="P737" s="90"/>
      <c r="Q737" s="90"/>
      <c r="R737" s="116"/>
      <c r="S737" s="116"/>
      <c r="T737" s="116"/>
      <c r="U737" s="116"/>
      <c r="V737" s="117"/>
      <c r="W737" s="117"/>
      <c r="X737" s="117"/>
      <c r="Y737" s="117"/>
      <c r="Z737" s="51"/>
      <c r="AA737" s="85">
        <v>737</v>
      </c>
      <c r="AB737" s="85"/>
      <c r="AC737">
        <v>9</v>
      </c>
      <c r="AD737">
        <v>7</v>
      </c>
      <c r="AE737">
        <v>65</v>
      </c>
      <c r="AF737">
        <v>61</v>
      </c>
    </row>
    <row r="738" spans="1:32" x14ac:dyDescent="0.3">
      <c r="A738" t="s">
        <v>1203</v>
      </c>
      <c r="B738" s="53"/>
      <c r="C738" s="53"/>
      <c r="D738" s="87">
        <f>Vertices[[#This Row],[followersCount]]/100000</f>
        <v>3.0699999999999998E-3</v>
      </c>
      <c r="E738" s="84"/>
      <c r="F738" s="15"/>
      <c r="G738" s="15"/>
      <c r="H738" s="67" t="str">
        <f>IF(Vertices[[#This Row],[Size]]&gt;50,Vertices[[#This Row],[Vertex]],"")</f>
        <v/>
      </c>
      <c r="I738" s="67"/>
      <c r="J738" s="67"/>
      <c r="K738" s="16"/>
      <c r="L738" s="88"/>
      <c r="M738" s="89">
        <v>7459.9638671875</v>
      </c>
      <c r="N738" s="89">
        <v>8251.6611328125</v>
      </c>
      <c r="O738" s="78"/>
      <c r="P738" s="90"/>
      <c r="Q738" s="90"/>
      <c r="R738" s="116"/>
      <c r="S738" s="116"/>
      <c r="T738" s="116"/>
      <c r="U738" s="116"/>
      <c r="V738" s="117"/>
      <c r="W738" s="117"/>
      <c r="X738" s="117"/>
      <c r="Y738" s="117"/>
      <c r="Z738" s="51"/>
      <c r="AA738" s="85">
        <v>738</v>
      </c>
      <c r="AB738" s="85"/>
      <c r="AC738">
        <v>2538</v>
      </c>
      <c r="AD738">
        <v>307</v>
      </c>
      <c r="AE738">
        <v>4198</v>
      </c>
      <c r="AF738">
        <v>301</v>
      </c>
    </row>
    <row r="739" spans="1:32" x14ac:dyDescent="0.3">
      <c r="A739" t="s">
        <v>1204</v>
      </c>
      <c r="B739" s="53"/>
      <c r="C739" s="53"/>
      <c r="D739" s="87">
        <f>Vertices[[#This Row],[followersCount]]/100000</f>
        <v>1.6900000000000001E-3</v>
      </c>
      <c r="E739" s="84"/>
      <c r="F739" s="15"/>
      <c r="G739" s="15"/>
      <c r="H739" s="67" t="str">
        <f>IF(Vertices[[#This Row],[Size]]&gt;50,Vertices[[#This Row],[Vertex]],"")</f>
        <v/>
      </c>
      <c r="I739" s="67"/>
      <c r="J739" s="67"/>
      <c r="K739" s="16"/>
      <c r="L739" s="88"/>
      <c r="M739" s="89">
        <v>409.9935302734375</v>
      </c>
      <c r="N739" s="89">
        <v>6317.65576171875</v>
      </c>
      <c r="O739" s="78"/>
      <c r="P739" s="90"/>
      <c r="Q739" s="90"/>
      <c r="R739" s="116"/>
      <c r="S739" s="116"/>
      <c r="T739" s="116"/>
      <c r="U739" s="116"/>
      <c r="V739" s="117"/>
      <c r="W739" s="117"/>
      <c r="X739" s="117"/>
      <c r="Y739" s="117"/>
      <c r="Z739" s="51"/>
      <c r="AA739" s="85">
        <v>739</v>
      </c>
      <c r="AB739" s="85"/>
      <c r="AC739">
        <v>138</v>
      </c>
      <c r="AD739">
        <v>169</v>
      </c>
      <c r="AE739">
        <v>173</v>
      </c>
      <c r="AF739">
        <v>269</v>
      </c>
    </row>
    <row r="740" spans="1:32" x14ac:dyDescent="0.3">
      <c r="A740" t="s">
        <v>1205</v>
      </c>
      <c r="B740" s="53"/>
      <c r="C740" s="53"/>
      <c r="D740" s="87">
        <f>Vertices[[#This Row],[followersCount]]/100000</f>
        <v>8.3970000000000003E-2</v>
      </c>
      <c r="E740" s="84"/>
      <c r="F740" s="15"/>
      <c r="G740" s="15"/>
      <c r="H740" s="67" t="str">
        <f>IF(Vertices[[#This Row],[Size]]&gt;50,Vertices[[#This Row],[Vertex]],"")</f>
        <v/>
      </c>
      <c r="I740" s="67"/>
      <c r="J740" s="67"/>
      <c r="K740" s="16"/>
      <c r="L740" s="88"/>
      <c r="M740" s="89">
        <v>9212.8056640625</v>
      </c>
      <c r="N740" s="89">
        <v>4925.111328125</v>
      </c>
      <c r="O740" s="78"/>
      <c r="P740" s="90"/>
      <c r="Q740" s="90"/>
      <c r="R740" s="116"/>
      <c r="S740" s="116"/>
      <c r="T740" s="116"/>
      <c r="U740" s="116"/>
      <c r="V740" s="117"/>
      <c r="W740" s="117"/>
      <c r="X740" s="117"/>
      <c r="Y740" s="117"/>
      <c r="Z740" s="51"/>
      <c r="AA740" s="85">
        <v>740</v>
      </c>
      <c r="AB740" s="85"/>
      <c r="AC740">
        <v>483</v>
      </c>
      <c r="AD740">
        <v>8397</v>
      </c>
      <c r="AE740">
        <v>8123</v>
      </c>
      <c r="AF740">
        <v>1300</v>
      </c>
    </row>
    <row r="741" spans="1:32" x14ac:dyDescent="0.3">
      <c r="A741" t="s">
        <v>1206</v>
      </c>
      <c r="B741" s="53"/>
      <c r="C741" s="53"/>
      <c r="D741" s="87">
        <f>Vertices[[#This Row],[followersCount]]/100000</f>
        <v>9.5200000000000007E-3</v>
      </c>
      <c r="E741" s="84"/>
      <c r="F741" s="15"/>
      <c r="G741" s="15"/>
      <c r="H741" s="67" t="str">
        <f>IF(Vertices[[#This Row],[Size]]&gt;50,Vertices[[#This Row],[Vertex]],"")</f>
        <v/>
      </c>
      <c r="I741" s="67"/>
      <c r="J741" s="67"/>
      <c r="K741" s="16"/>
      <c r="L741" s="88"/>
      <c r="M741" s="89">
        <v>1185.712890625</v>
      </c>
      <c r="N741" s="89">
        <v>2055.0478515625</v>
      </c>
      <c r="O741" s="78"/>
      <c r="P741" s="90"/>
      <c r="Q741" s="90"/>
      <c r="R741" s="116"/>
      <c r="S741" s="116"/>
      <c r="T741" s="116"/>
      <c r="U741" s="116"/>
      <c r="V741" s="117"/>
      <c r="W741" s="117"/>
      <c r="X741" s="117"/>
      <c r="Y741" s="117"/>
      <c r="Z741" s="51"/>
      <c r="AA741" s="85">
        <v>741</v>
      </c>
      <c r="AB741" s="85"/>
      <c r="AC741">
        <v>3304</v>
      </c>
      <c r="AD741">
        <v>952</v>
      </c>
      <c r="AE741">
        <v>3785</v>
      </c>
      <c r="AF741">
        <v>2797</v>
      </c>
    </row>
    <row r="742" spans="1:32" x14ac:dyDescent="0.3">
      <c r="A742" t="s">
        <v>1207</v>
      </c>
      <c r="B742" s="53"/>
      <c r="C742" s="53"/>
      <c r="D742" s="87">
        <f>Vertices[[#This Row],[followersCount]]/100000</f>
        <v>1.7600000000000001E-3</v>
      </c>
      <c r="E742" s="84"/>
      <c r="F742" s="15"/>
      <c r="G742" s="15"/>
      <c r="H742" s="67" t="str">
        <f>IF(Vertices[[#This Row],[Size]]&gt;50,Vertices[[#This Row],[Vertex]],"")</f>
        <v/>
      </c>
      <c r="I742" s="67"/>
      <c r="J742" s="67"/>
      <c r="K742" s="16"/>
      <c r="L742" s="88"/>
      <c r="M742" s="89">
        <v>661.284912109375</v>
      </c>
      <c r="N742" s="89">
        <v>3312.4443359375</v>
      </c>
      <c r="O742" s="78"/>
      <c r="P742" s="90"/>
      <c r="Q742" s="90"/>
      <c r="R742" s="116"/>
      <c r="S742" s="116"/>
      <c r="T742" s="116"/>
      <c r="U742" s="116"/>
      <c r="V742" s="117"/>
      <c r="W742" s="117"/>
      <c r="X742" s="117"/>
      <c r="Y742" s="117"/>
      <c r="Z742" s="51"/>
      <c r="AA742" s="85">
        <v>742</v>
      </c>
      <c r="AB742" s="85"/>
      <c r="AC742">
        <v>111</v>
      </c>
      <c r="AD742">
        <v>176</v>
      </c>
      <c r="AE742">
        <v>31</v>
      </c>
      <c r="AF742">
        <v>899</v>
      </c>
    </row>
    <row r="743" spans="1:32" x14ac:dyDescent="0.3">
      <c r="A743" t="s">
        <v>1208</v>
      </c>
      <c r="B743" s="53"/>
      <c r="C743" s="53"/>
      <c r="D743" s="87">
        <f>Vertices[[#This Row],[followersCount]]/100000</f>
        <v>6.28E-3</v>
      </c>
      <c r="E743" s="84"/>
      <c r="F743" s="15"/>
      <c r="G743" s="15"/>
      <c r="H743" s="67" t="str">
        <f>IF(Vertices[[#This Row],[Size]]&gt;50,Vertices[[#This Row],[Vertex]],"")</f>
        <v/>
      </c>
      <c r="I743" s="67"/>
      <c r="J743" s="67"/>
      <c r="K743" s="16"/>
      <c r="L743" s="88"/>
      <c r="M743" s="89">
        <v>1085.9278564453125</v>
      </c>
      <c r="N743" s="89">
        <v>5004.05126953125</v>
      </c>
      <c r="O743" s="78"/>
      <c r="P743" s="90"/>
      <c r="Q743" s="90"/>
      <c r="R743" s="116"/>
      <c r="S743" s="116"/>
      <c r="T743" s="116"/>
      <c r="U743" s="116"/>
      <c r="V743" s="117"/>
      <c r="W743" s="117"/>
      <c r="X743" s="117"/>
      <c r="Y743" s="117"/>
      <c r="Z743" s="51"/>
      <c r="AA743" s="85">
        <v>743</v>
      </c>
      <c r="AB743" s="85"/>
      <c r="AC743">
        <v>335</v>
      </c>
      <c r="AD743">
        <v>628</v>
      </c>
      <c r="AE743">
        <v>351</v>
      </c>
      <c r="AF743">
        <v>2196</v>
      </c>
    </row>
    <row r="744" spans="1:32" x14ac:dyDescent="0.3">
      <c r="A744" t="s">
        <v>1209</v>
      </c>
      <c r="B744" s="53"/>
      <c r="C744" s="53"/>
      <c r="D744" s="87">
        <f>Vertices[[#This Row],[followersCount]]/100000</f>
        <v>6.9999999999999994E-5</v>
      </c>
      <c r="E744" s="84"/>
      <c r="F744" s="15"/>
      <c r="G744" s="15"/>
      <c r="H744" s="67" t="str">
        <f>IF(Vertices[[#This Row],[Size]]&gt;50,Vertices[[#This Row],[Vertex]],"")</f>
        <v/>
      </c>
      <c r="I744" s="67"/>
      <c r="J744" s="67"/>
      <c r="K744" s="16"/>
      <c r="L744" s="88"/>
      <c r="M744" s="89">
        <v>4833.3818359375</v>
      </c>
      <c r="N744" s="89">
        <v>8583.962890625</v>
      </c>
      <c r="O744" s="78"/>
      <c r="P744" s="90"/>
      <c r="Q744" s="90"/>
      <c r="R744" s="116"/>
      <c r="S744" s="116"/>
      <c r="T744" s="116"/>
      <c r="U744" s="116"/>
      <c r="V744" s="117"/>
      <c r="W744" s="117"/>
      <c r="X744" s="117"/>
      <c r="Y744" s="117"/>
      <c r="Z744" s="51"/>
      <c r="AA744" s="85">
        <v>744</v>
      </c>
      <c r="AB744" s="85"/>
      <c r="AC744">
        <v>3</v>
      </c>
      <c r="AD744">
        <v>7</v>
      </c>
      <c r="AE744">
        <v>3</v>
      </c>
      <c r="AF744">
        <v>102</v>
      </c>
    </row>
    <row r="745" spans="1:32" x14ac:dyDescent="0.3">
      <c r="A745" t="s">
        <v>1210</v>
      </c>
      <c r="B745" s="53"/>
      <c r="C745" s="53"/>
      <c r="D745" s="87">
        <f>Vertices[[#This Row],[followersCount]]/100000</f>
        <v>9.3999999999999997E-4</v>
      </c>
      <c r="E745" s="84"/>
      <c r="F745" s="15"/>
      <c r="G745" s="15"/>
      <c r="H745" s="67" t="str">
        <f>IF(Vertices[[#This Row],[Size]]&gt;50,Vertices[[#This Row],[Vertex]],"")</f>
        <v/>
      </c>
      <c r="I745" s="67"/>
      <c r="J745" s="67"/>
      <c r="K745" s="16"/>
      <c r="L745" s="88"/>
      <c r="M745" s="89">
        <v>7427.53125</v>
      </c>
      <c r="N745" s="89">
        <v>3950.93310546875</v>
      </c>
      <c r="O745" s="78"/>
      <c r="P745" s="90"/>
      <c r="Q745" s="90"/>
      <c r="R745" s="116"/>
      <c r="S745" s="116"/>
      <c r="T745" s="116"/>
      <c r="U745" s="116"/>
      <c r="V745" s="117"/>
      <c r="W745" s="117"/>
      <c r="X745" s="117"/>
      <c r="Y745" s="117"/>
      <c r="Z745" s="51"/>
      <c r="AA745" s="85">
        <v>745</v>
      </c>
      <c r="AB745" s="85"/>
      <c r="AC745">
        <v>29</v>
      </c>
      <c r="AD745">
        <v>94</v>
      </c>
      <c r="AE745">
        <v>7</v>
      </c>
      <c r="AF745">
        <v>196</v>
      </c>
    </row>
    <row r="746" spans="1:32" x14ac:dyDescent="0.3">
      <c r="A746" t="s">
        <v>1211</v>
      </c>
      <c r="B746" s="53"/>
      <c r="C746" s="53"/>
      <c r="D746" s="87">
        <f>Vertices[[#This Row],[followersCount]]/100000</f>
        <v>3.3E-4</v>
      </c>
      <c r="E746" s="84"/>
      <c r="F746" s="15"/>
      <c r="G746" s="15"/>
      <c r="H746" s="67" t="str">
        <f>IF(Vertices[[#This Row],[Size]]&gt;50,Vertices[[#This Row],[Vertex]],"")</f>
        <v/>
      </c>
      <c r="I746" s="67"/>
      <c r="J746" s="67"/>
      <c r="K746" s="16"/>
      <c r="L746" s="88"/>
      <c r="M746" s="89">
        <v>1412.286865234375</v>
      </c>
      <c r="N746" s="89">
        <v>2169.474609375</v>
      </c>
      <c r="O746" s="78"/>
      <c r="P746" s="90"/>
      <c r="Q746" s="90"/>
      <c r="R746" s="116"/>
      <c r="S746" s="116"/>
      <c r="T746" s="116"/>
      <c r="U746" s="116"/>
      <c r="V746" s="117"/>
      <c r="W746" s="117"/>
      <c r="X746" s="117"/>
      <c r="Y746" s="117"/>
      <c r="Z746" s="51"/>
      <c r="AA746" s="85">
        <v>746</v>
      </c>
      <c r="AB746" s="85"/>
      <c r="AC746">
        <v>342</v>
      </c>
      <c r="AD746">
        <v>33</v>
      </c>
      <c r="AE746">
        <v>1067</v>
      </c>
      <c r="AF746">
        <v>206</v>
      </c>
    </row>
    <row r="747" spans="1:32" x14ac:dyDescent="0.3">
      <c r="A747" t="s">
        <v>1212</v>
      </c>
      <c r="B747" s="53"/>
      <c r="C747" s="53"/>
      <c r="D747" s="87">
        <f>Vertices[[#This Row],[followersCount]]/100000</f>
        <v>2.8900000000000002E-3</v>
      </c>
      <c r="E747" s="84"/>
      <c r="F747" s="15"/>
      <c r="G747" s="15"/>
      <c r="H747" s="67" t="str">
        <f>IF(Vertices[[#This Row],[Size]]&gt;50,Vertices[[#This Row],[Vertex]],"")</f>
        <v/>
      </c>
      <c r="I747" s="67"/>
      <c r="J747" s="67"/>
      <c r="K747" s="16"/>
      <c r="L747" s="88"/>
      <c r="M747" s="89">
        <v>1766.769775390625</v>
      </c>
      <c r="N747" s="89">
        <v>6353.0986328125</v>
      </c>
      <c r="O747" s="78"/>
      <c r="P747" s="90"/>
      <c r="Q747" s="90"/>
      <c r="R747" s="116"/>
      <c r="S747" s="116"/>
      <c r="T747" s="116"/>
      <c r="U747" s="116"/>
      <c r="V747" s="117"/>
      <c r="W747" s="117"/>
      <c r="X747" s="117"/>
      <c r="Y747" s="117"/>
      <c r="Z747" s="51"/>
      <c r="AA747" s="85">
        <v>747</v>
      </c>
      <c r="AB747" s="85"/>
      <c r="AC747">
        <v>2498</v>
      </c>
      <c r="AD747">
        <v>289</v>
      </c>
      <c r="AE747">
        <v>505</v>
      </c>
      <c r="AF747">
        <v>536</v>
      </c>
    </row>
    <row r="748" spans="1:32" x14ac:dyDescent="0.3">
      <c r="A748" t="s">
        <v>1213</v>
      </c>
      <c r="B748" s="53"/>
      <c r="C748" s="53"/>
      <c r="D748" s="87">
        <f>Vertices[[#This Row],[followersCount]]/100000</f>
        <v>1.2E-4</v>
      </c>
      <c r="E748" s="84"/>
      <c r="F748" s="15"/>
      <c r="G748" s="15"/>
      <c r="H748" s="67" t="str">
        <f>IF(Vertices[[#This Row],[Size]]&gt;50,Vertices[[#This Row],[Vertex]],"")</f>
        <v/>
      </c>
      <c r="I748" s="67"/>
      <c r="J748" s="67"/>
      <c r="K748" s="16"/>
      <c r="L748" s="88"/>
      <c r="M748" s="89">
        <v>1320.597412109375</v>
      </c>
      <c r="N748" s="89">
        <v>1829.2010498046875</v>
      </c>
      <c r="O748" s="78"/>
      <c r="P748" s="90"/>
      <c r="Q748" s="90"/>
      <c r="R748" s="116"/>
      <c r="S748" s="116"/>
      <c r="T748" s="116"/>
      <c r="U748" s="116"/>
      <c r="V748" s="117"/>
      <c r="W748" s="117"/>
      <c r="X748" s="117"/>
      <c r="Y748" s="117"/>
      <c r="Z748" s="51"/>
      <c r="AA748" s="85">
        <v>748</v>
      </c>
      <c r="AB748" s="85"/>
      <c r="AC748">
        <v>10</v>
      </c>
      <c r="AD748">
        <v>12</v>
      </c>
      <c r="AE748">
        <v>55</v>
      </c>
      <c r="AF748">
        <v>36</v>
      </c>
    </row>
    <row r="749" spans="1:32" x14ac:dyDescent="0.3">
      <c r="A749" t="s">
        <v>1214</v>
      </c>
      <c r="B749" s="53"/>
      <c r="C749" s="53"/>
      <c r="D749" s="87">
        <f>Vertices[[#This Row],[followersCount]]/100000</f>
        <v>1.56E-3</v>
      </c>
      <c r="E749" s="84"/>
      <c r="F749" s="15"/>
      <c r="G749" s="15"/>
      <c r="H749" s="67" t="str">
        <f>IF(Vertices[[#This Row],[Size]]&gt;50,Vertices[[#This Row],[Vertex]],"")</f>
        <v/>
      </c>
      <c r="I749" s="67"/>
      <c r="J749" s="67"/>
      <c r="K749" s="16"/>
      <c r="L749" s="88"/>
      <c r="M749" s="89">
        <v>1186.1285400390625</v>
      </c>
      <c r="N749" s="89">
        <v>7894.544921875</v>
      </c>
      <c r="O749" s="78"/>
      <c r="P749" s="90"/>
      <c r="Q749" s="90"/>
      <c r="R749" s="116"/>
      <c r="S749" s="116"/>
      <c r="T749" s="116"/>
      <c r="U749" s="116"/>
      <c r="V749" s="117"/>
      <c r="W749" s="117"/>
      <c r="X749" s="117"/>
      <c r="Y749" s="117"/>
      <c r="Z749" s="51"/>
      <c r="AA749" s="85">
        <v>749</v>
      </c>
      <c r="AB749" s="85"/>
      <c r="AC749">
        <v>29</v>
      </c>
      <c r="AD749">
        <v>156</v>
      </c>
      <c r="AE749">
        <v>24</v>
      </c>
      <c r="AF749">
        <v>433</v>
      </c>
    </row>
    <row r="750" spans="1:32" x14ac:dyDescent="0.3">
      <c r="A750" t="s">
        <v>1215</v>
      </c>
      <c r="B750" s="53"/>
      <c r="C750" s="53"/>
      <c r="D750" s="87">
        <f>Vertices[[#This Row],[followersCount]]/100000</f>
        <v>8.0000000000000004E-4</v>
      </c>
      <c r="E750" s="84"/>
      <c r="F750" s="15"/>
      <c r="G750" s="15"/>
      <c r="H750" s="67" t="str">
        <f>IF(Vertices[[#This Row],[Size]]&gt;50,Vertices[[#This Row],[Vertex]],"")</f>
        <v/>
      </c>
      <c r="I750" s="67"/>
      <c r="J750" s="67"/>
      <c r="K750" s="16"/>
      <c r="L750" s="88"/>
      <c r="M750" s="89">
        <v>8603.7861328125</v>
      </c>
      <c r="N750" s="89">
        <v>2345.860107421875</v>
      </c>
      <c r="O750" s="78"/>
      <c r="P750" s="90"/>
      <c r="Q750" s="90"/>
      <c r="R750" s="116"/>
      <c r="S750" s="116"/>
      <c r="T750" s="116"/>
      <c r="U750" s="116"/>
      <c r="V750" s="117"/>
      <c r="W750" s="117"/>
      <c r="X750" s="117"/>
      <c r="Y750" s="117"/>
      <c r="Z750" s="51"/>
      <c r="AA750" s="85">
        <v>750</v>
      </c>
      <c r="AB750" s="85"/>
      <c r="AC750">
        <v>2</v>
      </c>
      <c r="AD750">
        <v>80</v>
      </c>
      <c r="AE750">
        <v>19</v>
      </c>
      <c r="AF750">
        <v>982</v>
      </c>
    </row>
    <row r="751" spans="1:32" x14ac:dyDescent="0.3">
      <c r="A751" t="s">
        <v>1216</v>
      </c>
      <c r="B751" s="53"/>
      <c r="C751" s="53"/>
      <c r="D751" s="87">
        <f>Vertices[[#This Row],[followersCount]]/100000</f>
        <v>3.0500000000000002E-3</v>
      </c>
      <c r="E751" s="84"/>
      <c r="F751" s="15"/>
      <c r="G751" s="15"/>
      <c r="H751" s="67" t="str">
        <f>IF(Vertices[[#This Row],[Size]]&gt;50,Vertices[[#This Row],[Vertex]],"")</f>
        <v/>
      </c>
      <c r="I751" s="67"/>
      <c r="J751" s="67"/>
      <c r="K751" s="16"/>
      <c r="L751" s="88"/>
      <c r="M751" s="89">
        <v>7619.98193359375</v>
      </c>
      <c r="N751" s="89">
        <v>3693.08935546875</v>
      </c>
      <c r="O751" s="78"/>
      <c r="P751" s="90"/>
      <c r="Q751" s="90"/>
      <c r="R751" s="116"/>
      <c r="S751" s="116"/>
      <c r="T751" s="116"/>
      <c r="U751" s="116"/>
      <c r="V751" s="117"/>
      <c r="W751" s="117"/>
      <c r="X751" s="117"/>
      <c r="Y751" s="117"/>
      <c r="Z751" s="51"/>
      <c r="AA751" s="85">
        <v>751</v>
      </c>
      <c r="AB751" s="85"/>
      <c r="AC751">
        <v>973</v>
      </c>
      <c r="AD751">
        <v>305</v>
      </c>
      <c r="AE751">
        <v>1001</v>
      </c>
      <c r="AF751">
        <v>347</v>
      </c>
    </row>
    <row r="752" spans="1:32" x14ac:dyDescent="0.3">
      <c r="A752" t="s">
        <v>1217</v>
      </c>
      <c r="B752" s="53"/>
      <c r="C752" s="53"/>
      <c r="D752" s="87">
        <f>Vertices[[#This Row],[followersCount]]/100000</f>
        <v>8.3300000000000006E-3</v>
      </c>
      <c r="E752" s="84"/>
      <c r="F752" s="15"/>
      <c r="G752" s="15"/>
      <c r="H752" s="67" t="str">
        <f>IF(Vertices[[#This Row],[Size]]&gt;50,Vertices[[#This Row],[Vertex]],"")</f>
        <v/>
      </c>
      <c r="I752" s="67"/>
      <c r="J752" s="67"/>
      <c r="K752" s="16"/>
      <c r="L752" s="88"/>
      <c r="M752" s="89">
        <v>8782.66796875</v>
      </c>
      <c r="N752" s="89">
        <v>2111.942626953125</v>
      </c>
      <c r="O752" s="78"/>
      <c r="P752" s="90"/>
      <c r="Q752" s="90"/>
      <c r="R752" s="116"/>
      <c r="S752" s="116"/>
      <c r="T752" s="116"/>
      <c r="U752" s="116"/>
      <c r="V752" s="117"/>
      <c r="W752" s="117"/>
      <c r="X752" s="117"/>
      <c r="Y752" s="117"/>
      <c r="Z752" s="51"/>
      <c r="AA752" s="85">
        <v>752</v>
      </c>
      <c r="AB752" s="85"/>
      <c r="AC752">
        <v>904</v>
      </c>
      <c r="AD752">
        <v>833</v>
      </c>
      <c r="AE752">
        <v>726</v>
      </c>
      <c r="AF752">
        <v>976</v>
      </c>
    </row>
    <row r="753" spans="1:32" x14ac:dyDescent="0.3">
      <c r="A753" t="s">
        <v>1218</v>
      </c>
      <c r="B753" s="53"/>
      <c r="C753" s="53"/>
      <c r="D753" s="87">
        <f>Vertices[[#This Row],[followersCount]]/100000</f>
        <v>2.47E-3</v>
      </c>
      <c r="E753" s="84"/>
      <c r="F753" s="15"/>
      <c r="G753" s="15"/>
      <c r="H753" s="67" t="str">
        <f>IF(Vertices[[#This Row],[Size]]&gt;50,Vertices[[#This Row],[Vertex]],"")</f>
        <v/>
      </c>
      <c r="I753" s="67"/>
      <c r="J753" s="67"/>
      <c r="K753" s="16"/>
      <c r="L753" s="88"/>
      <c r="M753" s="89">
        <v>2859.553955078125</v>
      </c>
      <c r="N753" s="89">
        <v>1899.6900634765625</v>
      </c>
      <c r="O753" s="78"/>
      <c r="P753" s="90"/>
      <c r="Q753" s="90"/>
      <c r="R753" s="116"/>
      <c r="S753" s="116"/>
      <c r="T753" s="116"/>
      <c r="U753" s="116"/>
      <c r="V753" s="117"/>
      <c r="W753" s="117"/>
      <c r="X753" s="117"/>
      <c r="Y753" s="117"/>
      <c r="Z753" s="51"/>
      <c r="AA753" s="85">
        <v>753</v>
      </c>
      <c r="AB753" s="85"/>
      <c r="AC753">
        <v>336</v>
      </c>
      <c r="AD753">
        <v>247</v>
      </c>
      <c r="AE753">
        <v>316</v>
      </c>
      <c r="AF753">
        <v>749</v>
      </c>
    </row>
    <row r="754" spans="1:32" x14ac:dyDescent="0.3">
      <c r="A754" t="s">
        <v>1219</v>
      </c>
      <c r="B754" s="53"/>
      <c r="C754" s="53"/>
      <c r="D754" s="87">
        <f>Vertices[[#This Row],[followersCount]]/100000</f>
        <v>5.8E-4</v>
      </c>
      <c r="E754" s="84"/>
      <c r="F754" s="15"/>
      <c r="G754" s="15"/>
      <c r="H754" s="67" t="str">
        <f>IF(Vertices[[#This Row],[Size]]&gt;50,Vertices[[#This Row],[Vertex]],"")</f>
        <v/>
      </c>
      <c r="I754" s="67"/>
      <c r="J754" s="67"/>
      <c r="K754" s="16"/>
      <c r="L754" s="88"/>
      <c r="M754" s="89">
        <v>9282.931640625</v>
      </c>
      <c r="N754" s="89">
        <v>3382.821533203125</v>
      </c>
      <c r="O754" s="78"/>
      <c r="P754" s="90"/>
      <c r="Q754" s="90"/>
      <c r="R754" s="116"/>
      <c r="S754" s="116"/>
      <c r="T754" s="116"/>
      <c r="U754" s="116"/>
      <c r="V754" s="117"/>
      <c r="W754" s="117"/>
      <c r="X754" s="117"/>
      <c r="Y754" s="117"/>
      <c r="Z754" s="51"/>
      <c r="AA754" s="85">
        <v>754</v>
      </c>
      <c r="AB754" s="85"/>
      <c r="AC754">
        <v>314</v>
      </c>
      <c r="AD754">
        <v>58</v>
      </c>
      <c r="AE754">
        <v>40</v>
      </c>
      <c r="AF754">
        <v>592</v>
      </c>
    </row>
    <row r="755" spans="1:32" x14ac:dyDescent="0.3">
      <c r="A755" t="s">
        <v>1220</v>
      </c>
      <c r="B755" s="53"/>
      <c r="C755" s="53"/>
      <c r="D755" s="87">
        <f>Vertices[[#This Row],[followersCount]]/100000</f>
        <v>5.9899999999999997E-3</v>
      </c>
      <c r="E755" s="84"/>
      <c r="F755" s="15"/>
      <c r="G755" s="15"/>
      <c r="H755" s="67" t="str">
        <f>IF(Vertices[[#This Row],[Size]]&gt;50,Vertices[[#This Row],[Vertex]],"")</f>
        <v/>
      </c>
      <c r="I755" s="67"/>
      <c r="J755" s="67"/>
      <c r="K755" s="16"/>
      <c r="L755" s="88"/>
      <c r="M755" s="89">
        <v>7567.83447265625</v>
      </c>
      <c r="N755" s="89">
        <v>2612.609619140625</v>
      </c>
      <c r="O755" s="78"/>
      <c r="P755" s="90"/>
      <c r="Q755" s="90"/>
      <c r="R755" s="116"/>
      <c r="S755" s="116"/>
      <c r="T755" s="116"/>
      <c r="U755" s="116"/>
      <c r="V755" s="117"/>
      <c r="W755" s="117"/>
      <c r="X755" s="117"/>
      <c r="Y755" s="117"/>
      <c r="Z755" s="51"/>
      <c r="AA755" s="85">
        <v>755</v>
      </c>
      <c r="AB755" s="85"/>
      <c r="AC755">
        <v>9227</v>
      </c>
      <c r="AD755">
        <v>599</v>
      </c>
      <c r="AE755">
        <v>3191</v>
      </c>
      <c r="AF755">
        <v>487</v>
      </c>
    </row>
    <row r="756" spans="1:32" x14ac:dyDescent="0.3">
      <c r="A756" t="s">
        <v>1221</v>
      </c>
      <c r="B756" s="53"/>
      <c r="C756" s="53"/>
      <c r="D756" s="87">
        <f>Vertices[[#This Row],[followersCount]]/100000</f>
        <v>1.345E-2</v>
      </c>
      <c r="E756" s="84"/>
      <c r="F756" s="15"/>
      <c r="G756" s="15"/>
      <c r="H756" s="67" t="str">
        <f>IF(Vertices[[#This Row],[Size]]&gt;50,Vertices[[#This Row],[Vertex]],"")</f>
        <v/>
      </c>
      <c r="I756" s="67"/>
      <c r="J756" s="67"/>
      <c r="K756" s="16"/>
      <c r="L756" s="88"/>
      <c r="M756" s="89">
        <v>631.36676025390625</v>
      </c>
      <c r="N756" s="89">
        <v>4340.16064453125</v>
      </c>
      <c r="O756" s="78"/>
      <c r="P756" s="90"/>
      <c r="Q756" s="90"/>
      <c r="R756" s="116"/>
      <c r="S756" s="116"/>
      <c r="T756" s="116"/>
      <c r="U756" s="116"/>
      <c r="V756" s="117"/>
      <c r="W756" s="117"/>
      <c r="X756" s="117"/>
      <c r="Y756" s="117"/>
      <c r="Z756" s="51"/>
      <c r="AA756" s="85">
        <v>756</v>
      </c>
      <c r="AB756" s="85"/>
      <c r="AC756">
        <v>1269</v>
      </c>
      <c r="AD756">
        <v>1345</v>
      </c>
      <c r="AE756">
        <v>400</v>
      </c>
      <c r="AF756">
        <v>2287</v>
      </c>
    </row>
    <row r="757" spans="1:32" x14ac:dyDescent="0.3">
      <c r="A757" t="s">
        <v>1222</v>
      </c>
      <c r="B757" s="53"/>
      <c r="C757" s="53"/>
      <c r="D757" s="87">
        <f>Vertices[[#This Row],[followersCount]]/100000</f>
        <v>6.8799999999999998E-3</v>
      </c>
      <c r="E757" s="84"/>
      <c r="F757" s="15"/>
      <c r="G757" s="15"/>
      <c r="H757" s="67" t="str">
        <f>IF(Vertices[[#This Row],[Size]]&gt;50,Vertices[[#This Row],[Vertex]],"")</f>
        <v/>
      </c>
      <c r="I757" s="67"/>
      <c r="J757" s="67"/>
      <c r="K757" s="16"/>
      <c r="L757" s="88"/>
      <c r="M757" s="89">
        <v>8325.8251953125</v>
      </c>
      <c r="N757" s="89">
        <v>4734.37744140625</v>
      </c>
      <c r="O757" s="78"/>
      <c r="P757" s="90"/>
      <c r="Q757" s="90"/>
      <c r="R757" s="116"/>
      <c r="S757" s="116"/>
      <c r="T757" s="116"/>
      <c r="U757" s="116"/>
      <c r="V757" s="117"/>
      <c r="W757" s="117"/>
      <c r="X757" s="117"/>
      <c r="Y757" s="117"/>
      <c r="Z757" s="51"/>
      <c r="AA757" s="85">
        <v>757</v>
      </c>
      <c r="AB757" s="85"/>
      <c r="AC757">
        <v>494</v>
      </c>
      <c r="AD757">
        <v>688</v>
      </c>
      <c r="AE757">
        <v>64</v>
      </c>
      <c r="AF757">
        <v>1300</v>
      </c>
    </row>
    <row r="758" spans="1:32" x14ac:dyDescent="0.3">
      <c r="A758" t="s">
        <v>1223</v>
      </c>
      <c r="B758" s="53"/>
      <c r="C758" s="53"/>
      <c r="D758" s="87">
        <f>Vertices[[#This Row],[followersCount]]/100000</f>
        <v>6.4999999999999997E-4</v>
      </c>
      <c r="E758" s="84"/>
      <c r="F758" s="15"/>
      <c r="G758" s="15"/>
      <c r="H758" s="67" t="str">
        <f>IF(Vertices[[#This Row],[Size]]&gt;50,Vertices[[#This Row],[Vertex]],"")</f>
        <v/>
      </c>
      <c r="I758" s="67"/>
      <c r="J758" s="67"/>
      <c r="K758" s="16"/>
      <c r="L758" s="88"/>
      <c r="M758" s="89">
        <v>9093.3037109375</v>
      </c>
      <c r="N758" s="89">
        <v>4109.56884765625</v>
      </c>
      <c r="O758" s="78"/>
      <c r="P758" s="90"/>
      <c r="Q758" s="90"/>
      <c r="R758" s="116"/>
      <c r="S758" s="116"/>
      <c r="T758" s="116"/>
      <c r="U758" s="116"/>
      <c r="V758" s="117"/>
      <c r="W758" s="117"/>
      <c r="X758" s="117"/>
      <c r="Y758" s="117"/>
      <c r="Z758" s="51"/>
      <c r="AA758" s="85">
        <v>758</v>
      </c>
      <c r="AB758" s="85"/>
      <c r="AC758">
        <v>143</v>
      </c>
      <c r="AD758">
        <v>65</v>
      </c>
      <c r="AE758">
        <v>120</v>
      </c>
      <c r="AF758">
        <v>329</v>
      </c>
    </row>
    <row r="759" spans="1:32" x14ac:dyDescent="0.3">
      <c r="A759" t="s">
        <v>1224</v>
      </c>
      <c r="B759" s="53"/>
      <c r="C759" s="53"/>
      <c r="D759" s="87">
        <f>Vertices[[#This Row],[followersCount]]/100000</f>
        <v>1.6000000000000001E-4</v>
      </c>
      <c r="E759" s="84"/>
      <c r="F759" s="15"/>
      <c r="G759" s="15"/>
      <c r="H759" s="67" t="str">
        <f>IF(Vertices[[#This Row],[Size]]&gt;50,Vertices[[#This Row],[Vertex]],"")</f>
        <v/>
      </c>
      <c r="I759" s="67"/>
      <c r="J759" s="67"/>
      <c r="K759" s="16"/>
      <c r="L759" s="88"/>
      <c r="M759" s="89">
        <v>9221.4697265625</v>
      </c>
      <c r="N759" s="89">
        <v>2642.144775390625</v>
      </c>
      <c r="O759" s="78"/>
      <c r="P759" s="90"/>
      <c r="Q759" s="90"/>
      <c r="R759" s="116"/>
      <c r="S759" s="116"/>
      <c r="T759" s="116"/>
      <c r="U759" s="116"/>
      <c r="V759" s="117"/>
      <c r="W759" s="117"/>
      <c r="X759" s="117"/>
      <c r="Y759" s="117"/>
      <c r="Z759" s="51"/>
      <c r="AA759" s="85">
        <v>759</v>
      </c>
      <c r="AB759" s="85"/>
      <c r="AC759">
        <v>6</v>
      </c>
      <c r="AD759">
        <v>16</v>
      </c>
      <c r="AE759">
        <v>0</v>
      </c>
      <c r="AF759">
        <v>100</v>
      </c>
    </row>
    <row r="760" spans="1:32" x14ac:dyDescent="0.3">
      <c r="A760" t="s">
        <v>1225</v>
      </c>
      <c r="B760" s="53"/>
      <c r="C760" s="53"/>
      <c r="D760" s="87">
        <f>Vertices[[#This Row],[followersCount]]/100000</f>
        <v>1.33E-3</v>
      </c>
      <c r="E760" s="84"/>
      <c r="F760" s="15"/>
      <c r="G760" s="15"/>
      <c r="H760" s="67" t="str">
        <f>IF(Vertices[[#This Row],[Size]]&gt;50,Vertices[[#This Row],[Vertex]],"")</f>
        <v/>
      </c>
      <c r="I760" s="67"/>
      <c r="J760" s="67"/>
      <c r="K760" s="16"/>
      <c r="L760" s="88"/>
      <c r="M760" s="89">
        <v>2067.475341796875</v>
      </c>
      <c r="N760" s="89">
        <v>3522.4287109375</v>
      </c>
      <c r="O760" s="78"/>
      <c r="P760" s="90"/>
      <c r="Q760" s="90"/>
      <c r="R760" s="116"/>
      <c r="S760" s="116"/>
      <c r="T760" s="116"/>
      <c r="U760" s="116"/>
      <c r="V760" s="117"/>
      <c r="W760" s="117"/>
      <c r="X760" s="117"/>
      <c r="Y760" s="117"/>
      <c r="Z760" s="51"/>
      <c r="AA760" s="85">
        <v>760</v>
      </c>
      <c r="AB760" s="85"/>
      <c r="AC760">
        <v>549</v>
      </c>
      <c r="AD760">
        <v>133</v>
      </c>
      <c r="AE760">
        <v>882</v>
      </c>
      <c r="AF760">
        <v>172</v>
      </c>
    </row>
    <row r="761" spans="1:32" x14ac:dyDescent="0.3">
      <c r="A761" t="s">
        <v>1226</v>
      </c>
      <c r="B761" s="53"/>
      <c r="C761" s="53"/>
      <c r="D761" s="87">
        <f>Vertices[[#This Row],[followersCount]]/100000</f>
        <v>3.81E-3</v>
      </c>
      <c r="E761" s="84"/>
      <c r="F761" s="15"/>
      <c r="G761" s="15"/>
      <c r="H761" s="67" t="str">
        <f>IF(Vertices[[#This Row],[Size]]&gt;50,Vertices[[#This Row],[Vertex]],"")</f>
        <v/>
      </c>
      <c r="I761" s="67"/>
      <c r="J761" s="67"/>
      <c r="K761" s="16"/>
      <c r="L761" s="88"/>
      <c r="M761" s="89">
        <v>8092.8876953125</v>
      </c>
      <c r="N761" s="89">
        <v>2014.1370849609375</v>
      </c>
      <c r="O761" s="78"/>
      <c r="P761" s="90"/>
      <c r="Q761" s="90"/>
      <c r="R761" s="116"/>
      <c r="S761" s="116"/>
      <c r="T761" s="116"/>
      <c r="U761" s="116"/>
      <c r="V761" s="117"/>
      <c r="W761" s="117"/>
      <c r="X761" s="117"/>
      <c r="Y761" s="117"/>
      <c r="Z761" s="51"/>
      <c r="AA761" s="85">
        <v>761</v>
      </c>
      <c r="AB761" s="85"/>
      <c r="AC761">
        <v>6598</v>
      </c>
      <c r="AD761">
        <v>381</v>
      </c>
      <c r="AE761">
        <v>5850</v>
      </c>
      <c r="AF761">
        <v>507</v>
      </c>
    </row>
    <row r="762" spans="1:32" x14ac:dyDescent="0.3">
      <c r="A762" t="s">
        <v>1227</v>
      </c>
      <c r="B762" s="53"/>
      <c r="C762" s="53"/>
      <c r="D762" s="87">
        <f>Vertices[[#This Row],[followersCount]]/100000</f>
        <v>1.1E-4</v>
      </c>
      <c r="E762" s="84"/>
      <c r="F762" s="15"/>
      <c r="G762" s="15"/>
      <c r="H762" s="67" t="str">
        <f>IF(Vertices[[#This Row],[Size]]&gt;50,Vertices[[#This Row],[Vertex]],"")</f>
        <v/>
      </c>
      <c r="I762" s="67"/>
      <c r="J762" s="67"/>
      <c r="K762" s="16"/>
      <c r="L762" s="88"/>
      <c r="M762" s="89">
        <v>6944.2060546875</v>
      </c>
      <c r="N762" s="89">
        <v>8699.86328125</v>
      </c>
      <c r="O762" s="78"/>
      <c r="P762" s="90"/>
      <c r="Q762" s="90"/>
      <c r="R762" s="116"/>
      <c r="S762" s="116"/>
      <c r="T762" s="116"/>
      <c r="U762" s="116"/>
      <c r="V762" s="117"/>
      <c r="W762" s="117"/>
      <c r="X762" s="117"/>
      <c r="Y762" s="117"/>
      <c r="Z762" s="51"/>
      <c r="AA762" s="85">
        <v>762</v>
      </c>
      <c r="AB762" s="85"/>
      <c r="AC762">
        <v>84</v>
      </c>
      <c r="AD762">
        <v>11</v>
      </c>
      <c r="AE762">
        <v>10</v>
      </c>
      <c r="AF762">
        <v>28</v>
      </c>
    </row>
    <row r="763" spans="1:32" x14ac:dyDescent="0.3">
      <c r="A763" t="s">
        <v>1228</v>
      </c>
      <c r="B763" s="53"/>
      <c r="C763" s="53"/>
      <c r="D763" s="87">
        <f>Vertices[[#This Row],[followersCount]]/100000</f>
        <v>4.5999999999999999E-3</v>
      </c>
      <c r="E763" s="84"/>
      <c r="F763" s="15"/>
      <c r="G763" s="15"/>
      <c r="H763" s="67" t="str">
        <f>IF(Vertices[[#This Row],[Size]]&gt;50,Vertices[[#This Row],[Vertex]],"")</f>
        <v/>
      </c>
      <c r="I763" s="67"/>
      <c r="J763" s="67"/>
      <c r="K763" s="16"/>
      <c r="L763" s="88"/>
      <c r="M763" s="89">
        <v>9243.9072265625</v>
      </c>
      <c r="N763" s="89">
        <v>5231.27587890625</v>
      </c>
      <c r="O763" s="78"/>
      <c r="P763" s="90"/>
      <c r="Q763" s="90"/>
      <c r="R763" s="116"/>
      <c r="S763" s="116"/>
      <c r="T763" s="116"/>
      <c r="U763" s="116"/>
      <c r="V763" s="117"/>
      <c r="W763" s="117"/>
      <c r="X763" s="117"/>
      <c r="Y763" s="117"/>
      <c r="Z763" s="51"/>
      <c r="AA763" s="85">
        <v>763</v>
      </c>
      <c r="AB763" s="85"/>
      <c r="AC763">
        <v>2170</v>
      </c>
      <c r="AD763">
        <v>460</v>
      </c>
      <c r="AE763">
        <v>1586</v>
      </c>
      <c r="AF763">
        <v>692</v>
      </c>
    </row>
    <row r="764" spans="1:32" x14ac:dyDescent="0.3">
      <c r="A764" t="s">
        <v>1229</v>
      </c>
      <c r="B764" s="53"/>
      <c r="C764" s="53"/>
      <c r="D764" s="87">
        <f>Vertices[[#This Row],[followersCount]]/100000</f>
        <v>3.1800000000000001E-3</v>
      </c>
      <c r="E764" s="84"/>
      <c r="F764" s="15"/>
      <c r="G764" s="15"/>
      <c r="H764" s="67" t="str">
        <f>IF(Vertices[[#This Row],[Size]]&gt;50,Vertices[[#This Row],[Vertex]],"")</f>
        <v/>
      </c>
      <c r="I764" s="67"/>
      <c r="J764" s="67"/>
      <c r="K764" s="16"/>
      <c r="L764" s="88"/>
      <c r="M764" s="89">
        <v>8131.2685546875</v>
      </c>
      <c r="N764" s="89">
        <v>3431.83154296875</v>
      </c>
      <c r="O764" s="78"/>
      <c r="P764" s="90"/>
      <c r="Q764" s="90"/>
      <c r="R764" s="116"/>
      <c r="S764" s="116"/>
      <c r="T764" s="116"/>
      <c r="U764" s="116"/>
      <c r="V764" s="117"/>
      <c r="W764" s="117"/>
      <c r="X764" s="117"/>
      <c r="Y764" s="117"/>
      <c r="Z764" s="51"/>
      <c r="AA764" s="85">
        <v>764</v>
      </c>
      <c r="AB764" s="85"/>
      <c r="AC764">
        <v>28567</v>
      </c>
      <c r="AD764">
        <v>318</v>
      </c>
      <c r="AE764">
        <v>7219</v>
      </c>
      <c r="AF764">
        <v>375</v>
      </c>
    </row>
    <row r="765" spans="1:32" x14ac:dyDescent="0.3">
      <c r="A765" t="s">
        <v>1230</v>
      </c>
      <c r="B765" s="53"/>
      <c r="C765" s="53"/>
      <c r="D765" s="87">
        <f>Vertices[[#This Row],[followersCount]]/100000</f>
        <v>6.2700000000000004E-3</v>
      </c>
      <c r="E765" s="84"/>
      <c r="F765" s="15"/>
      <c r="G765" s="15"/>
      <c r="H765" s="67" t="str">
        <f>IF(Vertices[[#This Row],[Size]]&gt;50,Vertices[[#This Row],[Vertex]],"")</f>
        <v/>
      </c>
      <c r="I765" s="67"/>
      <c r="J765" s="67"/>
      <c r="K765" s="16"/>
      <c r="L765" s="88"/>
      <c r="M765" s="89">
        <v>8974.9677734375</v>
      </c>
      <c r="N765" s="89">
        <v>3152.593994140625</v>
      </c>
      <c r="O765" s="78"/>
      <c r="P765" s="90"/>
      <c r="Q765" s="90"/>
      <c r="R765" s="116"/>
      <c r="S765" s="116"/>
      <c r="T765" s="116"/>
      <c r="U765" s="116"/>
      <c r="V765" s="117"/>
      <c r="W765" s="117"/>
      <c r="X765" s="117"/>
      <c r="Y765" s="117"/>
      <c r="Z765" s="51"/>
      <c r="AA765" s="85">
        <v>765</v>
      </c>
      <c r="AB765" s="85"/>
      <c r="AC765">
        <v>1233</v>
      </c>
      <c r="AD765">
        <v>627</v>
      </c>
      <c r="AE765">
        <v>978</v>
      </c>
      <c r="AF765">
        <v>715</v>
      </c>
    </row>
    <row r="766" spans="1:32" x14ac:dyDescent="0.3">
      <c r="A766" t="s">
        <v>1231</v>
      </c>
      <c r="B766" s="53"/>
      <c r="C766" s="53"/>
      <c r="D766" s="87">
        <f>Vertices[[#This Row],[followersCount]]/100000</f>
        <v>6.1500000000000001E-3</v>
      </c>
      <c r="E766" s="84"/>
      <c r="F766" s="15"/>
      <c r="G766" s="15"/>
      <c r="H766" s="67" t="str">
        <f>IF(Vertices[[#This Row],[Size]]&gt;50,Vertices[[#This Row],[Vertex]],"")</f>
        <v/>
      </c>
      <c r="I766" s="67"/>
      <c r="J766" s="67"/>
      <c r="K766" s="16"/>
      <c r="L766" s="88"/>
      <c r="M766" s="89">
        <v>1579.1795654296875</v>
      </c>
      <c r="N766" s="89">
        <v>2005.2484130859375</v>
      </c>
      <c r="O766" s="78"/>
      <c r="P766" s="90"/>
      <c r="Q766" s="90"/>
      <c r="R766" s="116"/>
      <c r="S766" s="116"/>
      <c r="T766" s="116"/>
      <c r="U766" s="116"/>
      <c r="V766" s="117"/>
      <c r="W766" s="117"/>
      <c r="X766" s="117"/>
      <c r="Y766" s="117"/>
      <c r="Z766" s="51"/>
      <c r="AA766" s="85">
        <v>766</v>
      </c>
      <c r="AB766" s="85"/>
      <c r="AC766">
        <v>1027</v>
      </c>
      <c r="AD766">
        <v>615</v>
      </c>
      <c r="AE766">
        <v>728</v>
      </c>
      <c r="AF766">
        <v>335</v>
      </c>
    </row>
    <row r="767" spans="1:32" x14ac:dyDescent="0.3">
      <c r="A767" t="s">
        <v>1232</v>
      </c>
      <c r="B767" s="53"/>
      <c r="C767" s="53"/>
      <c r="D767" s="87">
        <f>Vertices[[#This Row],[followersCount]]/100000</f>
        <v>5.9000000000000003E-4</v>
      </c>
      <c r="E767" s="84"/>
      <c r="F767" s="15"/>
      <c r="G767" s="15"/>
      <c r="H767" s="67" t="str">
        <f>IF(Vertices[[#This Row],[Size]]&gt;50,Vertices[[#This Row],[Vertex]],"")</f>
        <v/>
      </c>
      <c r="I767" s="67"/>
      <c r="J767" s="67"/>
      <c r="K767" s="16"/>
      <c r="L767" s="88"/>
      <c r="M767" s="89">
        <v>3213.48193359375</v>
      </c>
      <c r="N767" s="89">
        <v>458.9185791015625</v>
      </c>
      <c r="O767" s="78"/>
      <c r="P767" s="90"/>
      <c r="Q767" s="90"/>
      <c r="R767" s="116"/>
      <c r="S767" s="116"/>
      <c r="T767" s="116"/>
      <c r="U767" s="116"/>
      <c r="V767" s="117"/>
      <c r="W767" s="117"/>
      <c r="X767" s="117"/>
      <c r="Y767" s="117"/>
      <c r="Z767" s="51"/>
      <c r="AA767" s="85">
        <v>767</v>
      </c>
      <c r="AB767" s="85"/>
      <c r="AC767">
        <v>19</v>
      </c>
      <c r="AD767">
        <v>59</v>
      </c>
      <c r="AE767">
        <v>87</v>
      </c>
      <c r="AF767">
        <v>614</v>
      </c>
    </row>
    <row r="768" spans="1:32" x14ac:dyDescent="0.3">
      <c r="A768" t="s">
        <v>1233</v>
      </c>
      <c r="B768" s="53"/>
      <c r="C768" s="53"/>
      <c r="D768" s="87">
        <f>Vertices[[#This Row],[followersCount]]/100000</f>
        <v>1.7099999999999999E-3</v>
      </c>
      <c r="E768" s="84"/>
      <c r="F768" s="15"/>
      <c r="G768" s="15"/>
      <c r="H768" s="67" t="str">
        <f>IF(Vertices[[#This Row],[Size]]&gt;50,Vertices[[#This Row],[Vertex]],"")</f>
        <v/>
      </c>
      <c r="I768" s="67"/>
      <c r="J768" s="67"/>
      <c r="K768" s="16"/>
      <c r="L768" s="88"/>
      <c r="M768" s="89">
        <v>8381.87109375</v>
      </c>
      <c r="N768" s="89">
        <v>5623.4296875</v>
      </c>
      <c r="O768" s="78"/>
      <c r="P768" s="90"/>
      <c r="Q768" s="90"/>
      <c r="R768" s="116"/>
      <c r="S768" s="116"/>
      <c r="T768" s="116"/>
      <c r="U768" s="116"/>
      <c r="V768" s="117"/>
      <c r="W768" s="117"/>
      <c r="X768" s="117"/>
      <c r="Y768" s="117"/>
      <c r="Z768" s="51"/>
      <c r="AA768" s="85">
        <v>768</v>
      </c>
      <c r="AB768" s="85"/>
      <c r="AC768">
        <v>778</v>
      </c>
      <c r="AD768">
        <v>171</v>
      </c>
      <c r="AE768">
        <v>145</v>
      </c>
      <c r="AF768">
        <v>229</v>
      </c>
    </row>
    <row r="769" spans="1:32" x14ac:dyDescent="0.3">
      <c r="A769" t="s">
        <v>247</v>
      </c>
      <c r="B769" s="53"/>
      <c r="C769" s="53"/>
      <c r="D769" s="87">
        <f>Vertices[[#This Row],[followersCount]]/100000</f>
        <v>1.09E-3</v>
      </c>
      <c r="E769" s="84"/>
      <c r="F769" s="15"/>
      <c r="G769" s="15"/>
      <c r="H769" s="67" t="str">
        <f>IF(Vertices[[#This Row],[Size]]&gt;50,Vertices[[#This Row],[Vertex]],"")</f>
        <v/>
      </c>
      <c r="I769" s="67"/>
      <c r="J769" s="67"/>
      <c r="K769" s="16"/>
      <c r="L769" s="88"/>
      <c r="M769" s="89">
        <v>3079.5673828125</v>
      </c>
      <c r="N769" s="89">
        <v>6103.0947265625</v>
      </c>
      <c r="O769" s="78"/>
      <c r="P769" s="90"/>
      <c r="Q769" s="90"/>
      <c r="R769" s="116"/>
      <c r="S769" s="116"/>
      <c r="T769" s="116"/>
      <c r="U769" s="116"/>
      <c r="V769" s="117"/>
      <c r="W769" s="117"/>
      <c r="X769" s="117"/>
      <c r="Y769" s="117"/>
      <c r="Z769" s="51"/>
      <c r="AA769" s="85">
        <v>769</v>
      </c>
      <c r="AB769" s="85"/>
      <c r="AC769">
        <v>481</v>
      </c>
      <c r="AD769">
        <v>109</v>
      </c>
      <c r="AE769">
        <v>125</v>
      </c>
      <c r="AF769">
        <v>80</v>
      </c>
    </row>
    <row r="770" spans="1:32" x14ac:dyDescent="0.3">
      <c r="A770" t="s">
        <v>1234</v>
      </c>
      <c r="B770" s="53"/>
      <c r="C770" s="53"/>
      <c r="D770" s="87">
        <f>Vertices[[#This Row],[followersCount]]/100000</f>
        <v>2.0469999999999999E-2</v>
      </c>
      <c r="E770" s="84"/>
      <c r="F770" s="15"/>
      <c r="G770" s="15"/>
      <c r="H770" s="67" t="str">
        <f>IF(Vertices[[#This Row],[Size]]&gt;50,Vertices[[#This Row],[Vertex]],"")</f>
        <v/>
      </c>
      <c r="I770" s="67"/>
      <c r="J770" s="67"/>
      <c r="K770" s="16"/>
      <c r="L770" s="88"/>
      <c r="M770" s="89">
        <v>2017.604248046875</v>
      </c>
      <c r="N770" s="89">
        <v>7864.9453125</v>
      </c>
      <c r="O770" s="78"/>
      <c r="P770" s="90"/>
      <c r="Q770" s="90"/>
      <c r="R770" s="116"/>
      <c r="S770" s="116"/>
      <c r="T770" s="116"/>
      <c r="U770" s="116"/>
      <c r="V770" s="117"/>
      <c r="W770" s="117"/>
      <c r="X770" s="117"/>
      <c r="Y770" s="117"/>
      <c r="Z770" s="51"/>
      <c r="AA770" s="85">
        <v>770</v>
      </c>
      <c r="AB770" s="85"/>
      <c r="AC770">
        <v>5247</v>
      </c>
      <c r="AD770">
        <v>2047</v>
      </c>
      <c r="AE770">
        <v>454</v>
      </c>
      <c r="AF770">
        <v>737</v>
      </c>
    </row>
    <row r="771" spans="1:32" x14ac:dyDescent="0.3">
      <c r="A771" t="s">
        <v>1235</v>
      </c>
      <c r="B771" s="53"/>
      <c r="C771" s="53"/>
      <c r="D771" s="87">
        <f>Vertices[[#This Row],[followersCount]]/100000</f>
        <v>1.75E-3</v>
      </c>
      <c r="E771" s="84"/>
      <c r="F771" s="15"/>
      <c r="G771" s="15"/>
      <c r="H771" s="67" t="str">
        <f>IF(Vertices[[#This Row],[Size]]&gt;50,Vertices[[#This Row],[Vertex]],"")</f>
        <v/>
      </c>
      <c r="I771" s="67"/>
      <c r="J771" s="67"/>
      <c r="K771" s="16"/>
      <c r="L771" s="88"/>
      <c r="M771" s="89">
        <v>4843.60107421875</v>
      </c>
      <c r="N771" s="89">
        <v>7170.90966796875</v>
      </c>
      <c r="O771" s="78"/>
      <c r="P771" s="90"/>
      <c r="Q771" s="90"/>
      <c r="R771" s="116"/>
      <c r="S771" s="116"/>
      <c r="T771" s="116"/>
      <c r="U771" s="116"/>
      <c r="V771" s="117"/>
      <c r="W771" s="117"/>
      <c r="X771" s="117"/>
      <c r="Y771" s="117"/>
      <c r="Z771" s="51"/>
      <c r="AA771" s="85">
        <v>771</v>
      </c>
      <c r="AB771" s="85"/>
      <c r="AC771">
        <v>170</v>
      </c>
      <c r="AD771">
        <v>175</v>
      </c>
      <c r="AE771">
        <v>27</v>
      </c>
      <c r="AF771">
        <v>512</v>
      </c>
    </row>
    <row r="772" spans="1:32" x14ac:dyDescent="0.3">
      <c r="A772" t="s">
        <v>1236</v>
      </c>
      <c r="B772" s="53"/>
      <c r="C772" s="53"/>
      <c r="D772" s="87">
        <f>Vertices[[#This Row],[followersCount]]/100000</f>
        <v>0.15365000000000001</v>
      </c>
      <c r="E772" s="84"/>
      <c r="F772" s="15"/>
      <c r="G772" s="15"/>
      <c r="H772" s="67" t="str">
        <f>IF(Vertices[[#This Row],[Size]]&gt;50,Vertices[[#This Row],[Vertex]],"")</f>
        <v/>
      </c>
      <c r="I772" s="67"/>
      <c r="J772" s="67"/>
      <c r="K772" s="16"/>
      <c r="L772" s="88"/>
      <c r="M772" s="89">
        <v>5708.8056640625</v>
      </c>
      <c r="N772" s="89">
        <v>2496.7587890625</v>
      </c>
      <c r="O772" s="78"/>
      <c r="P772" s="90"/>
      <c r="Q772" s="90"/>
      <c r="R772" s="116"/>
      <c r="S772" s="116"/>
      <c r="T772" s="116"/>
      <c r="U772" s="116"/>
      <c r="V772" s="117"/>
      <c r="W772" s="117"/>
      <c r="X772" s="117"/>
      <c r="Y772" s="117"/>
      <c r="Z772" s="51"/>
      <c r="AA772" s="85">
        <v>772</v>
      </c>
      <c r="AB772" s="85"/>
      <c r="AC772">
        <v>12240</v>
      </c>
      <c r="AD772">
        <v>15365</v>
      </c>
      <c r="AE772">
        <v>12360</v>
      </c>
      <c r="AF772">
        <v>4272</v>
      </c>
    </row>
    <row r="773" spans="1:32" x14ac:dyDescent="0.3">
      <c r="A773" t="s">
        <v>1237</v>
      </c>
      <c r="B773" s="53"/>
      <c r="C773" s="53"/>
      <c r="D773" s="87">
        <f>Vertices[[#This Row],[followersCount]]/100000</f>
        <v>4.3600000000000002E-3</v>
      </c>
      <c r="E773" s="84"/>
      <c r="F773" s="15"/>
      <c r="G773" s="15"/>
      <c r="H773" s="67" t="str">
        <f>IF(Vertices[[#This Row],[Size]]&gt;50,Vertices[[#This Row],[Vertex]],"")</f>
        <v/>
      </c>
      <c r="I773" s="67"/>
      <c r="J773" s="67"/>
      <c r="K773" s="16"/>
      <c r="L773" s="88"/>
      <c r="M773" s="89">
        <v>4559.349609375</v>
      </c>
      <c r="N773" s="89">
        <v>434.89224243164063</v>
      </c>
      <c r="O773" s="78"/>
      <c r="P773" s="90"/>
      <c r="Q773" s="90"/>
      <c r="R773" s="116"/>
      <c r="S773" s="116"/>
      <c r="T773" s="116"/>
      <c r="U773" s="116"/>
      <c r="V773" s="117"/>
      <c r="W773" s="117"/>
      <c r="X773" s="117"/>
      <c r="Y773" s="117"/>
      <c r="Z773" s="51"/>
      <c r="AA773" s="85">
        <v>773</v>
      </c>
      <c r="AB773" s="85"/>
      <c r="AC773">
        <v>351</v>
      </c>
      <c r="AD773">
        <v>436</v>
      </c>
      <c r="AE773">
        <v>83</v>
      </c>
      <c r="AF773">
        <v>333</v>
      </c>
    </row>
    <row r="774" spans="1:32" x14ac:dyDescent="0.3">
      <c r="A774" t="s">
        <v>1238</v>
      </c>
      <c r="B774" s="53"/>
      <c r="C774" s="53"/>
      <c r="D774" s="87">
        <f>Vertices[[#This Row],[followersCount]]/100000</f>
        <v>8.1499999999999993E-3</v>
      </c>
      <c r="E774" s="84"/>
      <c r="F774" s="15"/>
      <c r="G774" s="15"/>
      <c r="H774" s="67" t="str">
        <f>IF(Vertices[[#This Row],[Size]]&gt;50,Vertices[[#This Row],[Vertex]],"")</f>
        <v/>
      </c>
      <c r="I774" s="67"/>
      <c r="J774" s="67"/>
      <c r="K774" s="16"/>
      <c r="L774" s="88"/>
      <c r="M774" s="89">
        <v>7262.96337890625</v>
      </c>
      <c r="N774" s="89">
        <v>5378.4501953125</v>
      </c>
      <c r="O774" s="78"/>
      <c r="P774" s="90"/>
      <c r="Q774" s="90"/>
      <c r="R774" s="116"/>
      <c r="S774" s="116"/>
      <c r="T774" s="116"/>
      <c r="U774" s="116"/>
      <c r="V774" s="117"/>
      <c r="W774" s="117"/>
      <c r="X774" s="117"/>
      <c r="Y774" s="117"/>
      <c r="Z774" s="51"/>
      <c r="AA774" s="85">
        <v>774</v>
      </c>
      <c r="AB774" s="85"/>
      <c r="AC774">
        <v>882</v>
      </c>
      <c r="AD774">
        <v>815</v>
      </c>
      <c r="AE774">
        <v>721</v>
      </c>
      <c r="AF774">
        <v>572</v>
      </c>
    </row>
    <row r="775" spans="1:32" x14ac:dyDescent="0.3">
      <c r="A775" t="s">
        <v>1239</v>
      </c>
      <c r="B775" s="53"/>
      <c r="C775" s="53"/>
      <c r="D775" s="87">
        <f>Vertices[[#This Row],[followersCount]]/100000</f>
        <v>6.7099999999999998E-3</v>
      </c>
      <c r="E775" s="84"/>
      <c r="F775" s="15"/>
      <c r="G775" s="15"/>
      <c r="H775" s="67" t="str">
        <f>IF(Vertices[[#This Row],[Size]]&gt;50,Vertices[[#This Row],[Vertex]],"")</f>
        <v/>
      </c>
      <c r="I775" s="67"/>
      <c r="J775" s="67"/>
      <c r="K775" s="16"/>
      <c r="L775" s="88"/>
      <c r="M775" s="89">
        <v>1381.4947509765625</v>
      </c>
      <c r="N775" s="89">
        <v>4291.45166015625</v>
      </c>
      <c r="O775" s="78"/>
      <c r="P775" s="90"/>
      <c r="Q775" s="90"/>
      <c r="R775" s="116"/>
      <c r="S775" s="116"/>
      <c r="T775" s="116"/>
      <c r="U775" s="116"/>
      <c r="V775" s="117"/>
      <c r="W775" s="117"/>
      <c r="X775" s="117"/>
      <c r="Y775" s="117"/>
      <c r="Z775" s="51"/>
      <c r="AA775" s="85">
        <v>775</v>
      </c>
      <c r="AB775" s="85"/>
      <c r="AC775">
        <v>11248</v>
      </c>
      <c r="AD775">
        <v>671</v>
      </c>
      <c r="AE775">
        <v>3</v>
      </c>
      <c r="AF775">
        <v>2041</v>
      </c>
    </row>
    <row r="776" spans="1:32" x14ac:dyDescent="0.3">
      <c r="A776" t="s">
        <v>1240</v>
      </c>
      <c r="B776" s="53"/>
      <c r="C776" s="53"/>
      <c r="D776" s="87">
        <f>Vertices[[#This Row],[followersCount]]/100000</f>
        <v>4.5069999999999999E-2</v>
      </c>
      <c r="E776" s="84"/>
      <c r="F776" s="15"/>
      <c r="G776" s="15"/>
      <c r="H776" s="67" t="str">
        <f>IF(Vertices[[#This Row],[Size]]&gt;50,Vertices[[#This Row],[Vertex]],"")</f>
        <v/>
      </c>
      <c r="I776" s="67"/>
      <c r="J776" s="67"/>
      <c r="K776" s="16"/>
      <c r="L776" s="88"/>
      <c r="M776" s="89">
        <v>3435.36767578125</v>
      </c>
      <c r="N776" s="89">
        <v>6930.638671875</v>
      </c>
      <c r="O776" s="78"/>
      <c r="P776" s="90"/>
      <c r="Q776" s="90"/>
      <c r="R776" s="116"/>
      <c r="S776" s="116"/>
      <c r="T776" s="116"/>
      <c r="U776" s="116"/>
      <c r="V776" s="117"/>
      <c r="W776" s="117"/>
      <c r="X776" s="117"/>
      <c r="Y776" s="117"/>
      <c r="Z776" s="51"/>
      <c r="AA776" s="85">
        <v>776</v>
      </c>
      <c r="AB776" s="85"/>
      <c r="AC776">
        <v>5602</v>
      </c>
      <c r="AD776">
        <v>4507</v>
      </c>
      <c r="AE776">
        <v>1126</v>
      </c>
      <c r="AF776">
        <v>1117</v>
      </c>
    </row>
    <row r="777" spans="1:32" x14ac:dyDescent="0.3">
      <c r="A777" t="s">
        <v>1241</v>
      </c>
      <c r="B777" s="53"/>
      <c r="C777" s="53"/>
      <c r="D777" s="87">
        <f>Vertices[[#This Row],[followersCount]]/100000</f>
        <v>2.1900000000000001E-3</v>
      </c>
      <c r="E777" s="84"/>
      <c r="F777" s="15"/>
      <c r="G777" s="15"/>
      <c r="H777" s="67" t="str">
        <f>IF(Vertices[[#This Row],[Size]]&gt;50,Vertices[[#This Row],[Vertex]],"")</f>
        <v/>
      </c>
      <c r="I777" s="67"/>
      <c r="J777" s="67"/>
      <c r="K777" s="16"/>
      <c r="L777" s="88"/>
      <c r="M777" s="89">
        <v>578.132080078125</v>
      </c>
      <c r="N777" s="89">
        <v>7034.91845703125</v>
      </c>
      <c r="O777" s="78"/>
      <c r="P777" s="90"/>
      <c r="Q777" s="90"/>
      <c r="R777" s="116"/>
      <c r="S777" s="116"/>
      <c r="T777" s="116"/>
      <c r="U777" s="116"/>
      <c r="V777" s="117"/>
      <c r="W777" s="117"/>
      <c r="X777" s="117"/>
      <c r="Y777" s="117"/>
      <c r="Z777" s="51"/>
      <c r="AA777" s="85">
        <v>777</v>
      </c>
      <c r="AB777" s="85"/>
      <c r="AC777">
        <v>942</v>
      </c>
      <c r="AD777">
        <v>219</v>
      </c>
      <c r="AE777">
        <v>1025</v>
      </c>
      <c r="AF777">
        <v>366</v>
      </c>
    </row>
    <row r="778" spans="1:32" x14ac:dyDescent="0.3">
      <c r="A778" t="s">
        <v>1242</v>
      </c>
      <c r="B778" s="53"/>
      <c r="C778" s="53"/>
      <c r="D778" s="87">
        <f>Vertices[[#This Row],[followersCount]]/100000</f>
        <v>3.5310000000000001E-2</v>
      </c>
      <c r="E778" s="84"/>
      <c r="F778" s="15"/>
      <c r="G778" s="15"/>
      <c r="H778" s="67" t="str">
        <f>IF(Vertices[[#This Row],[Size]]&gt;50,Vertices[[#This Row],[Vertex]],"")</f>
        <v/>
      </c>
      <c r="I778" s="67"/>
      <c r="J778" s="67"/>
      <c r="K778" s="16"/>
      <c r="L778" s="88"/>
      <c r="M778" s="89">
        <v>8913.8388671875</v>
      </c>
      <c r="N778" s="89">
        <v>6287.263671875</v>
      </c>
      <c r="O778" s="78"/>
      <c r="P778" s="90"/>
      <c r="Q778" s="90"/>
      <c r="R778" s="116"/>
      <c r="S778" s="116"/>
      <c r="T778" s="116"/>
      <c r="U778" s="116"/>
      <c r="V778" s="117"/>
      <c r="W778" s="117"/>
      <c r="X778" s="117"/>
      <c r="Y778" s="117"/>
      <c r="Z778" s="51"/>
      <c r="AA778" s="85">
        <v>778</v>
      </c>
      <c r="AB778" s="85"/>
      <c r="AC778">
        <v>1985</v>
      </c>
      <c r="AD778">
        <v>3531</v>
      </c>
      <c r="AE778">
        <v>461</v>
      </c>
      <c r="AF778">
        <v>1545</v>
      </c>
    </row>
    <row r="779" spans="1:32" x14ac:dyDescent="0.3">
      <c r="A779" t="s">
        <v>1243</v>
      </c>
      <c r="B779" s="53"/>
      <c r="C779" s="53"/>
      <c r="D779" s="87">
        <f>Vertices[[#This Row],[followersCount]]/100000</f>
        <v>1.068E-2</v>
      </c>
      <c r="E779" s="84"/>
      <c r="F779" s="15"/>
      <c r="G779" s="15"/>
      <c r="H779" s="67" t="str">
        <f>IF(Vertices[[#This Row],[Size]]&gt;50,Vertices[[#This Row],[Vertex]],"")</f>
        <v/>
      </c>
      <c r="I779" s="67"/>
      <c r="J779" s="67"/>
      <c r="K779" s="16"/>
      <c r="L779" s="88"/>
      <c r="M779" s="89">
        <v>9160.1396484375</v>
      </c>
      <c r="N779" s="89">
        <v>2945.003173828125</v>
      </c>
      <c r="O779" s="78"/>
      <c r="P779" s="90"/>
      <c r="Q779" s="90"/>
      <c r="R779" s="116"/>
      <c r="S779" s="116"/>
      <c r="T779" s="116"/>
      <c r="U779" s="116"/>
      <c r="V779" s="117"/>
      <c r="W779" s="117"/>
      <c r="X779" s="117"/>
      <c r="Y779" s="117"/>
      <c r="Z779" s="51"/>
      <c r="AA779" s="85">
        <v>779</v>
      </c>
      <c r="AB779" s="85"/>
      <c r="AC779">
        <v>1447</v>
      </c>
      <c r="AD779">
        <v>1068</v>
      </c>
      <c r="AE779">
        <v>353</v>
      </c>
      <c r="AF779">
        <v>1523</v>
      </c>
    </row>
    <row r="780" spans="1:32" x14ac:dyDescent="0.3">
      <c r="A780" t="s">
        <v>1244</v>
      </c>
      <c r="B780" s="53"/>
      <c r="C780" s="53"/>
      <c r="D780" s="87">
        <f>Vertices[[#This Row],[followersCount]]/100000</f>
        <v>2.8999999999999998E-3</v>
      </c>
      <c r="E780" s="84"/>
      <c r="F780" s="15"/>
      <c r="G780" s="15"/>
      <c r="H780" s="67" t="str">
        <f>IF(Vertices[[#This Row],[Size]]&gt;50,Vertices[[#This Row],[Vertex]],"")</f>
        <v/>
      </c>
      <c r="I780" s="67"/>
      <c r="J780" s="67"/>
      <c r="K780" s="16"/>
      <c r="L780" s="88"/>
      <c r="M780" s="89">
        <v>8606.9697265625</v>
      </c>
      <c r="N780" s="89">
        <v>3835.117431640625</v>
      </c>
      <c r="O780" s="78"/>
      <c r="P780" s="90"/>
      <c r="Q780" s="90"/>
      <c r="R780" s="116"/>
      <c r="S780" s="116"/>
      <c r="T780" s="116"/>
      <c r="U780" s="116"/>
      <c r="V780" s="117"/>
      <c r="W780" s="117"/>
      <c r="X780" s="117"/>
      <c r="Y780" s="117"/>
      <c r="Z780" s="51"/>
      <c r="AA780" s="85">
        <v>780</v>
      </c>
      <c r="AB780" s="85"/>
      <c r="AC780">
        <v>12659</v>
      </c>
      <c r="AD780">
        <v>290</v>
      </c>
      <c r="AE780">
        <v>25195</v>
      </c>
      <c r="AF780">
        <v>256</v>
      </c>
    </row>
    <row r="781" spans="1:32" x14ac:dyDescent="0.3">
      <c r="A781" t="s">
        <v>1245</v>
      </c>
      <c r="B781" s="53"/>
      <c r="C781" s="53"/>
      <c r="D781" s="87">
        <f>Vertices[[#This Row],[followersCount]]/100000</f>
        <v>4.854E-2</v>
      </c>
      <c r="E781" s="84"/>
      <c r="F781" s="15"/>
      <c r="G781" s="15"/>
      <c r="H781" s="67" t="str">
        <f>IF(Vertices[[#This Row],[Size]]&gt;50,Vertices[[#This Row],[Vertex]],"")</f>
        <v/>
      </c>
      <c r="I781" s="67"/>
      <c r="J781" s="67"/>
      <c r="K781" s="16"/>
      <c r="L781" s="88"/>
      <c r="M781" s="89">
        <v>9179.322265625</v>
      </c>
      <c r="N781" s="89">
        <v>2392.736083984375</v>
      </c>
      <c r="O781" s="78"/>
      <c r="P781" s="90"/>
      <c r="Q781" s="90"/>
      <c r="R781" s="116"/>
      <c r="S781" s="116"/>
      <c r="T781" s="116"/>
      <c r="U781" s="116"/>
      <c r="V781" s="117"/>
      <c r="W781" s="117"/>
      <c r="X781" s="117"/>
      <c r="Y781" s="117"/>
      <c r="Z781" s="51"/>
      <c r="AA781" s="85">
        <v>781</v>
      </c>
      <c r="AB781" s="85"/>
      <c r="AC781">
        <v>8479</v>
      </c>
      <c r="AD781">
        <v>4854</v>
      </c>
      <c r="AE781">
        <v>3771</v>
      </c>
      <c r="AF781">
        <v>1802</v>
      </c>
    </row>
    <row r="782" spans="1:32" x14ac:dyDescent="0.3">
      <c r="A782" t="s">
        <v>1246</v>
      </c>
      <c r="B782" s="53"/>
      <c r="C782" s="53"/>
      <c r="D782" s="87">
        <f>Vertices[[#This Row],[followersCount]]/100000</f>
        <v>6.0400000000000002E-3</v>
      </c>
      <c r="E782" s="84"/>
      <c r="F782" s="15"/>
      <c r="G782" s="15"/>
      <c r="H782" s="67" t="str">
        <f>IF(Vertices[[#This Row],[Size]]&gt;50,Vertices[[#This Row],[Vertex]],"")</f>
        <v/>
      </c>
      <c r="I782" s="67"/>
      <c r="J782" s="67"/>
      <c r="K782" s="16"/>
      <c r="L782" s="88"/>
      <c r="M782" s="89">
        <v>9423.1650390625</v>
      </c>
      <c r="N782" s="89">
        <v>6862.0361328125</v>
      </c>
      <c r="O782" s="78"/>
      <c r="P782" s="90"/>
      <c r="Q782" s="90"/>
      <c r="R782" s="116"/>
      <c r="S782" s="116"/>
      <c r="T782" s="116"/>
      <c r="U782" s="116"/>
      <c r="V782" s="117"/>
      <c r="W782" s="117"/>
      <c r="X782" s="117"/>
      <c r="Y782" s="117"/>
      <c r="Z782" s="51"/>
      <c r="AA782" s="85">
        <v>782</v>
      </c>
      <c r="AB782" s="85"/>
      <c r="AC782">
        <v>3</v>
      </c>
      <c r="AD782">
        <v>604</v>
      </c>
      <c r="AE782">
        <v>34</v>
      </c>
      <c r="AF782">
        <v>349</v>
      </c>
    </row>
    <row r="783" spans="1:32" x14ac:dyDescent="0.3">
      <c r="A783" t="s">
        <v>1247</v>
      </c>
      <c r="B783" s="53"/>
      <c r="C783" s="53"/>
      <c r="D783" s="87">
        <f>Vertices[[#This Row],[followersCount]]/100000</f>
        <v>0.13177</v>
      </c>
      <c r="E783" s="84"/>
      <c r="F783" s="15"/>
      <c r="G783" s="15"/>
      <c r="H783" s="67" t="str">
        <f>IF(Vertices[[#This Row],[Size]]&gt;50,Vertices[[#This Row],[Vertex]],"")</f>
        <v/>
      </c>
      <c r="I783" s="67"/>
      <c r="J783" s="67"/>
      <c r="K783" s="16"/>
      <c r="L783" s="88"/>
      <c r="M783" s="89">
        <v>6707.78271484375</v>
      </c>
      <c r="N783" s="89">
        <v>9589.3701171875</v>
      </c>
      <c r="O783" s="78"/>
      <c r="P783" s="90"/>
      <c r="Q783" s="90"/>
      <c r="R783" s="116"/>
      <c r="S783" s="116"/>
      <c r="T783" s="116"/>
      <c r="U783" s="116"/>
      <c r="V783" s="117"/>
      <c r="W783" s="117"/>
      <c r="X783" s="117"/>
      <c r="Y783" s="117"/>
      <c r="Z783" s="51"/>
      <c r="AA783" s="85">
        <v>783</v>
      </c>
      <c r="AB783" s="85"/>
      <c r="AC783">
        <v>28927</v>
      </c>
      <c r="AD783">
        <v>13177</v>
      </c>
      <c r="AE783">
        <v>1241</v>
      </c>
      <c r="AF783">
        <v>10534</v>
      </c>
    </row>
    <row r="784" spans="1:32" x14ac:dyDescent="0.3">
      <c r="A784" t="s">
        <v>1248</v>
      </c>
      <c r="B784" s="53"/>
      <c r="C784" s="53"/>
      <c r="D784" s="87">
        <f>Vertices[[#This Row],[followersCount]]/100000</f>
        <v>1.16E-3</v>
      </c>
      <c r="E784" s="84"/>
      <c r="F784" s="15"/>
      <c r="G784" s="15"/>
      <c r="H784" s="67" t="str">
        <f>IF(Vertices[[#This Row],[Size]]&gt;50,Vertices[[#This Row],[Vertex]],"")</f>
        <v/>
      </c>
      <c r="I784" s="67"/>
      <c r="J784" s="67"/>
      <c r="K784" s="16"/>
      <c r="L784" s="88"/>
      <c r="M784" s="89">
        <v>7239.57373046875</v>
      </c>
      <c r="N784" s="89">
        <v>7995.66650390625</v>
      </c>
      <c r="O784" s="78"/>
      <c r="P784" s="90"/>
      <c r="Q784" s="90"/>
      <c r="R784" s="116"/>
      <c r="S784" s="116"/>
      <c r="T784" s="116"/>
      <c r="U784" s="116"/>
      <c r="V784" s="117"/>
      <c r="W784" s="117"/>
      <c r="X784" s="117"/>
      <c r="Y784" s="117"/>
      <c r="Z784" s="51"/>
      <c r="AA784" s="85">
        <v>784</v>
      </c>
      <c r="AB784" s="85"/>
      <c r="AC784">
        <v>30</v>
      </c>
      <c r="AD784">
        <v>116</v>
      </c>
      <c r="AE784">
        <v>11</v>
      </c>
      <c r="AF784">
        <v>438</v>
      </c>
    </row>
    <row r="785" spans="1:32" x14ac:dyDescent="0.3">
      <c r="A785" t="s">
        <v>1249</v>
      </c>
      <c r="B785" s="53"/>
      <c r="C785" s="53"/>
      <c r="D785" s="87">
        <f>Vertices[[#This Row],[followersCount]]/100000</f>
        <v>2.0500000000000002E-3</v>
      </c>
      <c r="E785" s="84"/>
      <c r="F785" s="15"/>
      <c r="G785" s="15"/>
      <c r="H785" s="67" t="str">
        <f>IF(Vertices[[#This Row],[Size]]&gt;50,Vertices[[#This Row],[Vertex]],"")</f>
        <v/>
      </c>
      <c r="I785" s="67"/>
      <c r="J785" s="67"/>
      <c r="K785" s="16"/>
      <c r="L785" s="88"/>
      <c r="M785" s="89">
        <v>3051.749267578125</v>
      </c>
      <c r="N785" s="89">
        <v>1675.1429443359375</v>
      </c>
      <c r="O785" s="78"/>
      <c r="P785" s="90"/>
      <c r="Q785" s="90"/>
      <c r="R785" s="116"/>
      <c r="S785" s="116"/>
      <c r="T785" s="116"/>
      <c r="U785" s="116"/>
      <c r="V785" s="117"/>
      <c r="W785" s="117"/>
      <c r="X785" s="117"/>
      <c r="Y785" s="117"/>
      <c r="Z785" s="51"/>
      <c r="AA785" s="85">
        <v>785</v>
      </c>
      <c r="AB785" s="85"/>
      <c r="AC785">
        <v>816</v>
      </c>
      <c r="AD785">
        <v>205</v>
      </c>
      <c r="AE785">
        <v>852</v>
      </c>
      <c r="AF785">
        <v>356</v>
      </c>
    </row>
    <row r="786" spans="1:32" x14ac:dyDescent="0.3">
      <c r="A786" t="s">
        <v>1250</v>
      </c>
      <c r="B786" s="53"/>
      <c r="C786" s="53"/>
      <c r="D786" s="87">
        <f>Vertices[[#This Row],[followersCount]]/100000</f>
        <v>5.6699999999999997E-3</v>
      </c>
      <c r="E786" s="84"/>
      <c r="F786" s="15"/>
      <c r="G786" s="15"/>
      <c r="H786" s="67" t="str">
        <f>IF(Vertices[[#This Row],[Size]]&gt;50,Vertices[[#This Row],[Vertex]],"")</f>
        <v/>
      </c>
      <c r="I786" s="67"/>
      <c r="J786" s="67"/>
      <c r="K786" s="16"/>
      <c r="L786" s="88"/>
      <c r="M786" s="89">
        <v>8407.3798828125</v>
      </c>
      <c r="N786" s="89">
        <v>4479.6279296875</v>
      </c>
      <c r="O786" s="78"/>
      <c r="P786" s="90"/>
      <c r="Q786" s="90"/>
      <c r="R786" s="116"/>
      <c r="S786" s="116"/>
      <c r="T786" s="116"/>
      <c r="U786" s="116"/>
      <c r="V786" s="117"/>
      <c r="W786" s="117"/>
      <c r="X786" s="117"/>
      <c r="Y786" s="117"/>
      <c r="Z786" s="51"/>
      <c r="AA786" s="85">
        <v>786</v>
      </c>
      <c r="AB786" s="85"/>
      <c r="AC786">
        <v>688</v>
      </c>
      <c r="AD786">
        <v>567</v>
      </c>
      <c r="AE786">
        <v>389</v>
      </c>
      <c r="AF786">
        <v>432</v>
      </c>
    </row>
    <row r="787" spans="1:32" x14ac:dyDescent="0.3">
      <c r="A787" t="s">
        <v>1251</v>
      </c>
      <c r="B787" s="53"/>
      <c r="C787" s="53"/>
      <c r="D787" s="87">
        <f>Vertices[[#This Row],[followersCount]]/100000</f>
        <v>4.5700000000000003E-3</v>
      </c>
      <c r="E787" s="84"/>
      <c r="F787" s="15"/>
      <c r="G787" s="15"/>
      <c r="H787" s="67" t="str">
        <f>IF(Vertices[[#This Row],[Size]]&gt;50,Vertices[[#This Row],[Vertex]],"")</f>
        <v/>
      </c>
      <c r="I787" s="67"/>
      <c r="J787" s="67"/>
      <c r="K787" s="16"/>
      <c r="L787" s="88"/>
      <c r="M787" s="89">
        <v>5035.7509765625</v>
      </c>
      <c r="N787" s="89">
        <v>2096.652099609375</v>
      </c>
      <c r="O787" s="78"/>
      <c r="P787" s="90"/>
      <c r="Q787" s="90"/>
      <c r="R787" s="116"/>
      <c r="S787" s="116"/>
      <c r="T787" s="116"/>
      <c r="U787" s="116"/>
      <c r="V787" s="117"/>
      <c r="W787" s="117"/>
      <c r="X787" s="117"/>
      <c r="Y787" s="117"/>
      <c r="Z787" s="51"/>
      <c r="AA787" s="85">
        <v>787</v>
      </c>
      <c r="AB787" s="85"/>
      <c r="AC787">
        <v>766</v>
      </c>
      <c r="AD787">
        <v>457</v>
      </c>
      <c r="AE787">
        <v>10664</v>
      </c>
      <c r="AF787">
        <v>547</v>
      </c>
    </row>
    <row r="788" spans="1:32" x14ac:dyDescent="0.3">
      <c r="A788" t="s">
        <v>1252</v>
      </c>
      <c r="B788" s="53"/>
      <c r="C788" s="53"/>
      <c r="D788" s="87">
        <f>Vertices[[#This Row],[followersCount]]/100000</f>
        <v>2.1000000000000001E-4</v>
      </c>
      <c r="E788" s="84"/>
      <c r="F788" s="15"/>
      <c r="G788" s="15"/>
      <c r="H788" s="67" t="str">
        <f>IF(Vertices[[#This Row],[Size]]&gt;50,Vertices[[#This Row],[Vertex]],"")</f>
        <v/>
      </c>
      <c r="I788" s="67"/>
      <c r="J788" s="67"/>
      <c r="K788" s="16"/>
      <c r="L788" s="88"/>
      <c r="M788" s="89">
        <v>3256.945068359375</v>
      </c>
      <c r="N788" s="89">
        <v>708.35614013671875</v>
      </c>
      <c r="O788" s="78"/>
      <c r="P788" s="90"/>
      <c r="Q788" s="90"/>
      <c r="R788" s="116"/>
      <c r="S788" s="116"/>
      <c r="T788" s="116"/>
      <c r="U788" s="116"/>
      <c r="V788" s="117"/>
      <c r="W788" s="117"/>
      <c r="X788" s="117"/>
      <c r="Y788" s="117"/>
      <c r="Z788" s="51"/>
      <c r="AA788" s="85">
        <v>788</v>
      </c>
      <c r="AB788" s="85"/>
      <c r="AC788">
        <v>6</v>
      </c>
      <c r="AD788">
        <v>21</v>
      </c>
      <c r="AE788">
        <v>2</v>
      </c>
      <c r="AF788">
        <v>180</v>
      </c>
    </row>
    <row r="789" spans="1:32" x14ac:dyDescent="0.3">
      <c r="A789" t="s">
        <v>1253</v>
      </c>
      <c r="B789" s="53"/>
      <c r="C789" s="53"/>
      <c r="D789" s="87">
        <f>Vertices[[#This Row],[followersCount]]/100000</f>
        <v>8.0000000000000004E-4</v>
      </c>
      <c r="E789" s="84"/>
      <c r="F789" s="15"/>
      <c r="G789" s="15"/>
      <c r="H789" s="67" t="str">
        <f>IF(Vertices[[#This Row],[Size]]&gt;50,Vertices[[#This Row],[Vertex]],"")</f>
        <v/>
      </c>
      <c r="I789" s="67"/>
      <c r="J789" s="67"/>
      <c r="K789" s="16"/>
      <c r="L789" s="88"/>
      <c r="M789" s="89">
        <v>1379.314208984375</v>
      </c>
      <c r="N789" s="89">
        <v>7584.29443359375</v>
      </c>
      <c r="O789" s="78"/>
      <c r="P789" s="90"/>
      <c r="Q789" s="90"/>
      <c r="R789" s="116"/>
      <c r="S789" s="116"/>
      <c r="T789" s="116"/>
      <c r="U789" s="116"/>
      <c r="V789" s="117"/>
      <c r="W789" s="117"/>
      <c r="X789" s="117"/>
      <c r="Y789" s="117"/>
      <c r="Z789" s="51"/>
      <c r="AA789" s="85">
        <v>789</v>
      </c>
      <c r="AB789" s="85"/>
      <c r="AC789">
        <v>5</v>
      </c>
      <c r="AD789">
        <v>80</v>
      </c>
      <c r="AE789">
        <v>35</v>
      </c>
      <c r="AF789">
        <v>325</v>
      </c>
    </row>
    <row r="790" spans="1:32" x14ac:dyDescent="0.3">
      <c r="A790" t="s">
        <v>1254</v>
      </c>
      <c r="B790" s="53"/>
      <c r="C790" s="53"/>
      <c r="D790" s="87">
        <f>Vertices[[#This Row],[followersCount]]/100000</f>
        <v>3.4199999999999999E-3</v>
      </c>
      <c r="E790" s="84"/>
      <c r="F790" s="15"/>
      <c r="G790" s="15"/>
      <c r="H790" s="67" t="str">
        <f>IF(Vertices[[#This Row],[Size]]&gt;50,Vertices[[#This Row],[Vertex]],"")</f>
        <v/>
      </c>
      <c r="I790" s="67"/>
      <c r="J790" s="67"/>
      <c r="K790" s="16"/>
      <c r="L790" s="88"/>
      <c r="M790" s="89">
        <v>4860.3349609375</v>
      </c>
      <c r="N790" s="89">
        <v>1094.595458984375</v>
      </c>
      <c r="O790" s="78"/>
      <c r="P790" s="90"/>
      <c r="Q790" s="90"/>
      <c r="R790" s="116"/>
      <c r="S790" s="116"/>
      <c r="T790" s="116"/>
      <c r="U790" s="116"/>
      <c r="V790" s="117"/>
      <c r="W790" s="117"/>
      <c r="X790" s="117"/>
      <c r="Y790" s="117"/>
      <c r="Z790" s="51"/>
      <c r="AA790" s="85">
        <v>790</v>
      </c>
      <c r="AB790" s="85"/>
      <c r="AC790">
        <v>1424</v>
      </c>
      <c r="AD790">
        <v>342</v>
      </c>
      <c r="AE790">
        <v>2134</v>
      </c>
      <c r="AF790">
        <v>329</v>
      </c>
    </row>
    <row r="791" spans="1:32" x14ac:dyDescent="0.3">
      <c r="A791" t="s">
        <v>1255</v>
      </c>
      <c r="B791" s="53"/>
      <c r="C791" s="53"/>
      <c r="D791" s="87">
        <f>Vertices[[#This Row],[followersCount]]/100000</f>
        <v>3.6999999999999999E-4</v>
      </c>
      <c r="E791" s="84"/>
      <c r="F791" s="15"/>
      <c r="G791" s="15"/>
      <c r="H791" s="67" t="str">
        <f>IF(Vertices[[#This Row],[Size]]&gt;50,Vertices[[#This Row],[Vertex]],"")</f>
        <v/>
      </c>
      <c r="I791" s="67"/>
      <c r="J791" s="67"/>
      <c r="K791" s="16"/>
      <c r="L791" s="88"/>
      <c r="M791" s="89">
        <v>5904.005859375</v>
      </c>
      <c r="N791" s="89">
        <v>7000.27392578125</v>
      </c>
      <c r="O791" s="78"/>
      <c r="P791" s="90"/>
      <c r="Q791" s="90"/>
      <c r="R791" s="116"/>
      <c r="S791" s="116"/>
      <c r="T791" s="116"/>
      <c r="U791" s="116"/>
      <c r="V791" s="117"/>
      <c r="W791" s="117"/>
      <c r="X791" s="117"/>
      <c r="Y791" s="117"/>
      <c r="Z791" s="51"/>
      <c r="AA791" s="85">
        <v>791</v>
      </c>
      <c r="AB791" s="85"/>
      <c r="AC791">
        <v>93</v>
      </c>
      <c r="AD791">
        <v>37</v>
      </c>
      <c r="AE791">
        <v>72</v>
      </c>
      <c r="AF791">
        <v>107</v>
      </c>
    </row>
    <row r="792" spans="1:32" x14ac:dyDescent="0.3">
      <c r="A792" t="s">
        <v>1256</v>
      </c>
      <c r="B792" s="53"/>
      <c r="C792" s="53"/>
      <c r="D792" s="87">
        <f>Vertices[[#This Row],[followersCount]]/100000</f>
        <v>1.4999999999999999E-4</v>
      </c>
      <c r="E792" s="84"/>
      <c r="F792" s="15"/>
      <c r="G792" s="15"/>
      <c r="H792" s="67" t="str">
        <f>IF(Vertices[[#This Row],[Size]]&gt;50,Vertices[[#This Row],[Vertex]],"")</f>
        <v/>
      </c>
      <c r="I792" s="67"/>
      <c r="J792" s="67"/>
      <c r="K792" s="16"/>
      <c r="L792" s="88"/>
      <c r="M792" s="89">
        <v>3814.587158203125</v>
      </c>
      <c r="N792" s="89">
        <v>8707.373046875</v>
      </c>
      <c r="O792" s="78"/>
      <c r="P792" s="90"/>
      <c r="Q792" s="90"/>
      <c r="R792" s="116"/>
      <c r="S792" s="116"/>
      <c r="T792" s="116"/>
      <c r="U792" s="116"/>
      <c r="V792" s="117"/>
      <c r="W792" s="117"/>
      <c r="X792" s="117"/>
      <c r="Y792" s="117"/>
      <c r="Z792" s="51"/>
      <c r="AA792" s="85">
        <v>792</v>
      </c>
      <c r="AB792" s="85"/>
      <c r="AC792">
        <v>0</v>
      </c>
      <c r="AD792">
        <v>15</v>
      </c>
      <c r="AE792">
        <v>8</v>
      </c>
      <c r="AF792">
        <v>116</v>
      </c>
    </row>
    <row r="793" spans="1:32" x14ac:dyDescent="0.3">
      <c r="A793" t="s">
        <v>1257</v>
      </c>
      <c r="B793" s="53"/>
      <c r="C793" s="53"/>
      <c r="D793" s="87">
        <f>Vertices[[#This Row],[followersCount]]/100000</f>
        <v>3.8260000000000002E-2</v>
      </c>
      <c r="E793" s="84"/>
      <c r="F793" s="15"/>
      <c r="G793" s="15"/>
      <c r="H793" s="67" t="str">
        <f>IF(Vertices[[#This Row],[Size]]&gt;50,Vertices[[#This Row],[Vertex]],"")</f>
        <v/>
      </c>
      <c r="I793" s="67"/>
      <c r="J793" s="67"/>
      <c r="K793" s="16"/>
      <c r="L793" s="88"/>
      <c r="M793" s="89">
        <v>2266.4873046875</v>
      </c>
      <c r="N793" s="89">
        <v>3958.40576171875</v>
      </c>
      <c r="O793" s="78"/>
      <c r="P793" s="90"/>
      <c r="Q793" s="90"/>
      <c r="R793" s="116"/>
      <c r="S793" s="116"/>
      <c r="T793" s="116"/>
      <c r="U793" s="116"/>
      <c r="V793" s="117"/>
      <c r="W793" s="117"/>
      <c r="X793" s="117"/>
      <c r="Y793" s="117"/>
      <c r="Z793" s="51"/>
      <c r="AA793" s="85">
        <v>793</v>
      </c>
      <c r="AB793" s="85"/>
      <c r="AC793">
        <v>11291</v>
      </c>
      <c r="AD793">
        <v>3826</v>
      </c>
      <c r="AE793">
        <v>1005</v>
      </c>
      <c r="AF793">
        <v>2133</v>
      </c>
    </row>
    <row r="794" spans="1:32" x14ac:dyDescent="0.3">
      <c r="A794" t="s">
        <v>1258</v>
      </c>
      <c r="B794" s="53"/>
      <c r="C794" s="53"/>
      <c r="D794" s="87">
        <f>Vertices[[#This Row],[followersCount]]/100000</f>
        <v>3.1E-4</v>
      </c>
      <c r="E794" s="84"/>
      <c r="F794" s="15"/>
      <c r="G794" s="15"/>
      <c r="H794" s="67" t="str">
        <f>IF(Vertices[[#This Row],[Size]]&gt;50,Vertices[[#This Row],[Vertex]],"")</f>
        <v/>
      </c>
      <c r="I794" s="67"/>
      <c r="J794" s="67"/>
      <c r="K794" s="16"/>
      <c r="L794" s="88"/>
      <c r="M794" s="89">
        <v>6803.06396484375</v>
      </c>
      <c r="N794" s="89">
        <v>658.691650390625</v>
      </c>
      <c r="O794" s="78"/>
      <c r="P794" s="90"/>
      <c r="Q794" s="90"/>
      <c r="R794" s="116"/>
      <c r="S794" s="116"/>
      <c r="T794" s="116"/>
      <c r="U794" s="116"/>
      <c r="V794" s="117"/>
      <c r="W794" s="117"/>
      <c r="X794" s="117"/>
      <c r="Y794" s="117"/>
      <c r="Z794" s="51"/>
      <c r="AA794" s="85">
        <v>794</v>
      </c>
      <c r="AB794" s="85"/>
      <c r="AC794">
        <v>25</v>
      </c>
      <c r="AD794">
        <v>31</v>
      </c>
      <c r="AE794">
        <v>68</v>
      </c>
      <c r="AF794">
        <v>129</v>
      </c>
    </row>
    <row r="795" spans="1:32" x14ac:dyDescent="0.3">
      <c r="A795" t="s">
        <v>1259</v>
      </c>
      <c r="B795" s="53"/>
      <c r="C795" s="53"/>
      <c r="D795" s="87">
        <f>Vertices[[#This Row],[followersCount]]/100000</f>
        <v>7.1300000000000001E-3</v>
      </c>
      <c r="E795" s="84"/>
      <c r="F795" s="15"/>
      <c r="G795" s="15"/>
      <c r="H795" s="67" t="str">
        <f>IF(Vertices[[#This Row],[Size]]&gt;50,Vertices[[#This Row],[Vertex]],"")</f>
        <v/>
      </c>
      <c r="I795" s="67"/>
      <c r="J795" s="67"/>
      <c r="K795" s="16"/>
      <c r="L795" s="88"/>
      <c r="M795" s="89">
        <v>8416.7255859375</v>
      </c>
      <c r="N795" s="89">
        <v>1444.212158203125</v>
      </c>
      <c r="O795" s="78"/>
      <c r="P795" s="90"/>
      <c r="Q795" s="90"/>
      <c r="R795" s="116"/>
      <c r="S795" s="116"/>
      <c r="T795" s="116"/>
      <c r="U795" s="116"/>
      <c r="V795" s="117"/>
      <c r="W795" s="117"/>
      <c r="X795" s="117"/>
      <c r="Y795" s="117"/>
      <c r="Z795" s="51"/>
      <c r="AA795" s="85">
        <v>795</v>
      </c>
      <c r="AB795" s="85"/>
      <c r="AC795">
        <v>1911</v>
      </c>
      <c r="AD795">
        <v>713</v>
      </c>
      <c r="AE795">
        <v>7404</v>
      </c>
      <c r="AF795">
        <v>682</v>
      </c>
    </row>
    <row r="796" spans="1:32" x14ac:dyDescent="0.3">
      <c r="A796" t="s">
        <v>1260</v>
      </c>
      <c r="B796" s="53"/>
      <c r="C796" s="53"/>
      <c r="D796" s="87">
        <f>Vertices[[#This Row],[followersCount]]/100000</f>
        <v>2.9999999999999997E-4</v>
      </c>
      <c r="E796" s="84"/>
      <c r="F796" s="15"/>
      <c r="G796" s="15"/>
      <c r="H796" s="67" t="str">
        <f>IF(Vertices[[#This Row],[Size]]&gt;50,Vertices[[#This Row],[Vertex]],"")</f>
        <v/>
      </c>
      <c r="I796" s="67"/>
      <c r="J796" s="67"/>
      <c r="K796" s="16"/>
      <c r="L796" s="88"/>
      <c r="M796" s="89">
        <v>921.67718505859375</v>
      </c>
      <c r="N796" s="89">
        <v>2234.90771484375</v>
      </c>
      <c r="O796" s="78"/>
      <c r="P796" s="90"/>
      <c r="Q796" s="90"/>
      <c r="R796" s="116"/>
      <c r="S796" s="116"/>
      <c r="T796" s="116"/>
      <c r="U796" s="116"/>
      <c r="V796" s="117"/>
      <c r="W796" s="117"/>
      <c r="X796" s="117"/>
      <c r="Y796" s="117"/>
      <c r="Z796" s="51"/>
      <c r="AA796" s="85">
        <v>796</v>
      </c>
      <c r="AB796" s="85"/>
      <c r="AC796">
        <v>49</v>
      </c>
      <c r="AD796">
        <v>30</v>
      </c>
      <c r="AE796">
        <v>22</v>
      </c>
      <c r="AF796">
        <v>68</v>
      </c>
    </row>
    <row r="797" spans="1:32" x14ac:dyDescent="0.3">
      <c r="A797" t="s">
        <v>1261</v>
      </c>
      <c r="B797" s="53"/>
      <c r="C797" s="53"/>
      <c r="D797" s="87">
        <f>Vertices[[#This Row],[followersCount]]/100000</f>
        <v>2.8400000000000001E-3</v>
      </c>
      <c r="E797" s="84"/>
      <c r="F797" s="15"/>
      <c r="G797" s="15"/>
      <c r="H797" s="67" t="str">
        <f>IF(Vertices[[#This Row],[Size]]&gt;50,Vertices[[#This Row],[Vertex]],"")</f>
        <v/>
      </c>
      <c r="I797" s="67"/>
      <c r="J797" s="67"/>
      <c r="K797" s="16"/>
      <c r="L797" s="88"/>
      <c r="M797" s="89">
        <v>6179.37646484375</v>
      </c>
      <c r="N797" s="89">
        <v>6295.623046875</v>
      </c>
      <c r="O797" s="78"/>
      <c r="P797" s="90"/>
      <c r="Q797" s="90"/>
      <c r="R797" s="116"/>
      <c r="S797" s="116"/>
      <c r="T797" s="116"/>
      <c r="U797" s="116"/>
      <c r="V797" s="117"/>
      <c r="W797" s="117"/>
      <c r="X797" s="117"/>
      <c r="Y797" s="117"/>
      <c r="Z797" s="51"/>
      <c r="AA797" s="85">
        <v>797</v>
      </c>
      <c r="AB797" s="85"/>
      <c r="AC797">
        <v>33</v>
      </c>
      <c r="AD797">
        <v>284</v>
      </c>
      <c r="AE797">
        <v>1</v>
      </c>
      <c r="AF797">
        <v>1954</v>
      </c>
    </row>
    <row r="798" spans="1:32" x14ac:dyDescent="0.3">
      <c r="A798" t="s">
        <v>1262</v>
      </c>
      <c r="B798" s="53"/>
      <c r="C798" s="53"/>
      <c r="D798" s="87">
        <f>Vertices[[#This Row],[followersCount]]/100000</f>
        <v>2.2499999999999998E-3</v>
      </c>
      <c r="E798" s="84"/>
      <c r="F798" s="15"/>
      <c r="G798" s="15"/>
      <c r="H798" s="67" t="str">
        <f>IF(Vertices[[#This Row],[Size]]&gt;50,Vertices[[#This Row],[Vertex]],"")</f>
        <v/>
      </c>
      <c r="I798" s="67"/>
      <c r="J798" s="67"/>
      <c r="K798" s="16"/>
      <c r="L798" s="88"/>
      <c r="M798" s="89">
        <v>1849.029541015625</v>
      </c>
      <c r="N798" s="89">
        <v>3272.5361328125</v>
      </c>
      <c r="O798" s="78"/>
      <c r="P798" s="90"/>
      <c r="Q798" s="90"/>
      <c r="R798" s="116"/>
      <c r="S798" s="116"/>
      <c r="T798" s="116"/>
      <c r="U798" s="116"/>
      <c r="V798" s="117"/>
      <c r="W798" s="117"/>
      <c r="X798" s="117"/>
      <c r="Y798" s="117"/>
      <c r="Z798" s="51"/>
      <c r="AA798" s="85">
        <v>798</v>
      </c>
      <c r="AB798" s="85"/>
      <c r="AC798">
        <v>3400</v>
      </c>
      <c r="AD798">
        <v>225</v>
      </c>
      <c r="AE798">
        <v>4650</v>
      </c>
      <c r="AF798">
        <v>183</v>
      </c>
    </row>
    <row r="799" spans="1:32" x14ac:dyDescent="0.3">
      <c r="A799" t="s">
        <v>1263</v>
      </c>
      <c r="B799" s="53"/>
      <c r="C799" s="53"/>
      <c r="D799" s="87">
        <f>Vertices[[#This Row],[followersCount]]/100000</f>
        <v>1.1939999999999999E-2</v>
      </c>
      <c r="E799" s="84"/>
      <c r="F799" s="15"/>
      <c r="G799" s="15"/>
      <c r="H799" s="67" t="str">
        <f>IF(Vertices[[#This Row],[Size]]&gt;50,Vertices[[#This Row],[Vertex]],"")</f>
        <v/>
      </c>
      <c r="I799" s="67"/>
      <c r="J799" s="67"/>
      <c r="K799" s="16"/>
      <c r="L799" s="88"/>
      <c r="M799" s="89">
        <v>3871.03466796875</v>
      </c>
      <c r="N799" s="89">
        <v>7840.69677734375</v>
      </c>
      <c r="O799" s="78"/>
      <c r="P799" s="90"/>
      <c r="Q799" s="90"/>
      <c r="R799" s="116"/>
      <c r="S799" s="116"/>
      <c r="T799" s="116"/>
      <c r="U799" s="116"/>
      <c r="V799" s="117"/>
      <c r="W799" s="117"/>
      <c r="X799" s="117"/>
      <c r="Y799" s="117"/>
      <c r="Z799" s="51"/>
      <c r="AA799" s="85">
        <v>799</v>
      </c>
      <c r="AB799" s="85"/>
      <c r="AC799">
        <v>7255</v>
      </c>
      <c r="AD799">
        <v>1194</v>
      </c>
      <c r="AE799">
        <v>6192</v>
      </c>
      <c r="AF799">
        <v>2044</v>
      </c>
    </row>
    <row r="800" spans="1:32" x14ac:dyDescent="0.3">
      <c r="A800" t="s">
        <v>282</v>
      </c>
      <c r="B800" s="53"/>
      <c r="C800" s="53"/>
      <c r="D800" s="87">
        <f>Vertices[[#This Row],[followersCount]]/100000</f>
        <v>4.1020000000000001E-2</v>
      </c>
      <c r="E800" s="84"/>
      <c r="F800" s="15"/>
      <c r="G800" s="15"/>
      <c r="H800" s="67" t="str">
        <f>IF(Vertices[[#This Row],[Size]]&gt;50,Vertices[[#This Row],[Vertex]],"")</f>
        <v/>
      </c>
      <c r="I800" s="67"/>
      <c r="J800" s="67"/>
      <c r="K800" s="16"/>
      <c r="L800" s="88"/>
      <c r="M800" s="89">
        <v>6660.9189453125</v>
      </c>
      <c r="N800" s="89">
        <v>6739.177734375</v>
      </c>
      <c r="O800" s="78"/>
      <c r="P800" s="90"/>
      <c r="Q800" s="90"/>
      <c r="R800" s="116"/>
      <c r="S800" s="116"/>
      <c r="T800" s="116"/>
      <c r="U800" s="116"/>
      <c r="V800" s="117"/>
      <c r="W800" s="117"/>
      <c r="X800" s="117"/>
      <c r="Y800" s="117"/>
      <c r="Z800" s="51"/>
      <c r="AA800" s="85">
        <v>800</v>
      </c>
      <c r="AB800" s="85"/>
      <c r="AC800">
        <v>3959</v>
      </c>
      <c r="AD800">
        <v>4102</v>
      </c>
      <c r="AE800">
        <v>941</v>
      </c>
      <c r="AF800">
        <v>1925</v>
      </c>
    </row>
    <row r="801" spans="1:32" x14ac:dyDescent="0.3">
      <c r="A801" t="s">
        <v>1264</v>
      </c>
      <c r="B801" s="53"/>
      <c r="C801" s="53"/>
      <c r="D801" s="87">
        <f>Vertices[[#This Row],[followersCount]]/100000</f>
        <v>1.5972299999999999</v>
      </c>
      <c r="E801" s="84"/>
      <c r="F801" s="15"/>
      <c r="G801" s="15"/>
      <c r="H801" s="67" t="str">
        <f>IF(Vertices[[#This Row],[Size]]&gt;50,Vertices[[#This Row],[Vertex]],"")</f>
        <v/>
      </c>
      <c r="I801" s="67"/>
      <c r="J801" s="67"/>
      <c r="K801" s="16"/>
      <c r="L801" s="88"/>
      <c r="M801" s="89">
        <v>9504.298828125</v>
      </c>
      <c r="N801" s="89">
        <v>5987.18994140625</v>
      </c>
      <c r="O801" s="78"/>
      <c r="P801" s="90"/>
      <c r="Q801" s="90"/>
      <c r="R801" s="116"/>
      <c r="S801" s="116"/>
      <c r="T801" s="116"/>
      <c r="U801" s="116"/>
      <c r="V801" s="117"/>
      <c r="W801" s="117"/>
      <c r="X801" s="117"/>
      <c r="Y801" s="117"/>
      <c r="Z801" s="51"/>
      <c r="AA801" s="85">
        <v>801</v>
      </c>
      <c r="AB801" s="85"/>
      <c r="AC801">
        <v>40643</v>
      </c>
      <c r="AD801">
        <v>159723</v>
      </c>
      <c r="AE801">
        <v>926</v>
      </c>
      <c r="AF801">
        <v>735</v>
      </c>
    </row>
    <row r="802" spans="1:32" x14ac:dyDescent="0.3">
      <c r="A802" t="s">
        <v>1265</v>
      </c>
      <c r="B802" s="53"/>
      <c r="C802" s="53"/>
      <c r="D802" s="87">
        <f>Vertices[[#This Row],[followersCount]]/100000</f>
        <v>3.3E-4</v>
      </c>
      <c r="E802" s="84"/>
      <c r="F802" s="15"/>
      <c r="G802" s="15"/>
      <c r="H802" s="67" t="str">
        <f>IF(Vertices[[#This Row],[Size]]&gt;50,Vertices[[#This Row],[Vertex]],"")</f>
        <v/>
      </c>
      <c r="I802" s="67"/>
      <c r="J802" s="67"/>
      <c r="K802" s="16"/>
      <c r="L802" s="88"/>
      <c r="M802" s="89">
        <v>1668.759033203125</v>
      </c>
      <c r="N802" s="89">
        <v>6252.662109375</v>
      </c>
      <c r="O802" s="78"/>
      <c r="P802" s="90"/>
      <c r="Q802" s="90"/>
      <c r="R802" s="116"/>
      <c r="S802" s="116"/>
      <c r="T802" s="116"/>
      <c r="U802" s="116"/>
      <c r="V802" s="117"/>
      <c r="W802" s="117"/>
      <c r="X802" s="117"/>
      <c r="Y802" s="117"/>
      <c r="Z802" s="51"/>
      <c r="AA802" s="85">
        <v>802</v>
      </c>
      <c r="AB802" s="85"/>
      <c r="AC802">
        <v>21</v>
      </c>
      <c r="AD802">
        <v>33</v>
      </c>
      <c r="AE802">
        <v>359</v>
      </c>
      <c r="AF802">
        <v>95</v>
      </c>
    </row>
    <row r="803" spans="1:32" x14ac:dyDescent="0.3">
      <c r="A803" t="s">
        <v>1266</v>
      </c>
      <c r="B803" s="53"/>
      <c r="C803" s="53"/>
      <c r="D803" s="87">
        <f>Vertices[[#This Row],[followersCount]]/100000</f>
        <v>0.10526000000000001</v>
      </c>
      <c r="E803" s="84"/>
      <c r="F803" s="15"/>
      <c r="G803" s="15"/>
      <c r="H803" s="67" t="str">
        <f>IF(Vertices[[#This Row],[Size]]&gt;50,Vertices[[#This Row],[Vertex]],"")</f>
        <v/>
      </c>
      <c r="I803" s="67"/>
      <c r="J803" s="67"/>
      <c r="K803" s="16"/>
      <c r="L803" s="88"/>
      <c r="M803" s="89">
        <v>1925.4112548828125</v>
      </c>
      <c r="N803" s="89">
        <v>6608.18212890625</v>
      </c>
      <c r="O803" s="78"/>
      <c r="P803" s="90"/>
      <c r="Q803" s="90"/>
      <c r="R803" s="116"/>
      <c r="S803" s="116"/>
      <c r="T803" s="116"/>
      <c r="U803" s="116"/>
      <c r="V803" s="117"/>
      <c r="W803" s="117"/>
      <c r="X803" s="117"/>
      <c r="Y803" s="117"/>
      <c r="Z803" s="51"/>
      <c r="AA803" s="85">
        <v>803</v>
      </c>
      <c r="AB803" s="85"/>
      <c r="AC803">
        <v>5214</v>
      </c>
      <c r="AD803">
        <v>10526</v>
      </c>
      <c r="AE803">
        <v>2289</v>
      </c>
      <c r="AF803">
        <v>5793</v>
      </c>
    </row>
    <row r="804" spans="1:32" x14ac:dyDescent="0.3">
      <c r="A804" t="s">
        <v>1267</v>
      </c>
      <c r="B804" s="53"/>
      <c r="C804" s="53"/>
      <c r="D804" s="87">
        <f>Vertices[[#This Row],[followersCount]]/100000</f>
        <v>2.0000000000000001E-4</v>
      </c>
      <c r="E804" s="84"/>
      <c r="F804" s="15"/>
      <c r="G804" s="15"/>
      <c r="H804" s="67" t="str">
        <f>IF(Vertices[[#This Row],[Size]]&gt;50,Vertices[[#This Row],[Vertex]],"")</f>
        <v/>
      </c>
      <c r="I804" s="67"/>
      <c r="J804" s="67"/>
      <c r="K804" s="16"/>
      <c r="L804" s="88"/>
      <c r="M804" s="89">
        <v>7606.35693359375</v>
      </c>
      <c r="N804" s="89">
        <v>982.383544921875</v>
      </c>
      <c r="O804" s="78"/>
      <c r="P804" s="90"/>
      <c r="Q804" s="90"/>
      <c r="R804" s="116"/>
      <c r="S804" s="116"/>
      <c r="T804" s="116"/>
      <c r="U804" s="116"/>
      <c r="V804" s="117"/>
      <c r="W804" s="117"/>
      <c r="X804" s="117"/>
      <c r="Y804" s="117"/>
      <c r="Z804" s="51"/>
      <c r="AA804" s="85">
        <v>804</v>
      </c>
      <c r="AB804" s="85"/>
      <c r="AC804">
        <v>1174</v>
      </c>
      <c r="AD804">
        <v>20</v>
      </c>
      <c r="AE804">
        <v>1</v>
      </c>
      <c r="AF804">
        <v>87</v>
      </c>
    </row>
    <row r="805" spans="1:32" x14ac:dyDescent="0.3">
      <c r="A805" t="s">
        <v>1268</v>
      </c>
      <c r="B805" s="53"/>
      <c r="C805" s="53"/>
      <c r="D805" s="87">
        <f>Vertices[[#This Row],[followersCount]]/100000</f>
        <v>0.57213999999999998</v>
      </c>
      <c r="E805" s="84"/>
      <c r="F805" s="15"/>
      <c r="G805" s="15"/>
      <c r="H805" s="67" t="str">
        <f>IF(Vertices[[#This Row],[Size]]&gt;50,Vertices[[#This Row],[Vertex]],"")</f>
        <v/>
      </c>
      <c r="I805" s="67"/>
      <c r="J805" s="67"/>
      <c r="K805" s="16"/>
      <c r="L805" s="88"/>
      <c r="M805" s="89">
        <v>8098.2451171875</v>
      </c>
      <c r="N805" s="89">
        <v>7082.68994140625</v>
      </c>
      <c r="O805" s="78"/>
      <c r="P805" s="90"/>
      <c r="Q805" s="90"/>
      <c r="R805" s="116"/>
      <c r="S805" s="116"/>
      <c r="T805" s="116"/>
      <c r="U805" s="116"/>
      <c r="V805" s="117"/>
      <c r="W805" s="117"/>
      <c r="X805" s="117"/>
      <c r="Y805" s="117"/>
      <c r="Z805" s="51"/>
      <c r="AA805" s="85">
        <v>805</v>
      </c>
      <c r="AB805" s="85"/>
      <c r="AC805">
        <v>3021</v>
      </c>
      <c r="AD805">
        <v>57214</v>
      </c>
      <c r="AE805">
        <v>4275</v>
      </c>
      <c r="AF805">
        <v>47184</v>
      </c>
    </row>
    <row r="806" spans="1:32" x14ac:dyDescent="0.3">
      <c r="A806" t="s">
        <v>1269</v>
      </c>
      <c r="B806" s="53"/>
      <c r="C806" s="53"/>
      <c r="D806" s="87">
        <f>Vertices[[#This Row],[followersCount]]/100000</f>
        <v>4.4000000000000002E-4</v>
      </c>
      <c r="E806" s="84"/>
      <c r="F806" s="15"/>
      <c r="G806" s="15"/>
      <c r="H806" s="67" t="str">
        <f>IF(Vertices[[#This Row],[Size]]&gt;50,Vertices[[#This Row],[Vertex]],"")</f>
        <v/>
      </c>
      <c r="I806" s="67"/>
      <c r="J806" s="67"/>
      <c r="K806" s="16"/>
      <c r="L806" s="88"/>
      <c r="M806" s="89">
        <v>6825.1357421875</v>
      </c>
      <c r="N806" s="89">
        <v>9470.482421875</v>
      </c>
      <c r="O806" s="78"/>
      <c r="P806" s="90"/>
      <c r="Q806" s="90"/>
      <c r="R806" s="116"/>
      <c r="S806" s="116"/>
      <c r="T806" s="116"/>
      <c r="U806" s="116"/>
      <c r="V806" s="117"/>
      <c r="W806" s="117"/>
      <c r="X806" s="117"/>
      <c r="Y806" s="117"/>
      <c r="Z806" s="51"/>
      <c r="AA806" s="85">
        <v>806</v>
      </c>
      <c r="AB806" s="85"/>
      <c r="AC806">
        <v>16</v>
      </c>
      <c r="AD806">
        <v>44</v>
      </c>
      <c r="AE806">
        <v>3</v>
      </c>
      <c r="AF806">
        <v>77</v>
      </c>
    </row>
    <row r="807" spans="1:32" x14ac:dyDescent="0.3">
      <c r="A807" t="s">
        <v>1270</v>
      </c>
      <c r="B807" s="53"/>
      <c r="C807" s="53"/>
      <c r="D807" s="87">
        <f>Vertices[[#This Row],[followersCount]]/100000</f>
        <v>3.0000000000000001E-5</v>
      </c>
      <c r="E807" s="84"/>
      <c r="F807" s="15"/>
      <c r="G807" s="15"/>
      <c r="H807" s="67" t="str">
        <f>IF(Vertices[[#This Row],[Size]]&gt;50,Vertices[[#This Row],[Vertex]],"")</f>
        <v/>
      </c>
      <c r="I807" s="67"/>
      <c r="J807" s="67"/>
      <c r="K807" s="16"/>
      <c r="L807" s="88"/>
      <c r="M807" s="89">
        <v>2970.06884765625</v>
      </c>
      <c r="N807" s="89">
        <v>1837.47265625</v>
      </c>
      <c r="O807" s="78"/>
      <c r="P807" s="90"/>
      <c r="Q807" s="90"/>
      <c r="R807" s="116"/>
      <c r="S807" s="116"/>
      <c r="T807" s="116"/>
      <c r="U807" s="116"/>
      <c r="V807" s="117"/>
      <c r="W807" s="117"/>
      <c r="X807" s="117"/>
      <c r="Y807" s="117"/>
      <c r="Z807" s="51"/>
      <c r="AA807" s="85">
        <v>807</v>
      </c>
      <c r="AB807" s="85"/>
      <c r="AC807">
        <v>0</v>
      </c>
      <c r="AD807">
        <v>3</v>
      </c>
      <c r="AE807">
        <v>0</v>
      </c>
      <c r="AF807">
        <v>7</v>
      </c>
    </row>
    <row r="808" spans="1:32" x14ac:dyDescent="0.3">
      <c r="A808" t="s">
        <v>1271</v>
      </c>
      <c r="B808" s="53"/>
      <c r="C808" s="53"/>
      <c r="D808" s="87">
        <f>Vertices[[#This Row],[followersCount]]/100000</f>
        <v>2.1180000000000001E-2</v>
      </c>
      <c r="E808" s="84"/>
      <c r="F808" s="15"/>
      <c r="G808" s="15"/>
      <c r="H808" s="67" t="str">
        <f>IF(Vertices[[#This Row],[Size]]&gt;50,Vertices[[#This Row],[Vertex]],"")</f>
        <v/>
      </c>
      <c r="I808" s="67"/>
      <c r="J808" s="67"/>
      <c r="K808" s="16"/>
      <c r="L808" s="88"/>
      <c r="M808" s="89">
        <v>3355.71337890625</v>
      </c>
      <c r="N808" s="89">
        <v>9379.607421875</v>
      </c>
      <c r="O808" s="78"/>
      <c r="P808" s="90"/>
      <c r="Q808" s="90"/>
      <c r="R808" s="116"/>
      <c r="S808" s="116"/>
      <c r="T808" s="116"/>
      <c r="U808" s="116"/>
      <c r="V808" s="117"/>
      <c r="W808" s="117"/>
      <c r="X808" s="117"/>
      <c r="Y808" s="117"/>
      <c r="Z808" s="51"/>
      <c r="AA808" s="85">
        <v>808</v>
      </c>
      <c r="AB808" s="85"/>
      <c r="AC808">
        <v>137</v>
      </c>
      <c r="AD808">
        <v>2118</v>
      </c>
      <c r="AE808">
        <v>1</v>
      </c>
      <c r="AF808">
        <v>1957</v>
      </c>
    </row>
    <row r="809" spans="1:32" x14ac:dyDescent="0.3">
      <c r="A809" t="s">
        <v>1272</v>
      </c>
      <c r="B809" s="53"/>
      <c r="C809" s="53"/>
      <c r="D809" s="87">
        <f>Vertices[[#This Row],[followersCount]]/100000</f>
        <v>7.5000000000000002E-4</v>
      </c>
      <c r="E809" s="84"/>
      <c r="F809" s="15"/>
      <c r="G809" s="15"/>
      <c r="H809" s="67" t="str">
        <f>IF(Vertices[[#This Row],[Size]]&gt;50,Vertices[[#This Row],[Vertex]],"")</f>
        <v/>
      </c>
      <c r="I809" s="67"/>
      <c r="J809" s="67"/>
      <c r="K809" s="16"/>
      <c r="L809" s="88"/>
      <c r="M809" s="89">
        <v>1573.1552734375</v>
      </c>
      <c r="N809" s="89">
        <v>4225.958984375</v>
      </c>
      <c r="O809" s="78"/>
      <c r="P809" s="90"/>
      <c r="Q809" s="90"/>
      <c r="R809" s="116"/>
      <c r="S809" s="116"/>
      <c r="T809" s="116"/>
      <c r="U809" s="116"/>
      <c r="V809" s="117"/>
      <c r="W809" s="117"/>
      <c r="X809" s="117"/>
      <c r="Y809" s="117"/>
      <c r="Z809" s="51"/>
      <c r="AA809" s="85">
        <v>809</v>
      </c>
      <c r="AB809" s="85"/>
      <c r="AC809">
        <v>143</v>
      </c>
      <c r="AD809">
        <v>75</v>
      </c>
      <c r="AE809">
        <v>152</v>
      </c>
      <c r="AF809">
        <v>206</v>
      </c>
    </row>
    <row r="810" spans="1:32" x14ac:dyDescent="0.3">
      <c r="A810" t="s">
        <v>1273</v>
      </c>
      <c r="B810" s="53"/>
      <c r="C810" s="53"/>
      <c r="D810" s="87">
        <f>Vertices[[#This Row],[followersCount]]/100000</f>
        <v>3.2699999999999999E-3</v>
      </c>
      <c r="E810" s="84"/>
      <c r="F810" s="15"/>
      <c r="G810" s="15"/>
      <c r="H810" s="67" t="str">
        <f>IF(Vertices[[#This Row],[Size]]&gt;50,Vertices[[#This Row],[Vertex]],"")</f>
        <v/>
      </c>
      <c r="I810" s="67"/>
      <c r="J810" s="67"/>
      <c r="K810" s="16"/>
      <c r="L810" s="88"/>
      <c r="M810" s="89">
        <v>5166.3876953125</v>
      </c>
      <c r="N810" s="89">
        <v>1493.1051025390625</v>
      </c>
      <c r="O810" s="78"/>
      <c r="P810" s="90"/>
      <c r="Q810" s="90"/>
      <c r="R810" s="116"/>
      <c r="S810" s="116"/>
      <c r="T810" s="116"/>
      <c r="U810" s="116"/>
      <c r="V810" s="117"/>
      <c r="W810" s="117"/>
      <c r="X810" s="117"/>
      <c r="Y810" s="117"/>
      <c r="Z810" s="51"/>
      <c r="AA810" s="85">
        <v>810</v>
      </c>
      <c r="AB810" s="85"/>
      <c r="AC810">
        <v>455</v>
      </c>
      <c r="AD810">
        <v>327</v>
      </c>
      <c r="AE810">
        <v>2031</v>
      </c>
      <c r="AF810">
        <v>1135</v>
      </c>
    </row>
    <row r="811" spans="1:32" x14ac:dyDescent="0.3">
      <c r="A811" t="s">
        <v>1274</v>
      </c>
      <c r="B811" s="53"/>
      <c r="C811" s="53"/>
      <c r="D811" s="87">
        <f>Vertices[[#This Row],[followersCount]]/100000</f>
        <v>1.4999999999999999E-4</v>
      </c>
      <c r="E811" s="84"/>
      <c r="F811" s="15"/>
      <c r="G811" s="15"/>
      <c r="H811" s="67" t="str">
        <f>IF(Vertices[[#This Row],[Size]]&gt;50,Vertices[[#This Row],[Vertex]],"")</f>
        <v/>
      </c>
      <c r="I811" s="67"/>
      <c r="J811" s="67"/>
      <c r="K811" s="16"/>
      <c r="L811" s="88"/>
      <c r="M811" s="89">
        <v>9351.9248046875</v>
      </c>
      <c r="N811" s="89">
        <v>7362.7958984375</v>
      </c>
      <c r="O811" s="78"/>
      <c r="P811" s="90"/>
      <c r="Q811" s="90"/>
      <c r="R811" s="116"/>
      <c r="S811" s="116"/>
      <c r="T811" s="116"/>
      <c r="U811" s="116"/>
      <c r="V811" s="117"/>
      <c r="W811" s="117"/>
      <c r="X811" s="117"/>
      <c r="Y811" s="117"/>
      <c r="Z811" s="51"/>
      <c r="AA811" s="85">
        <v>811</v>
      </c>
      <c r="AB811" s="85"/>
      <c r="AC811">
        <v>18</v>
      </c>
      <c r="AD811">
        <v>15</v>
      </c>
      <c r="AE811">
        <v>23</v>
      </c>
      <c r="AF811">
        <v>184</v>
      </c>
    </row>
    <row r="812" spans="1:32" x14ac:dyDescent="0.3">
      <c r="A812" t="s">
        <v>1275</v>
      </c>
      <c r="B812" s="53"/>
      <c r="C812" s="53"/>
      <c r="D812" s="87">
        <f>Vertices[[#This Row],[followersCount]]/100000</f>
        <v>5.2999999999999998E-4</v>
      </c>
      <c r="E812" s="84"/>
      <c r="F812" s="15"/>
      <c r="G812" s="15"/>
      <c r="H812" s="67" t="str">
        <f>IF(Vertices[[#This Row],[Size]]&gt;50,Vertices[[#This Row],[Vertex]],"")</f>
        <v/>
      </c>
      <c r="I812" s="67"/>
      <c r="J812" s="67"/>
      <c r="K812" s="16"/>
      <c r="L812" s="88"/>
      <c r="M812" s="89">
        <v>3117.953857421875</v>
      </c>
      <c r="N812" s="89">
        <v>1215.3074951171875</v>
      </c>
      <c r="O812" s="78"/>
      <c r="P812" s="90"/>
      <c r="Q812" s="90"/>
      <c r="R812" s="116"/>
      <c r="S812" s="116"/>
      <c r="T812" s="116"/>
      <c r="U812" s="116"/>
      <c r="V812" s="117"/>
      <c r="W812" s="117"/>
      <c r="X812" s="117"/>
      <c r="Y812" s="117"/>
      <c r="Z812" s="51"/>
      <c r="AA812" s="85">
        <v>812</v>
      </c>
      <c r="AB812" s="85"/>
      <c r="AC812">
        <v>14</v>
      </c>
      <c r="AD812">
        <v>53</v>
      </c>
      <c r="AE812">
        <v>0</v>
      </c>
      <c r="AF812">
        <v>249</v>
      </c>
    </row>
    <row r="813" spans="1:32" x14ac:dyDescent="0.3">
      <c r="A813" t="s">
        <v>1276</v>
      </c>
      <c r="B813" s="53"/>
      <c r="C813" s="53"/>
      <c r="D813" s="87">
        <f>Vertices[[#This Row],[followersCount]]/100000</f>
        <v>6.3000000000000003E-4</v>
      </c>
      <c r="E813" s="84"/>
      <c r="F813" s="15"/>
      <c r="G813" s="15"/>
      <c r="H813" s="67" t="str">
        <f>IF(Vertices[[#This Row],[Size]]&gt;50,Vertices[[#This Row],[Vertex]],"")</f>
        <v/>
      </c>
      <c r="I813" s="67"/>
      <c r="J813" s="67"/>
      <c r="K813" s="16"/>
      <c r="L813" s="88"/>
      <c r="M813" s="89">
        <v>1753.7991943359375</v>
      </c>
      <c r="N813" s="89">
        <v>6571.72900390625</v>
      </c>
      <c r="O813" s="78"/>
      <c r="P813" s="90"/>
      <c r="Q813" s="90"/>
      <c r="R813" s="116"/>
      <c r="S813" s="116"/>
      <c r="T813" s="116"/>
      <c r="U813" s="116"/>
      <c r="V813" s="117"/>
      <c r="W813" s="117"/>
      <c r="X813" s="117"/>
      <c r="Y813" s="117"/>
      <c r="Z813" s="51"/>
      <c r="AA813" s="85">
        <v>813</v>
      </c>
      <c r="AB813" s="85"/>
      <c r="AC813">
        <v>11</v>
      </c>
      <c r="AD813">
        <v>63</v>
      </c>
      <c r="AE813">
        <v>16</v>
      </c>
      <c r="AF813">
        <v>159</v>
      </c>
    </row>
    <row r="814" spans="1:32" x14ac:dyDescent="0.3">
      <c r="A814" t="s">
        <v>1277</v>
      </c>
      <c r="B814" s="53"/>
      <c r="C814" s="53"/>
      <c r="D814" s="87">
        <f>Vertices[[#This Row],[followersCount]]/100000</f>
        <v>8.5999999999999998E-4</v>
      </c>
      <c r="E814" s="84"/>
      <c r="F814" s="15"/>
      <c r="G814" s="15"/>
      <c r="H814" s="67" t="str">
        <f>IF(Vertices[[#This Row],[Size]]&gt;50,Vertices[[#This Row],[Vertex]],"")</f>
        <v/>
      </c>
      <c r="I814" s="67"/>
      <c r="J814" s="67"/>
      <c r="K814" s="16"/>
      <c r="L814" s="88"/>
      <c r="M814" s="89">
        <v>7935.728515625</v>
      </c>
      <c r="N814" s="89">
        <v>2208.4267578125</v>
      </c>
      <c r="O814" s="78"/>
      <c r="P814" s="90"/>
      <c r="Q814" s="90"/>
      <c r="R814" s="116"/>
      <c r="S814" s="116"/>
      <c r="T814" s="116"/>
      <c r="U814" s="116"/>
      <c r="V814" s="117"/>
      <c r="W814" s="117"/>
      <c r="X814" s="117"/>
      <c r="Y814" s="117"/>
      <c r="Z814" s="51"/>
      <c r="AA814" s="85">
        <v>814</v>
      </c>
      <c r="AB814" s="85"/>
      <c r="AC814">
        <v>180</v>
      </c>
      <c r="AD814">
        <v>86</v>
      </c>
      <c r="AE814">
        <v>9</v>
      </c>
      <c r="AF814">
        <v>124</v>
      </c>
    </row>
    <row r="815" spans="1:32" x14ac:dyDescent="0.3">
      <c r="A815" t="s">
        <v>1278</v>
      </c>
      <c r="B815" s="53"/>
      <c r="C815" s="53"/>
      <c r="D815" s="87">
        <f>Vertices[[#This Row],[followersCount]]/100000</f>
        <v>1.209E-2</v>
      </c>
      <c r="E815" s="84"/>
      <c r="F815" s="15"/>
      <c r="G815" s="15"/>
      <c r="H815" s="67" t="str">
        <f>IF(Vertices[[#This Row],[Size]]&gt;50,Vertices[[#This Row],[Vertex]],"")</f>
        <v/>
      </c>
      <c r="I815" s="67"/>
      <c r="J815" s="67"/>
      <c r="K815" s="16"/>
      <c r="L815" s="88"/>
      <c r="M815" s="89">
        <v>909.93536376953125</v>
      </c>
      <c r="N815" s="89">
        <v>7399.14013671875</v>
      </c>
      <c r="O815" s="78"/>
      <c r="P815" s="90"/>
      <c r="Q815" s="90"/>
      <c r="R815" s="116"/>
      <c r="S815" s="116"/>
      <c r="T815" s="116"/>
      <c r="U815" s="116"/>
      <c r="V815" s="117"/>
      <c r="W815" s="117"/>
      <c r="X815" s="117"/>
      <c r="Y815" s="117"/>
      <c r="Z815" s="51"/>
      <c r="AA815" s="85">
        <v>815</v>
      </c>
      <c r="AB815" s="85"/>
      <c r="AC815">
        <v>6914</v>
      </c>
      <c r="AD815">
        <v>1209</v>
      </c>
      <c r="AE815">
        <v>1053</v>
      </c>
      <c r="AF815">
        <v>1549</v>
      </c>
    </row>
    <row r="816" spans="1:32" x14ac:dyDescent="0.3">
      <c r="A816" t="s">
        <v>1279</v>
      </c>
      <c r="B816" s="53"/>
      <c r="C816" s="53"/>
      <c r="D816" s="87">
        <f>Vertices[[#This Row],[followersCount]]/100000</f>
        <v>9.5E-4</v>
      </c>
      <c r="E816" s="84"/>
      <c r="F816" s="15"/>
      <c r="G816" s="15"/>
      <c r="H816" s="67" t="str">
        <f>IF(Vertices[[#This Row],[Size]]&gt;50,Vertices[[#This Row],[Vertex]],"")</f>
        <v/>
      </c>
      <c r="I816" s="67"/>
      <c r="J816" s="67"/>
      <c r="K816" s="16"/>
      <c r="L816" s="88"/>
      <c r="M816" s="89">
        <v>5630.1376953125</v>
      </c>
      <c r="N816" s="89">
        <v>1460.8582763671875</v>
      </c>
      <c r="O816" s="78"/>
      <c r="P816" s="90"/>
      <c r="Q816" s="90"/>
      <c r="R816" s="116"/>
      <c r="S816" s="116"/>
      <c r="T816" s="116"/>
      <c r="U816" s="116"/>
      <c r="V816" s="117"/>
      <c r="W816" s="117"/>
      <c r="X816" s="117"/>
      <c r="Y816" s="117"/>
      <c r="Z816" s="51"/>
      <c r="AA816" s="85">
        <v>816</v>
      </c>
      <c r="AB816" s="85"/>
      <c r="AC816">
        <v>1121</v>
      </c>
      <c r="AD816">
        <v>95</v>
      </c>
      <c r="AE816">
        <v>437</v>
      </c>
      <c r="AF816">
        <v>217</v>
      </c>
    </row>
    <row r="817" spans="1:32" x14ac:dyDescent="0.3">
      <c r="A817" t="s">
        <v>1280</v>
      </c>
      <c r="B817" s="53"/>
      <c r="C817" s="53"/>
      <c r="D817" s="87">
        <f>Vertices[[#This Row],[followersCount]]/100000</f>
        <v>9.5300000000000003E-3</v>
      </c>
      <c r="E817" s="84"/>
      <c r="F817" s="15"/>
      <c r="G817" s="15"/>
      <c r="H817" s="67" t="str">
        <f>IF(Vertices[[#This Row],[Size]]&gt;50,Vertices[[#This Row],[Vertex]],"")</f>
        <v/>
      </c>
      <c r="I817" s="67"/>
      <c r="J817" s="67"/>
      <c r="K817" s="16"/>
      <c r="L817" s="88"/>
      <c r="M817" s="89">
        <v>4509.33740234375</v>
      </c>
      <c r="N817" s="89">
        <v>953.9876708984375</v>
      </c>
      <c r="O817" s="78"/>
      <c r="P817" s="90"/>
      <c r="Q817" s="90"/>
      <c r="R817" s="116"/>
      <c r="S817" s="116"/>
      <c r="T817" s="116"/>
      <c r="U817" s="116"/>
      <c r="V817" s="117"/>
      <c r="W817" s="117"/>
      <c r="X817" s="117"/>
      <c r="Y817" s="117"/>
      <c r="Z817" s="51"/>
      <c r="AA817" s="85">
        <v>817</v>
      </c>
      <c r="AB817" s="85"/>
      <c r="AC817">
        <v>28694</v>
      </c>
      <c r="AD817">
        <v>953</v>
      </c>
      <c r="AE817">
        <v>681</v>
      </c>
      <c r="AF817">
        <v>234</v>
      </c>
    </row>
    <row r="818" spans="1:32" x14ac:dyDescent="0.3">
      <c r="A818" t="s">
        <v>1281</v>
      </c>
      <c r="B818" s="53"/>
      <c r="C818" s="53"/>
      <c r="D818" s="87">
        <f>Vertices[[#This Row],[followersCount]]/100000</f>
        <v>3.5599999999999998E-3</v>
      </c>
      <c r="E818" s="84"/>
      <c r="F818" s="15"/>
      <c r="G818" s="15"/>
      <c r="H818" s="67" t="str">
        <f>IF(Vertices[[#This Row],[Size]]&gt;50,Vertices[[#This Row],[Vertex]],"")</f>
        <v/>
      </c>
      <c r="I818" s="67"/>
      <c r="J818" s="67"/>
      <c r="K818" s="16"/>
      <c r="L818" s="88"/>
      <c r="M818" s="89">
        <v>3019.11181640625</v>
      </c>
      <c r="N818" s="89">
        <v>8791.5380859375</v>
      </c>
      <c r="O818" s="78"/>
      <c r="P818" s="90"/>
      <c r="Q818" s="90"/>
      <c r="R818" s="116"/>
      <c r="S818" s="116"/>
      <c r="T818" s="116"/>
      <c r="U818" s="116"/>
      <c r="V818" s="117"/>
      <c r="W818" s="117"/>
      <c r="X818" s="117"/>
      <c r="Y818" s="117"/>
      <c r="Z818" s="51"/>
      <c r="AA818" s="85">
        <v>818</v>
      </c>
      <c r="AB818" s="85"/>
      <c r="AC818">
        <v>306</v>
      </c>
      <c r="AD818">
        <v>356</v>
      </c>
      <c r="AE818">
        <v>113</v>
      </c>
      <c r="AF818">
        <v>1028</v>
      </c>
    </row>
    <row r="819" spans="1:32" x14ac:dyDescent="0.3">
      <c r="A819" t="s">
        <v>1282</v>
      </c>
      <c r="B819" s="53"/>
      <c r="C819" s="53"/>
      <c r="D819" s="87">
        <f>Vertices[[#This Row],[followersCount]]/100000</f>
        <v>1.0000000000000001E-5</v>
      </c>
      <c r="E819" s="84"/>
      <c r="F819" s="15"/>
      <c r="G819" s="15"/>
      <c r="H819" s="67" t="str">
        <f>IF(Vertices[[#This Row],[Size]]&gt;50,Vertices[[#This Row],[Vertex]],"")</f>
        <v/>
      </c>
      <c r="I819" s="67"/>
      <c r="J819" s="67"/>
      <c r="K819" s="16"/>
      <c r="L819" s="88"/>
      <c r="M819" s="89">
        <v>6428.48193359375</v>
      </c>
      <c r="N819" s="89">
        <v>8488.8974609375</v>
      </c>
      <c r="O819" s="78"/>
      <c r="P819" s="90"/>
      <c r="Q819" s="90"/>
      <c r="R819" s="116"/>
      <c r="S819" s="116"/>
      <c r="T819" s="116"/>
      <c r="U819" s="116"/>
      <c r="V819" s="117"/>
      <c r="W819" s="117"/>
      <c r="X819" s="117"/>
      <c r="Y819" s="117"/>
      <c r="Z819" s="51"/>
      <c r="AA819" s="85">
        <v>819</v>
      </c>
      <c r="AB819" s="85"/>
      <c r="AC819">
        <v>0</v>
      </c>
      <c r="AD819">
        <v>1</v>
      </c>
      <c r="AE819">
        <v>0</v>
      </c>
      <c r="AF819">
        <v>25</v>
      </c>
    </row>
    <row r="820" spans="1:32" x14ac:dyDescent="0.3">
      <c r="A820" t="s">
        <v>1283</v>
      </c>
      <c r="B820" s="53"/>
      <c r="C820" s="53"/>
      <c r="D820" s="87">
        <f>Vertices[[#This Row],[followersCount]]/100000</f>
        <v>0</v>
      </c>
      <c r="E820" s="84"/>
      <c r="F820" s="15"/>
      <c r="G820" s="15"/>
      <c r="H820" s="67" t="str">
        <f>IF(Vertices[[#This Row],[Size]]&gt;50,Vertices[[#This Row],[Vertex]],"")</f>
        <v/>
      </c>
      <c r="I820" s="67"/>
      <c r="J820" s="67"/>
      <c r="K820" s="16"/>
      <c r="L820" s="88"/>
      <c r="M820" s="89">
        <v>3021.875244140625</v>
      </c>
      <c r="N820" s="89">
        <v>9410.9541015625</v>
      </c>
      <c r="O820" s="78"/>
      <c r="P820" s="90"/>
      <c r="Q820" s="90"/>
      <c r="R820" s="116"/>
      <c r="S820" s="116"/>
      <c r="T820" s="116"/>
      <c r="U820" s="116"/>
      <c r="V820" s="117"/>
      <c r="W820" s="117"/>
      <c r="X820" s="117"/>
      <c r="Y820" s="117"/>
      <c r="Z820" s="51"/>
      <c r="AA820" s="85">
        <v>820</v>
      </c>
      <c r="AB820" s="85"/>
      <c r="AC820">
        <v>0</v>
      </c>
      <c r="AD820">
        <v>0</v>
      </c>
      <c r="AE820">
        <v>0</v>
      </c>
      <c r="AF820">
        <v>11</v>
      </c>
    </row>
    <row r="821" spans="1:32" x14ac:dyDescent="0.3">
      <c r="A821" t="s">
        <v>1284</v>
      </c>
      <c r="B821" s="53"/>
      <c r="C821" s="53"/>
      <c r="D821" s="87">
        <f>Vertices[[#This Row],[followersCount]]/100000</f>
        <v>3.5E-4</v>
      </c>
      <c r="E821" s="84"/>
      <c r="F821" s="15"/>
      <c r="G821" s="15"/>
      <c r="H821" s="67" t="str">
        <f>IF(Vertices[[#This Row],[Size]]&gt;50,Vertices[[#This Row],[Vertex]],"")</f>
        <v/>
      </c>
      <c r="I821" s="67"/>
      <c r="J821" s="67"/>
      <c r="K821" s="16"/>
      <c r="L821" s="88"/>
      <c r="M821" s="89">
        <v>2157.651123046875</v>
      </c>
      <c r="N821" s="89">
        <v>5247.32373046875</v>
      </c>
      <c r="O821" s="78"/>
      <c r="P821" s="90"/>
      <c r="Q821" s="90"/>
      <c r="R821" s="116"/>
      <c r="S821" s="116"/>
      <c r="T821" s="116"/>
      <c r="U821" s="116"/>
      <c r="V821" s="117"/>
      <c r="W821" s="117"/>
      <c r="X821" s="117"/>
      <c r="Y821" s="117"/>
      <c r="Z821" s="51"/>
      <c r="AA821" s="85">
        <v>821</v>
      </c>
      <c r="AB821" s="85"/>
      <c r="AC821">
        <v>74</v>
      </c>
      <c r="AD821">
        <v>35</v>
      </c>
      <c r="AE821">
        <v>4</v>
      </c>
      <c r="AF821">
        <v>55</v>
      </c>
    </row>
    <row r="822" spans="1:32" x14ac:dyDescent="0.3">
      <c r="A822" t="s">
        <v>1285</v>
      </c>
      <c r="B822" s="53"/>
      <c r="C822" s="53"/>
      <c r="D822" s="87">
        <f>Vertices[[#This Row],[followersCount]]/100000</f>
        <v>1.01E-3</v>
      </c>
      <c r="E822" s="84"/>
      <c r="F822" s="15"/>
      <c r="G822" s="15"/>
      <c r="H822" s="67" t="str">
        <f>IF(Vertices[[#This Row],[Size]]&gt;50,Vertices[[#This Row],[Vertex]],"")</f>
        <v/>
      </c>
      <c r="I822" s="67"/>
      <c r="J822" s="67"/>
      <c r="K822" s="16"/>
      <c r="L822" s="88"/>
      <c r="M822" s="89">
        <v>8639.9052734375</v>
      </c>
      <c r="N822" s="89">
        <v>5330.001953125</v>
      </c>
      <c r="O822" s="78"/>
      <c r="P822" s="90"/>
      <c r="Q822" s="90"/>
      <c r="R822" s="116"/>
      <c r="S822" s="116"/>
      <c r="T822" s="116"/>
      <c r="U822" s="116"/>
      <c r="V822" s="117"/>
      <c r="W822" s="117"/>
      <c r="X822" s="117"/>
      <c r="Y822" s="117"/>
      <c r="Z822" s="51"/>
      <c r="AA822" s="85">
        <v>822</v>
      </c>
      <c r="AB822" s="85"/>
      <c r="AC822">
        <v>2</v>
      </c>
      <c r="AD822">
        <v>101</v>
      </c>
      <c r="AE822">
        <v>27</v>
      </c>
      <c r="AF822">
        <v>468</v>
      </c>
    </row>
    <row r="823" spans="1:32" x14ac:dyDescent="0.3">
      <c r="A823" t="s">
        <v>1286</v>
      </c>
      <c r="B823" s="53"/>
      <c r="C823" s="53"/>
      <c r="D823" s="87">
        <f>Vertices[[#This Row],[followersCount]]/100000</f>
        <v>3.8999999999999999E-4</v>
      </c>
      <c r="E823" s="84"/>
      <c r="F823" s="15"/>
      <c r="G823" s="15"/>
      <c r="H823" s="67" t="str">
        <f>IF(Vertices[[#This Row],[Size]]&gt;50,Vertices[[#This Row],[Vertex]],"")</f>
        <v/>
      </c>
      <c r="I823" s="67"/>
      <c r="J823" s="67"/>
      <c r="K823" s="16"/>
      <c r="L823" s="88"/>
      <c r="M823" s="89">
        <v>1504.0965576171875</v>
      </c>
      <c r="N823" s="89">
        <v>1587.3975830078125</v>
      </c>
      <c r="O823" s="78"/>
      <c r="P823" s="90"/>
      <c r="Q823" s="90"/>
      <c r="R823" s="116"/>
      <c r="S823" s="116"/>
      <c r="T823" s="116"/>
      <c r="U823" s="116"/>
      <c r="V823" s="117"/>
      <c r="W823" s="117"/>
      <c r="X823" s="117"/>
      <c r="Y823" s="117"/>
      <c r="Z823" s="51"/>
      <c r="AA823" s="85">
        <v>823</v>
      </c>
      <c r="AB823" s="85"/>
      <c r="AC823">
        <v>8</v>
      </c>
      <c r="AD823">
        <v>39</v>
      </c>
      <c r="AE823">
        <v>6</v>
      </c>
      <c r="AF823">
        <v>228</v>
      </c>
    </row>
    <row r="824" spans="1:32" x14ac:dyDescent="0.3">
      <c r="A824" t="s">
        <v>1287</v>
      </c>
      <c r="B824" s="53"/>
      <c r="C824" s="53"/>
      <c r="D824" s="87">
        <f>Vertices[[#This Row],[followersCount]]/100000</f>
        <v>8.4000000000000003E-4</v>
      </c>
      <c r="E824" s="84"/>
      <c r="F824" s="15"/>
      <c r="G824" s="15"/>
      <c r="H824" s="67" t="str">
        <f>IF(Vertices[[#This Row],[Size]]&gt;50,Vertices[[#This Row],[Vertex]],"")</f>
        <v/>
      </c>
      <c r="I824" s="67"/>
      <c r="J824" s="67"/>
      <c r="K824" s="16"/>
      <c r="L824" s="88"/>
      <c r="M824" s="89">
        <v>7608.0244140625</v>
      </c>
      <c r="N824" s="89">
        <v>7195.75390625</v>
      </c>
      <c r="O824" s="78"/>
      <c r="P824" s="90"/>
      <c r="Q824" s="90"/>
      <c r="R824" s="116"/>
      <c r="S824" s="116"/>
      <c r="T824" s="116"/>
      <c r="U824" s="116"/>
      <c r="V824" s="117"/>
      <c r="W824" s="117"/>
      <c r="X824" s="117"/>
      <c r="Y824" s="117"/>
      <c r="Z824" s="51"/>
      <c r="AA824" s="85">
        <v>824</v>
      </c>
      <c r="AB824" s="85"/>
      <c r="AC824">
        <v>352</v>
      </c>
      <c r="AD824">
        <v>84</v>
      </c>
      <c r="AE824">
        <v>272</v>
      </c>
      <c r="AF824">
        <v>304</v>
      </c>
    </row>
    <row r="825" spans="1:32" x14ac:dyDescent="0.3">
      <c r="A825" t="s">
        <v>1288</v>
      </c>
      <c r="B825" s="53"/>
      <c r="C825" s="53"/>
      <c r="D825" s="87">
        <f>Vertices[[#This Row],[followersCount]]/100000</f>
        <v>2.5000000000000001E-4</v>
      </c>
      <c r="E825" s="84"/>
      <c r="F825" s="15"/>
      <c r="G825" s="15"/>
      <c r="H825" s="67" t="str">
        <f>IF(Vertices[[#This Row],[Size]]&gt;50,Vertices[[#This Row],[Vertex]],"")</f>
        <v/>
      </c>
      <c r="I825" s="67"/>
      <c r="J825" s="67"/>
      <c r="K825" s="16"/>
      <c r="L825" s="88"/>
      <c r="M825" s="89">
        <v>7762.53662109375</v>
      </c>
      <c r="N825" s="89">
        <v>4869.20556640625</v>
      </c>
      <c r="O825" s="78"/>
      <c r="P825" s="90"/>
      <c r="Q825" s="90"/>
      <c r="R825" s="116"/>
      <c r="S825" s="116"/>
      <c r="T825" s="116"/>
      <c r="U825" s="116"/>
      <c r="V825" s="117"/>
      <c r="W825" s="117"/>
      <c r="X825" s="117"/>
      <c r="Y825" s="117"/>
      <c r="Z825" s="51"/>
      <c r="AA825" s="85">
        <v>825</v>
      </c>
      <c r="AB825" s="85"/>
      <c r="AC825">
        <v>0</v>
      </c>
      <c r="AD825">
        <v>25</v>
      </c>
      <c r="AE825">
        <v>69</v>
      </c>
      <c r="AF825">
        <v>332</v>
      </c>
    </row>
    <row r="826" spans="1:32" x14ac:dyDescent="0.3">
      <c r="A826" t="s">
        <v>1289</v>
      </c>
      <c r="B826" s="53"/>
      <c r="C826" s="53"/>
      <c r="D826" s="87">
        <f>Vertices[[#This Row],[followersCount]]/100000</f>
        <v>3.1E-4</v>
      </c>
      <c r="E826" s="84"/>
      <c r="F826" s="15"/>
      <c r="G826" s="15"/>
      <c r="H826" s="67" t="str">
        <f>IF(Vertices[[#This Row],[Size]]&gt;50,Vertices[[#This Row],[Vertex]],"")</f>
        <v/>
      </c>
      <c r="I826" s="67"/>
      <c r="J826" s="67"/>
      <c r="K826" s="16"/>
      <c r="L826" s="88"/>
      <c r="M826" s="89">
        <v>2343.039306640625</v>
      </c>
      <c r="N826" s="89">
        <v>2463.941162109375</v>
      </c>
      <c r="O826" s="78"/>
      <c r="P826" s="90"/>
      <c r="Q826" s="90"/>
      <c r="R826" s="116"/>
      <c r="S826" s="116"/>
      <c r="T826" s="116"/>
      <c r="U826" s="116"/>
      <c r="V826" s="117"/>
      <c r="W826" s="117"/>
      <c r="X826" s="117"/>
      <c r="Y826" s="117"/>
      <c r="Z826" s="51"/>
      <c r="AA826" s="85">
        <v>826</v>
      </c>
      <c r="AB826" s="85"/>
      <c r="AC826">
        <v>827</v>
      </c>
      <c r="AD826">
        <v>31</v>
      </c>
      <c r="AE826">
        <v>4216</v>
      </c>
      <c r="AF826">
        <v>528</v>
      </c>
    </row>
    <row r="827" spans="1:32" x14ac:dyDescent="0.3">
      <c r="A827" t="s">
        <v>1290</v>
      </c>
      <c r="B827" s="53"/>
      <c r="C827" s="53"/>
      <c r="D827" s="87">
        <f>Vertices[[#This Row],[followersCount]]/100000</f>
        <v>6.2E-4</v>
      </c>
      <c r="E827" s="84"/>
      <c r="F827" s="15"/>
      <c r="G827" s="15"/>
      <c r="H827" s="67" t="str">
        <f>IF(Vertices[[#This Row],[Size]]&gt;50,Vertices[[#This Row],[Vertex]],"")</f>
        <v/>
      </c>
      <c r="I827" s="67"/>
      <c r="J827" s="67"/>
      <c r="K827" s="16"/>
      <c r="L827" s="88"/>
      <c r="M827" s="89">
        <v>843.38104248046875</v>
      </c>
      <c r="N827" s="89">
        <v>4170.32275390625</v>
      </c>
      <c r="O827" s="78"/>
      <c r="P827" s="90"/>
      <c r="Q827" s="90"/>
      <c r="R827" s="116"/>
      <c r="S827" s="116"/>
      <c r="T827" s="116"/>
      <c r="U827" s="116"/>
      <c r="V827" s="117"/>
      <c r="W827" s="117"/>
      <c r="X827" s="117"/>
      <c r="Y827" s="117"/>
      <c r="Z827" s="51"/>
      <c r="AA827" s="85">
        <v>827</v>
      </c>
      <c r="AB827" s="85"/>
      <c r="AC827">
        <v>32</v>
      </c>
      <c r="AD827">
        <v>62</v>
      </c>
      <c r="AE827">
        <v>105</v>
      </c>
      <c r="AF827">
        <v>806</v>
      </c>
    </row>
    <row r="828" spans="1:32" x14ac:dyDescent="0.3">
      <c r="A828" t="s">
        <v>1291</v>
      </c>
      <c r="B828" s="53"/>
      <c r="C828" s="53"/>
      <c r="D828" s="87">
        <f>Vertices[[#This Row],[followersCount]]/100000</f>
        <v>1.1100000000000001E-3</v>
      </c>
      <c r="E828" s="84"/>
      <c r="F828" s="15"/>
      <c r="G828" s="15"/>
      <c r="H828" s="67" t="str">
        <f>IF(Vertices[[#This Row],[Size]]&gt;50,Vertices[[#This Row],[Vertex]],"")</f>
        <v/>
      </c>
      <c r="I828" s="67"/>
      <c r="J828" s="67"/>
      <c r="K828" s="16"/>
      <c r="L828" s="88"/>
      <c r="M828" s="89">
        <v>2600.10986328125</v>
      </c>
      <c r="N828" s="89">
        <v>2015.537353515625</v>
      </c>
      <c r="O828" s="78"/>
      <c r="P828" s="90"/>
      <c r="Q828" s="90"/>
      <c r="R828" s="116"/>
      <c r="S828" s="116"/>
      <c r="T828" s="116"/>
      <c r="U828" s="116"/>
      <c r="V828" s="117"/>
      <c r="W828" s="117"/>
      <c r="X828" s="117"/>
      <c r="Y828" s="117"/>
      <c r="Z828" s="51"/>
      <c r="AA828" s="85">
        <v>828</v>
      </c>
      <c r="AB828" s="85"/>
      <c r="AC828">
        <v>24</v>
      </c>
      <c r="AD828">
        <v>111</v>
      </c>
      <c r="AE828">
        <v>10</v>
      </c>
      <c r="AF828">
        <v>103</v>
      </c>
    </row>
    <row r="829" spans="1:32" x14ac:dyDescent="0.3">
      <c r="A829" t="s">
        <v>1292</v>
      </c>
      <c r="B829" s="53"/>
      <c r="C829" s="53"/>
      <c r="D829" s="87">
        <f>Vertices[[#This Row],[followersCount]]/100000</f>
        <v>6.5100000000000002E-3</v>
      </c>
      <c r="E829" s="84"/>
      <c r="F829" s="15"/>
      <c r="G829" s="15"/>
      <c r="H829" s="67" t="str">
        <f>IF(Vertices[[#This Row],[Size]]&gt;50,Vertices[[#This Row],[Vertex]],"")</f>
        <v/>
      </c>
      <c r="I829" s="67"/>
      <c r="J829" s="67"/>
      <c r="K829" s="16"/>
      <c r="L829" s="88"/>
      <c r="M829" s="89">
        <v>1557.543212890625</v>
      </c>
      <c r="N829" s="89">
        <v>6706.5908203125</v>
      </c>
      <c r="O829" s="78"/>
      <c r="P829" s="90"/>
      <c r="Q829" s="90"/>
      <c r="R829" s="116"/>
      <c r="S829" s="116"/>
      <c r="T829" s="116"/>
      <c r="U829" s="116"/>
      <c r="V829" s="117"/>
      <c r="W829" s="117"/>
      <c r="X829" s="117"/>
      <c r="Y829" s="117"/>
      <c r="Z829" s="51"/>
      <c r="AA829" s="85">
        <v>829</v>
      </c>
      <c r="AB829" s="85"/>
      <c r="AC829">
        <v>1229</v>
      </c>
      <c r="AD829">
        <v>651</v>
      </c>
      <c r="AE829">
        <v>258</v>
      </c>
      <c r="AF829">
        <v>1127</v>
      </c>
    </row>
    <row r="830" spans="1:32" x14ac:dyDescent="0.3">
      <c r="A830" t="s">
        <v>1293</v>
      </c>
      <c r="B830" s="53"/>
      <c r="C830" s="53"/>
      <c r="D830" s="87">
        <f>Vertices[[#This Row],[followersCount]]/100000</f>
        <v>9.0770000000000003E-2</v>
      </c>
      <c r="E830" s="84"/>
      <c r="F830" s="15"/>
      <c r="G830" s="15"/>
      <c r="H830" s="67" t="str">
        <f>IF(Vertices[[#This Row],[Size]]&gt;50,Vertices[[#This Row],[Vertex]],"")</f>
        <v/>
      </c>
      <c r="I830" s="67"/>
      <c r="J830" s="67"/>
      <c r="K830" s="16"/>
      <c r="L830" s="88"/>
      <c r="M830" s="89">
        <v>2659.330810546875</v>
      </c>
      <c r="N830" s="89">
        <v>1576.3057861328125</v>
      </c>
      <c r="O830" s="78"/>
      <c r="P830" s="90"/>
      <c r="Q830" s="90"/>
      <c r="R830" s="116"/>
      <c r="S830" s="116"/>
      <c r="T830" s="116"/>
      <c r="U830" s="116"/>
      <c r="V830" s="117"/>
      <c r="W830" s="117"/>
      <c r="X830" s="117"/>
      <c r="Y830" s="117"/>
      <c r="Z830" s="51"/>
      <c r="AA830" s="85">
        <v>830</v>
      </c>
      <c r="AB830" s="85"/>
      <c r="AC830">
        <v>1652</v>
      </c>
      <c r="AD830">
        <v>9077</v>
      </c>
      <c r="AE830">
        <v>1660</v>
      </c>
      <c r="AF830">
        <v>9850</v>
      </c>
    </row>
    <row r="831" spans="1:32" x14ac:dyDescent="0.3">
      <c r="A831" t="s">
        <v>1294</v>
      </c>
      <c r="B831" s="53"/>
      <c r="C831" s="53"/>
      <c r="D831" s="87">
        <f>Vertices[[#This Row],[followersCount]]/100000</f>
        <v>6.0000000000000002E-5</v>
      </c>
      <c r="E831" s="84"/>
      <c r="F831" s="15"/>
      <c r="G831" s="15"/>
      <c r="H831" s="67" t="str">
        <f>IF(Vertices[[#This Row],[Size]]&gt;50,Vertices[[#This Row],[Vertex]],"")</f>
        <v/>
      </c>
      <c r="I831" s="67"/>
      <c r="J831" s="67"/>
      <c r="K831" s="16"/>
      <c r="L831" s="88"/>
      <c r="M831" s="89">
        <v>5509.16943359375</v>
      </c>
      <c r="N831" s="89">
        <v>9855.744140625</v>
      </c>
      <c r="O831" s="78"/>
      <c r="P831" s="90"/>
      <c r="Q831" s="90"/>
      <c r="R831" s="116"/>
      <c r="S831" s="116"/>
      <c r="T831" s="116"/>
      <c r="U831" s="116"/>
      <c r="V831" s="117"/>
      <c r="W831" s="117"/>
      <c r="X831" s="117"/>
      <c r="Y831" s="117"/>
      <c r="Z831" s="51"/>
      <c r="AA831" s="85">
        <v>831</v>
      </c>
      <c r="AB831" s="85"/>
      <c r="AC831">
        <v>3</v>
      </c>
      <c r="AD831">
        <v>6</v>
      </c>
      <c r="AE831">
        <v>3</v>
      </c>
      <c r="AF831">
        <v>20</v>
      </c>
    </row>
    <row r="832" spans="1:32" x14ac:dyDescent="0.3">
      <c r="A832" t="s">
        <v>1295</v>
      </c>
      <c r="B832" s="53"/>
      <c r="C832" s="53"/>
      <c r="D832" s="87">
        <f>Vertices[[#This Row],[followersCount]]/100000</f>
        <v>1.2999999999999999E-3</v>
      </c>
      <c r="E832" s="84"/>
      <c r="F832" s="15"/>
      <c r="G832" s="15"/>
      <c r="H832" s="67" t="str">
        <f>IF(Vertices[[#This Row],[Size]]&gt;50,Vertices[[#This Row],[Vertex]],"")</f>
        <v/>
      </c>
      <c r="I832" s="67"/>
      <c r="J832" s="67"/>
      <c r="K832" s="16"/>
      <c r="L832" s="88"/>
      <c r="M832" s="89">
        <v>8402.9326171875</v>
      </c>
      <c r="N832" s="89">
        <v>3759.5146484375</v>
      </c>
      <c r="O832" s="78"/>
      <c r="P832" s="90"/>
      <c r="Q832" s="90"/>
      <c r="R832" s="116"/>
      <c r="S832" s="116"/>
      <c r="T832" s="116"/>
      <c r="U832" s="116"/>
      <c r="V832" s="117"/>
      <c r="W832" s="117"/>
      <c r="X832" s="117"/>
      <c r="Y832" s="117"/>
      <c r="Z832" s="51"/>
      <c r="AA832" s="85">
        <v>832</v>
      </c>
      <c r="AB832" s="85"/>
      <c r="AC832">
        <v>105</v>
      </c>
      <c r="AD832">
        <v>130</v>
      </c>
      <c r="AE832">
        <v>34</v>
      </c>
      <c r="AF832">
        <v>230</v>
      </c>
    </row>
    <row r="833" spans="1:32" x14ac:dyDescent="0.3">
      <c r="A833" t="s">
        <v>1296</v>
      </c>
      <c r="B833" s="53"/>
      <c r="C833" s="53"/>
      <c r="D833" s="87">
        <f>Vertices[[#This Row],[followersCount]]/100000</f>
        <v>9.0000000000000006E-5</v>
      </c>
      <c r="E833" s="84"/>
      <c r="F833" s="15"/>
      <c r="G833" s="15"/>
      <c r="H833" s="67" t="str">
        <f>IF(Vertices[[#This Row],[Size]]&gt;50,Vertices[[#This Row],[Vertex]],"")</f>
        <v/>
      </c>
      <c r="I833" s="67"/>
      <c r="J833" s="67"/>
      <c r="K833" s="16"/>
      <c r="L833" s="88"/>
      <c r="M833" s="89">
        <v>6382.98583984375</v>
      </c>
      <c r="N833" s="89">
        <v>9379.4853515625</v>
      </c>
      <c r="O833" s="78"/>
      <c r="P833" s="90"/>
      <c r="Q833" s="90"/>
      <c r="R833" s="116"/>
      <c r="S833" s="116"/>
      <c r="T833" s="116"/>
      <c r="U833" s="116"/>
      <c r="V833" s="117"/>
      <c r="W833" s="117"/>
      <c r="X833" s="117"/>
      <c r="Y833" s="117"/>
      <c r="Z833" s="51"/>
      <c r="AA833" s="85">
        <v>833</v>
      </c>
      <c r="AB833" s="85"/>
      <c r="AC833">
        <v>0</v>
      </c>
      <c r="AD833">
        <v>9</v>
      </c>
      <c r="AE833">
        <v>4</v>
      </c>
      <c r="AF833">
        <v>12</v>
      </c>
    </row>
    <row r="834" spans="1:32" x14ac:dyDescent="0.3">
      <c r="A834" t="s">
        <v>1297</v>
      </c>
      <c r="B834" s="53"/>
      <c r="C834" s="53"/>
      <c r="D834" s="87">
        <f>Vertices[[#This Row],[followersCount]]/100000</f>
        <v>6.8599999999999998E-3</v>
      </c>
      <c r="E834" s="84"/>
      <c r="F834" s="15"/>
      <c r="G834" s="15"/>
      <c r="H834" s="67" t="str">
        <f>IF(Vertices[[#This Row],[Size]]&gt;50,Vertices[[#This Row],[Vertex]],"")</f>
        <v/>
      </c>
      <c r="I834" s="67"/>
      <c r="J834" s="67"/>
      <c r="K834" s="16"/>
      <c r="L834" s="88"/>
      <c r="M834" s="89">
        <v>6631.806640625</v>
      </c>
      <c r="N834" s="89">
        <v>5960.6435546875</v>
      </c>
      <c r="O834" s="78"/>
      <c r="P834" s="90"/>
      <c r="Q834" s="90"/>
      <c r="R834" s="116"/>
      <c r="S834" s="116"/>
      <c r="T834" s="116"/>
      <c r="U834" s="116"/>
      <c r="V834" s="117"/>
      <c r="W834" s="117"/>
      <c r="X834" s="117"/>
      <c r="Y834" s="117"/>
      <c r="Z834" s="51"/>
      <c r="AA834" s="85">
        <v>834</v>
      </c>
      <c r="AB834" s="85"/>
      <c r="AC834">
        <v>1071</v>
      </c>
      <c r="AD834">
        <v>686</v>
      </c>
      <c r="AE834">
        <v>389</v>
      </c>
      <c r="AF834">
        <v>99</v>
      </c>
    </row>
    <row r="835" spans="1:32" x14ac:dyDescent="0.3">
      <c r="A835" t="s">
        <v>1298</v>
      </c>
      <c r="B835" s="53"/>
      <c r="C835" s="53"/>
      <c r="D835" s="87">
        <f>Vertices[[#This Row],[followersCount]]/100000</f>
        <v>8.0000000000000004E-4</v>
      </c>
      <c r="E835" s="84"/>
      <c r="F835" s="15"/>
      <c r="G835" s="15"/>
      <c r="H835" s="67" t="str">
        <f>IF(Vertices[[#This Row],[Size]]&gt;50,Vertices[[#This Row],[Vertex]],"")</f>
        <v/>
      </c>
      <c r="I835" s="67"/>
      <c r="J835" s="67"/>
      <c r="K835" s="16"/>
      <c r="L835" s="88"/>
      <c r="M835" s="89">
        <v>5025.9130859375</v>
      </c>
      <c r="N835" s="89">
        <v>9116.4599609375</v>
      </c>
      <c r="O835" s="78"/>
      <c r="P835" s="90"/>
      <c r="Q835" s="90"/>
      <c r="R835" s="116"/>
      <c r="S835" s="116"/>
      <c r="T835" s="116"/>
      <c r="U835" s="116"/>
      <c r="V835" s="117"/>
      <c r="W835" s="117"/>
      <c r="X835" s="117"/>
      <c r="Y835" s="117"/>
      <c r="Z835" s="51"/>
      <c r="AA835" s="85">
        <v>835</v>
      </c>
      <c r="AB835" s="85"/>
      <c r="AC835">
        <v>1168</v>
      </c>
      <c r="AD835">
        <v>80</v>
      </c>
      <c r="AE835">
        <v>2784</v>
      </c>
      <c r="AF835">
        <v>140</v>
      </c>
    </row>
    <row r="836" spans="1:32" x14ac:dyDescent="0.3">
      <c r="A836" t="s">
        <v>1299</v>
      </c>
      <c r="B836" s="53"/>
      <c r="C836" s="53"/>
      <c r="D836" s="87">
        <f>Vertices[[#This Row],[followersCount]]/100000</f>
        <v>4.539E-2</v>
      </c>
      <c r="E836" s="84"/>
      <c r="F836" s="15"/>
      <c r="G836" s="15"/>
      <c r="H836" s="67" t="str">
        <f>IF(Vertices[[#This Row],[Size]]&gt;50,Vertices[[#This Row],[Vertex]],"")</f>
        <v/>
      </c>
      <c r="I836" s="67"/>
      <c r="J836" s="67"/>
      <c r="K836" s="16"/>
      <c r="L836" s="88"/>
      <c r="M836" s="89">
        <v>3955.704345703125</v>
      </c>
      <c r="N836" s="89">
        <v>9673.32421875</v>
      </c>
      <c r="O836" s="78"/>
      <c r="P836" s="90"/>
      <c r="Q836" s="90"/>
      <c r="R836" s="116"/>
      <c r="S836" s="116"/>
      <c r="T836" s="116"/>
      <c r="U836" s="116"/>
      <c r="V836" s="117"/>
      <c r="W836" s="117"/>
      <c r="X836" s="117"/>
      <c r="Y836" s="117"/>
      <c r="Z836" s="51"/>
      <c r="AA836" s="85">
        <v>836</v>
      </c>
      <c r="AB836" s="85"/>
      <c r="AC836">
        <v>7339</v>
      </c>
      <c r="AD836">
        <v>4539</v>
      </c>
      <c r="AE836">
        <v>925</v>
      </c>
      <c r="AF836">
        <v>2644</v>
      </c>
    </row>
    <row r="837" spans="1:32" x14ac:dyDescent="0.3">
      <c r="A837" t="s">
        <v>1300</v>
      </c>
      <c r="B837" s="53"/>
      <c r="C837" s="53"/>
      <c r="D837" s="87">
        <f>Vertices[[#This Row],[followersCount]]/100000</f>
        <v>4.6999999999999999E-4</v>
      </c>
      <c r="E837" s="84"/>
      <c r="F837" s="15"/>
      <c r="G837" s="15"/>
      <c r="H837" s="67" t="str">
        <f>IF(Vertices[[#This Row],[Size]]&gt;50,Vertices[[#This Row],[Vertex]],"")</f>
        <v/>
      </c>
      <c r="I837" s="67"/>
      <c r="J837" s="67"/>
      <c r="K837" s="16"/>
      <c r="L837" s="88"/>
      <c r="M837" s="89">
        <v>2779.745361328125</v>
      </c>
      <c r="N837" s="89">
        <v>4540.10888671875</v>
      </c>
      <c r="O837" s="78"/>
      <c r="P837" s="90"/>
      <c r="Q837" s="90"/>
      <c r="R837" s="116"/>
      <c r="S837" s="116"/>
      <c r="T837" s="116"/>
      <c r="U837" s="116"/>
      <c r="V837" s="117"/>
      <c r="W837" s="117"/>
      <c r="X837" s="117"/>
      <c r="Y837" s="117"/>
      <c r="Z837" s="51"/>
      <c r="AA837" s="85">
        <v>837</v>
      </c>
      <c r="AB837" s="85"/>
      <c r="AC837">
        <v>16</v>
      </c>
      <c r="AD837">
        <v>47</v>
      </c>
      <c r="AE837">
        <v>0</v>
      </c>
      <c r="AF837">
        <v>137</v>
      </c>
    </row>
    <row r="838" spans="1:32" x14ac:dyDescent="0.3">
      <c r="A838" t="s">
        <v>1301</v>
      </c>
      <c r="B838" s="53"/>
      <c r="C838" s="53"/>
      <c r="D838" s="87">
        <f>Vertices[[#This Row],[followersCount]]/100000</f>
        <v>5.2999999999999998E-4</v>
      </c>
      <c r="E838" s="84"/>
      <c r="F838" s="15"/>
      <c r="G838" s="15"/>
      <c r="H838" s="67" t="str">
        <f>IF(Vertices[[#This Row],[Size]]&gt;50,Vertices[[#This Row],[Vertex]],"")</f>
        <v/>
      </c>
      <c r="I838" s="67"/>
      <c r="J838" s="67"/>
      <c r="K838" s="16"/>
      <c r="L838" s="88"/>
      <c r="M838" s="89">
        <v>3601.544189453125</v>
      </c>
      <c r="N838" s="89">
        <v>3226.081298828125</v>
      </c>
      <c r="O838" s="78"/>
      <c r="P838" s="90"/>
      <c r="Q838" s="90"/>
      <c r="R838" s="116"/>
      <c r="S838" s="116"/>
      <c r="T838" s="116"/>
      <c r="U838" s="116"/>
      <c r="V838" s="117"/>
      <c r="W838" s="117"/>
      <c r="X838" s="117"/>
      <c r="Y838" s="117"/>
      <c r="Z838" s="51"/>
      <c r="AA838" s="85">
        <v>838</v>
      </c>
      <c r="AB838" s="85"/>
      <c r="AC838">
        <v>142</v>
      </c>
      <c r="AD838">
        <v>53</v>
      </c>
      <c r="AE838">
        <v>16</v>
      </c>
      <c r="AF838">
        <v>188</v>
      </c>
    </row>
    <row r="839" spans="1:32" x14ac:dyDescent="0.3">
      <c r="A839" t="s">
        <v>467</v>
      </c>
      <c r="B839" s="53"/>
      <c r="C839" s="53"/>
      <c r="D839" s="87">
        <f>Vertices[[#This Row],[followersCount]]/100000</f>
        <v>0.30058000000000001</v>
      </c>
      <c r="E839" s="84"/>
      <c r="F839" s="15"/>
      <c r="G839" s="15"/>
      <c r="H839" s="67" t="str">
        <f>IF(Vertices[[#This Row],[Size]]&gt;50,Vertices[[#This Row],[Vertex]],"")</f>
        <v/>
      </c>
      <c r="I839" s="67"/>
      <c r="J839" s="67"/>
      <c r="K839" s="16"/>
      <c r="L839" s="88"/>
      <c r="M839" s="89">
        <v>3826.494384765625</v>
      </c>
      <c r="N839" s="89">
        <v>6340.37548828125</v>
      </c>
      <c r="O839" s="78"/>
      <c r="P839" s="90"/>
      <c r="Q839" s="90"/>
      <c r="R839" s="116"/>
      <c r="S839" s="116"/>
      <c r="T839" s="116"/>
      <c r="U839" s="116"/>
      <c r="V839" s="117"/>
      <c r="W839" s="117"/>
      <c r="X839" s="117"/>
      <c r="Y839" s="117"/>
      <c r="Z839" s="51"/>
      <c r="AA839" s="85">
        <v>839</v>
      </c>
      <c r="AB839" s="85"/>
      <c r="AC839">
        <v>28232</v>
      </c>
      <c r="AD839">
        <v>30058</v>
      </c>
      <c r="AE839">
        <v>931</v>
      </c>
      <c r="AF839">
        <v>340</v>
      </c>
    </row>
    <row r="840" spans="1:32" x14ac:dyDescent="0.3">
      <c r="A840" t="s">
        <v>1302</v>
      </c>
      <c r="B840" s="53"/>
      <c r="C840" s="53"/>
      <c r="D840" s="87">
        <f>Vertices[[#This Row],[followersCount]]/100000</f>
        <v>7.0699999999999999E-3</v>
      </c>
      <c r="E840" s="84"/>
      <c r="F840" s="15"/>
      <c r="G840" s="15"/>
      <c r="H840" s="67" t="str">
        <f>IF(Vertices[[#This Row],[Size]]&gt;50,Vertices[[#This Row],[Vertex]],"")</f>
        <v/>
      </c>
      <c r="I840" s="67"/>
      <c r="J840" s="67"/>
      <c r="K840" s="16"/>
      <c r="L840" s="88"/>
      <c r="M840" s="89">
        <v>3953.74072265625</v>
      </c>
      <c r="N840" s="89">
        <v>1538.637939453125</v>
      </c>
      <c r="O840" s="78"/>
      <c r="P840" s="90"/>
      <c r="Q840" s="90"/>
      <c r="R840" s="116"/>
      <c r="S840" s="116"/>
      <c r="T840" s="116"/>
      <c r="U840" s="116"/>
      <c r="V840" s="117"/>
      <c r="W840" s="117"/>
      <c r="X840" s="117"/>
      <c r="Y840" s="117"/>
      <c r="Z840" s="51"/>
      <c r="AA840" s="85">
        <v>840</v>
      </c>
      <c r="AB840" s="85"/>
      <c r="AC840">
        <v>104</v>
      </c>
      <c r="AD840">
        <v>707</v>
      </c>
      <c r="AE840">
        <v>8</v>
      </c>
      <c r="AF840">
        <v>2463</v>
      </c>
    </row>
    <row r="841" spans="1:32" x14ac:dyDescent="0.3">
      <c r="A841" t="s">
        <v>1303</v>
      </c>
      <c r="B841" s="53"/>
      <c r="C841" s="53"/>
      <c r="D841" s="87">
        <f>Vertices[[#This Row],[followersCount]]/100000</f>
        <v>4.2999999999999999E-4</v>
      </c>
      <c r="E841" s="84"/>
      <c r="F841" s="15"/>
      <c r="G841" s="15"/>
      <c r="H841" s="67" t="str">
        <f>IF(Vertices[[#This Row],[Size]]&gt;50,Vertices[[#This Row],[Vertex]],"")</f>
        <v/>
      </c>
      <c r="I841" s="67"/>
      <c r="J841" s="67"/>
      <c r="K841" s="16"/>
      <c r="L841" s="88"/>
      <c r="M841" s="89">
        <v>7250.212890625</v>
      </c>
      <c r="N841" s="89">
        <v>7589.8427734375</v>
      </c>
      <c r="O841" s="78"/>
      <c r="P841" s="90"/>
      <c r="Q841" s="90"/>
      <c r="R841" s="116"/>
      <c r="S841" s="116"/>
      <c r="T841" s="116"/>
      <c r="U841" s="116"/>
      <c r="V841" s="117"/>
      <c r="W841" s="117"/>
      <c r="X841" s="117"/>
      <c r="Y841" s="117"/>
      <c r="Z841" s="51"/>
      <c r="AA841" s="85">
        <v>841</v>
      </c>
      <c r="AB841" s="85"/>
      <c r="AC841">
        <v>51</v>
      </c>
      <c r="AD841">
        <v>43</v>
      </c>
      <c r="AE841">
        <v>62</v>
      </c>
      <c r="AF841">
        <v>237</v>
      </c>
    </row>
    <row r="842" spans="1:32" x14ac:dyDescent="0.3">
      <c r="A842" t="s">
        <v>1304</v>
      </c>
      <c r="B842" s="53"/>
      <c r="C842" s="53"/>
      <c r="D842" s="87">
        <f>Vertices[[#This Row],[followersCount]]/100000</f>
        <v>7.7799999999999996E-3</v>
      </c>
      <c r="E842" s="84"/>
      <c r="F842" s="15"/>
      <c r="G842" s="15"/>
      <c r="H842" s="67" t="str">
        <f>IF(Vertices[[#This Row],[Size]]&gt;50,Vertices[[#This Row],[Vertex]],"")</f>
        <v/>
      </c>
      <c r="I842" s="67"/>
      <c r="J842" s="67"/>
      <c r="K842" s="16"/>
      <c r="L842" s="88"/>
      <c r="M842" s="89">
        <v>6514.712890625</v>
      </c>
      <c r="N842" s="89">
        <v>4350.50537109375</v>
      </c>
      <c r="O842" s="78"/>
      <c r="P842" s="90"/>
      <c r="Q842" s="90"/>
      <c r="R842" s="116"/>
      <c r="S842" s="116"/>
      <c r="T842" s="116"/>
      <c r="U842" s="116"/>
      <c r="V842" s="117"/>
      <c r="W842" s="117"/>
      <c r="X842" s="117"/>
      <c r="Y842" s="117"/>
      <c r="Z842" s="51"/>
      <c r="AA842" s="85">
        <v>842</v>
      </c>
      <c r="AB842" s="85"/>
      <c r="AC842">
        <v>9304</v>
      </c>
      <c r="AD842">
        <v>778</v>
      </c>
      <c r="AE842">
        <v>155</v>
      </c>
      <c r="AF842">
        <v>1120</v>
      </c>
    </row>
    <row r="843" spans="1:32" x14ac:dyDescent="0.3">
      <c r="A843" t="s">
        <v>1305</v>
      </c>
      <c r="B843" s="53"/>
      <c r="C843" s="53"/>
      <c r="D843" s="87">
        <f>Vertices[[#This Row],[followersCount]]/100000</f>
        <v>2.1800000000000001E-3</v>
      </c>
      <c r="E843" s="84"/>
      <c r="F843" s="15"/>
      <c r="G843" s="15"/>
      <c r="H843" s="67" t="str">
        <f>IF(Vertices[[#This Row],[Size]]&gt;50,Vertices[[#This Row],[Vertex]],"")</f>
        <v/>
      </c>
      <c r="I843" s="67"/>
      <c r="J843" s="67"/>
      <c r="K843" s="16"/>
      <c r="L843" s="88"/>
      <c r="M843" s="89">
        <v>773.52252197265625</v>
      </c>
      <c r="N843" s="89">
        <v>5389.45947265625</v>
      </c>
      <c r="O843" s="78"/>
      <c r="P843" s="90"/>
      <c r="Q843" s="90"/>
      <c r="R843" s="116"/>
      <c r="S843" s="116"/>
      <c r="T843" s="116"/>
      <c r="U843" s="116"/>
      <c r="V843" s="117"/>
      <c r="W843" s="117"/>
      <c r="X843" s="117"/>
      <c r="Y843" s="117"/>
      <c r="Z843" s="51"/>
      <c r="AA843" s="85">
        <v>843</v>
      </c>
      <c r="AB843" s="85"/>
      <c r="AC843">
        <v>497</v>
      </c>
      <c r="AD843">
        <v>218</v>
      </c>
      <c r="AE843">
        <v>6497</v>
      </c>
      <c r="AF843">
        <v>441</v>
      </c>
    </row>
    <row r="844" spans="1:32" x14ac:dyDescent="0.3">
      <c r="A844" t="s">
        <v>1306</v>
      </c>
      <c r="B844" s="53"/>
      <c r="C844" s="53"/>
      <c r="D844" s="87">
        <f>Vertices[[#This Row],[followersCount]]/100000</f>
        <v>4.0999999999999999E-4</v>
      </c>
      <c r="E844" s="84"/>
      <c r="F844" s="15"/>
      <c r="G844" s="15"/>
      <c r="H844" s="67" t="str">
        <f>IF(Vertices[[#This Row],[Size]]&gt;50,Vertices[[#This Row],[Vertex]],"")</f>
        <v/>
      </c>
      <c r="I844" s="67"/>
      <c r="J844" s="67"/>
      <c r="K844" s="16"/>
      <c r="L844" s="88"/>
      <c r="M844" s="89">
        <v>8546.251953125</v>
      </c>
      <c r="N844" s="89">
        <v>2502.210693359375</v>
      </c>
      <c r="O844" s="78"/>
      <c r="P844" s="90"/>
      <c r="Q844" s="90"/>
      <c r="R844" s="116"/>
      <c r="S844" s="116"/>
      <c r="T844" s="116"/>
      <c r="U844" s="116"/>
      <c r="V844" s="117"/>
      <c r="W844" s="117"/>
      <c r="X844" s="117"/>
      <c r="Y844" s="117"/>
      <c r="Z844" s="51"/>
      <c r="AA844" s="85">
        <v>844</v>
      </c>
      <c r="AB844" s="85"/>
      <c r="AC844">
        <v>18</v>
      </c>
      <c r="AD844">
        <v>41</v>
      </c>
      <c r="AE844">
        <v>394</v>
      </c>
      <c r="AF844">
        <v>1091</v>
      </c>
    </row>
    <row r="845" spans="1:32" x14ac:dyDescent="0.3">
      <c r="A845" t="s">
        <v>1307</v>
      </c>
      <c r="B845" s="53"/>
      <c r="C845" s="53"/>
      <c r="D845" s="87">
        <f>Vertices[[#This Row],[followersCount]]/100000</f>
        <v>1.81E-3</v>
      </c>
      <c r="E845" s="84"/>
      <c r="F845" s="15"/>
      <c r="G845" s="15"/>
      <c r="H845" s="67" t="str">
        <f>IF(Vertices[[#This Row],[Size]]&gt;50,Vertices[[#This Row],[Vertex]],"")</f>
        <v/>
      </c>
      <c r="I845" s="67"/>
      <c r="J845" s="67"/>
      <c r="K845" s="16"/>
      <c r="L845" s="88"/>
      <c r="M845" s="89">
        <v>7064.240234375</v>
      </c>
      <c r="N845" s="89">
        <v>2054.74853515625</v>
      </c>
      <c r="O845" s="78"/>
      <c r="P845" s="90"/>
      <c r="Q845" s="90"/>
      <c r="R845" s="116"/>
      <c r="S845" s="116"/>
      <c r="T845" s="116"/>
      <c r="U845" s="116"/>
      <c r="V845" s="117"/>
      <c r="W845" s="117"/>
      <c r="X845" s="117"/>
      <c r="Y845" s="117"/>
      <c r="Z845" s="51"/>
      <c r="AA845" s="85">
        <v>845</v>
      </c>
      <c r="AB845" s="85"/>
      <c r="AC845">
        <v>1607</v>
      </c>
      <c r="AD845">
        <v>181</v>
      </c>
      <c r="AE845">
        <v>1808</v>
      </c>
      <c r="AF845">
        <v>387</v>
      </c>
    </row>
    <row r="846" spans="1:32" x14ac:dyDescent="0.3">
      <c r="A846" t="s">
        <v>1308</v>
      </c>
      <c r="B846" s="53"/>
      <c r="C846" s="53"/>
      <c r="D846" s="87">
        <f>Vertices[[#This Row],[followersCount]]/100000</f>
        <v>1.6000000000000001E-4</v>
      </c>
      <c r="E846" s="84"/>
      <c r="F846" s="15"/>
      <c r="G846" s="15"/>
      <c r="H846" s="67" t="str">
        <f>IF(Vertices[[#This Row],[Size]]&gt;50,Vertices[[#This Row],[Vertex]],"")</f>
        <v/>
      </c>
      <c r="I846" s="67"/>
      <c r="J846" s="67"/>
      <c r="K846" s="16"/>
      <c r="L846" s="88"/>
      <c r="M846" s="89">
        <v>6618.248046875</v>
      </c>
      <c r="N846" s="89">
        <v>5601.5751953125</v>
      </c>
      <c r="O846" s="78"/>
      <c r="P846" s="90"/>
      <c r="Q846" s="90"/>
      <c r="R846" s="116"/>
      <c r="S846" s="116"/>
      <c r="T846" s="116"/>
      <c r="U846" s="116"/>
      <c r="V846" s="117"/>
      <c r="W846" s="117"/>
      <c r="X846" s="117"/>
      <c r="Y846" s="117"/>
      <c r="Z846" s="51"/>
      <c r="AA846" s="85">
        <v>846</v>
      </c>
      <c r="AB846" s="85"/>
      <c r="AC846">
        <v>4</v>
      </c>
      <c r="AD846">
        <v>16</v>
      </c>
      <c r="AE846">
        <v>22</v>
      </c>
      <c r="AF846">
        <v>122</v>
      </c>
    </row>
    <row r="847" spans="1:32" x14ac:dyDescent="0.3">
      <c r="A847" t="s">
        <v>1309</v>
      </c>
      <c r="B847" s="53"/>
      <c r="C847" s="53"/>
      <c r="D847" s="87">
        <f>Vertices[[#This Row],[followersCount]]/100000</f>
        <v>8.9099999999999995E-3</v>
      </c>
      <c r="E847" s="84"/>
      <c r="F847" s="15"/>
      <c r="G847" s="15"/>
      <c r="H847" s="67" t="str">
        <f>IF(Vertices[[#This Row],[Size]]&gt;50,Vertices[[#This Row],[Vertex]],"")</f>
        <v/>
      </c>
      <c r="I847" s="67"/>
      <c r="J847" s="67"/>
      <c r="K847" s="16"/>
      <c r="L847" s="88"/>
      <c r="M847" s="89">
        <v>9678.51171875</v>
      </c>
      <c r="N847" s="89">
        <v>6398.3056640625</v>
      </c>
      <c r="O847" s="78"/>
      <c r="P847" s="90"/>
      <c r="Q847" s="90"/>
      <c r="R847" s="116"/>
      <c r="S847" s="116"/>
      <c r="T847" s="116"/>
      <c r="U847" s="116"/>
      <c r="V847" s="117"/>
      <c r="W847" s="117"/>
      <c r="X847" s="117"/>
      <c r="Y847" s="117"/>
      <c r="Z847" s="51"/>
      <c r="AA847" s="85">
        <v>847</v>
      </c>
      <c r="AB847" s="85"/>
      <c r="AC847">
        <v>5500</v>
      </c>
      <c r="AD847">
        <v>891</v>
      </c>
      <c r="AE847">
        <v>184</v>
      </c>
      <c r="AF847">
        <v>1188</v>
      </c>
    </row>
    <row r="848" spans="1:32" x14ac:dyDescent="0.3">
      <c r="A848" t="s">
        <v>1310</v>
      </c>
      <c r="B848" s="53"/>
      <c r="C848" s="53"/>
      <c r="D848" s="87">
        <f>Vertices[[#This Row],[followersCount]]/100000</f>
        <v>7.28E-3</v>
      </c>
      <c r="E848" s="84"/>
      <c r="F848" s="15"/>
      <c r="G848" s="15"/>
      <c r="H848" s="67" t="str">
        <f>IF(Vertices[[#This Row],[Size]]&gt;50,Vertices[[#This Row],[Vertex]],"")</f>
        <v/>
      </c>
      <c r="I848" s="67"/>
      <c r="J848" s="67"/>
      <c r="K848" s="16"/>
      <c r="L848" s="88"/>
      <c r="M848" s="89">
        <v>9253.4990234375</v>
      </c>
      <c r="N848" s="89">
        <v>6624.24267578125</v>
      </c>
      <c r="O848" s="78"/>
      <c r="P848" s="90"/>
      <c r="Q848" s="90"/>
      <c r="R848" s="116"/>
      <c r="S848" s="116"/>
      <c r="T848" s="116"/>
      <c r="U848" s="116"/>
      <c r="V848" s="117"/>
      <c r="W848" s="117"/>
      <c r="X848" s="117"/>
      <c r="Y848" s="117"/>
      <c r="Z848" s="51"/>
      <c r="AA848" s="85">
        <v>848</v>
      </c>
      <c r="AB848" s="85"/>
      <c r="AC848">
        <v>569</v>
      </c>
      <c r="AD848">
        <v>728</v>
      </c>
      <c r="AE848">
        <v>217</v>
      </c>
      <c r="AF848">
        <v>335</v>
      </c>
    </row>
    <row r="849" spans="1:32" x14ac:dyDescent="0.3">
      <c r="A849" t="s">
        <v>1311</v>
      </c>
      <c r="B849" s="53"/>
      <c r="C849" s="53"/>
      <c r="D849" s="87">
        <f>Vertices[[#This Row],[followersCount]]/100000</f>
        <v>1.01E-3</v>
      </c>
      <c r="E849" s="84"/>
      <c r="F849" s="15"/>
      <c r="G849" s="15"/>
      <c r="H849" s="67" t="str">
        <f>IF(Vertices[[#This Row],[Size]]&gt;50,Vertices[[#This Row],[Vertex]],"")</f>
        <v/>
      </c>
      <c r="I849" s="67"/>
      <c r="J849" s="67"/>
      <c r="K849" s="16"/>
      <c r="L849" s="88"/>
      <c r="M849" s="89">
        <v>4154.6318359375</v>
      </c>
      <c r="N849" s="89">
        <v>7266.21533203125</v>
      </c>
      <c r="O849" s="78"/>
      <c r="P849" s="90"/>
      <c r="Q849" s="90"/>
      <c r="R849" s="116"/>
      <c r="S849" s="116"/>
      <c r="T849" s="116"/>
      <c r="U849" s="116"/>
      <c r="V849" s="117"/>
      <c r="W849" s="117"/>
      <c r="X849" s="117"/>
      <c r="Y849" s="117"/>
      <c r="Z849" s="51"/>
      <c r="AA849" s="85">
        <v>849</v>
      </c>
      <c r="AB849" s="85"/>
      <c r="AC849">
        <v>190</v>
      </c>
      <c r="AD849">
        <v>101</v>
      </c>
      <c r="AE849">
        <v>150</v>
      </c>
      <c r="AF849">
        <v>397</v>
      </c>
    </row>
    <row r="850" spans="1:32" x14ac:dyDescent="0.3">
      <c r="A850" t="s">
        <v>1312</v>
      </c>
      <c r="B850" s="53"/>
      <c r="C850" s="53"/>
      <c r="D850" s="87">
        <f>Vertices[[#This Row],[followersCount]]/100000</f>
        <v>3.3300000000000001E-3</v>
      </c>
      <c r="E850" s="84"/>
      <c r="F850" s="15"/>
      <c r="G850" s="15"/>
      <c r="H850" s="67" t="str">
        <f>IF(Vertices[[#This Row],[Size]]&gt;50,Vertices[[#This Row],[Vertex]],"")</f>
        <v/>
      </c>
      <c r="I850" s="67"/>
      <c r="J850" s="67"/>
      <c r="K850" s="16"/>
      <c r="L850" s="88"/>
      <c r="M850" s="89">
        <v>5423.82763671875</v>
      </c>
      <c r="N850" s="89">
        <v>8692.068359375</v>
      </c>
      <c r="O850" s="78"/>
      <c r="P850" s="90"/>
      <c r="Q850" s="90"/>
      <c r="R850" s="116"/>
      <c r="S850" s="116"/>
      <c r="T850" s="116"/>
      <c r="U850" s="116"/>
      <c r="V850" s="117"/>
      <c r="W850" s="117"/>
      <c r="X850" s="117"/>
      <c r="Y850" s="117"/>
      <c r="Z850" s="51"/>
      <c r="AA850" s="85">
        <v>850</v>
      </c>
      <c r="AB850" s="85"/>
      <c r="AC850">
        <v>2350</v>
      </c>
      <c r="AD850">
        <v>333</v>
      </c>
      <c r="AE850">
        <v>940</v>
      </c>
      <c r="AF850">
        <v>1294</v>
      </c>
    </row>
    <row r="851" spans="1:32" x14ac:dyDescent="0.3">
      <c r="A851" t="s">
        <v>1313</v>
      </c>
      <c r="B851" s="53"/>
      <c r="C851" s="53"/>
      <c r="D851" s="87">
        <f>Vertices[[#This Row],[followersCount]]/100000</f>
        <v>1.34E-3</v>
      </c>
      <c r="E851" s="84"/>
      <c r="F851" s="15"/>
      <c r="G851" s="15"/>
      <c r="H851" s="67" t="str">
        <f>IF(Vertices[[#This Row],[Size]]&gt;50,Vertices[[#This Row],[Vertex]],"")</f>
        <v/>
      </c>
      <c r="I851" s="67"/>
      <c r="J851" s="67"/>
      <c r="K851" s="16"/>
      <c r="L851" s="88"/>
      <c r="M851" s="89">
        <v>6291.6669921875</v>
      </c>
      <c r="N851" s="89">
        <v>9431.0146484375</v>
      </c>
      <c r="O851" s="78"/>
      <c r="P851" s="90"/>
      <c r="Q851" s="90"/>
      <c r="R851" s="116"/>
      <c r="S851" s="116"/>
      <c r="T851" s="116"/>
      <c r="U851" s="116"/>
      <c r="V851" s="117"/>
      <c r="W851" s="117"/>
      <c r="X851" s="117"/>
      <c r="Y851" s="117"/>
      <c r="Z851" s="51"/>
      <c r="AA851" s="85">
        <v>851</v>
      </c>
      <c r="AB851" s="85"/>
      <c r="AC851">
        <v>999</v>
      </c>
      <c r="AD851">
        <v>134</v>
      </c>
      <c r="AE851">
        <v>82</v>
      </c>
      <c r="AF851">
        <v>270</v>
      </c>
    </row>
    <row r="852" spans="1:32" x14ac:dyDescent="0.3">
      <c r="A852" t="s">
        <v>1314</v>
      </c>
      <c r="B852" s="53"/>
      <c r="C852" s="53"/>
      <c r="D852" s="87">
        <f>Vertices[[#This Row],[followersCount]]/100000</f>
        <v>7.2899999999999996E-3</v>
      </c>
      <c r="E852" s="84"/>
      <c r="F852" s="15"/>
      <c r="G852" s="15"/>
      <c r="H852" s="67" t="str">
        <f>IF(Vertices[[#This Row],[Size]]&gt;50,Vertices[[#This Row],[Vertex]],"")</f>
        <v/>
      </c>
      <c r="I852" s="67"/>
      <c r="J852" s="67"/>
      <c r="K852" s="16"/>
      <c r="L852" s="88"/>
      <c r="M852" s="89">
        <v>4083.6826171875</v>
      </c>
      <c r="N852" s="89">
        <v>7844.875</v>
      </c>
      <c r="O852" s="78"/>
      <c r="P852" s="90"/>
      <c r="Q852" s="90"/>
      <c r="R852" s="116"/>
      <c r="S852" s="116"/>
      <c r="T852" s="116"/>
      <c r="U852" s="116"/>
      <c r="V852" s="117"/>
      <c r="W852" s="117"/>
      <c r="X852" s="117"/>
      <c r="Y852" s="117"/>
      <c r="Z852" s="51"/>
      <c r="AA852" s="85">
        <v>852</v>
      </c>
      <c r="AB852" s="85"/>
      <c r="AC852">
        <v>4008</v>
      </c>
      <c r="AD852">
        <v>729</v>
      </c>
      <c r="AE852">
        <v>3221</v>
      </c>
      <c r="AF852">
        <v>440</v>
      </c>
    </row>
    <row r="853" spans="1:32" x14ac:dyDescent="0.3">
      <c r="A853" t="s">
        <v>1315</v>
      </c>
      <c r="B853" s="53"/>
      <c r="C853" s="53"/>
      <c r="D853" s="87">
        <f>Vertices[[#This Row],[followersCount]]/100000</f>
        <v>8.1799999999999998E-3</v>
      </c>
      <c r="E853" s="84"/>
      <c r="F853" s="15"/>
      <c r="G853" s="15"/>
      <c r="H853" s="67" t="str">
        <f>IF(Vertices[[#This Row],[Size]]&gt;50,Vertices[[#This Row],[Vertex]],"")</f>
        <v/>
      </c>
      <c r="I853" s="67"/>
      <c r="J853" s="67"/>
      <c r="K853" s="16"/>
      <c r="L853" s="88"/>
      <c r="M853" s="89">
        <v>7778.05517578125</v>
      </c>
      <c r="N853" s="89">
        <v>4357.2197265625</v>
      </c>
      <c r="O853" s="78"/>
      <c r="P853" s="90"/>
      <c r="Q853" s="90"/>
      <c r="R853" s="116"/>
      <c r="S853" s="116"/>
      <c r="T853" s="116"/>
      <c r="U853" s="116"/>
      <c r="V853" s="117"/>
      <c r="W853" s="117"/>
      <c r="X853" s="117"/>
      <c r="Y853" s="117"/>
      <c r="Z853" s="51"/>
      <c r="AA853" s="85">
        <v>853</v>
      </c>
      <c r="AB853" s="85"/>
      <c r="AC853">
        <v>4826</v>
      </c>
      <c r="AD853">
        <v>818</v>
      </c>
      <c r="AE853">
        <v>871</v>
      </c>
      <c r="AF853">
        <v>1746</v>
      </c>
    </row>
    <row r="854" spans="1:32" x14ac:dyDescent="0.3">
      <c r="A854" t="s">
        <v>1316</v>
      </c>
      <c r="B854" s="53"/>
      <c r="C854" s="53"/>
      <c r="D854" s="87">
        <f>Vertices[[#This Row],[followersCount]]/100000</f>
        <v>1.6000000000000001E-4</v>
      </c>
      <c r="E854" s="84"/>
      <c r="F854" s="15"/>
      <c r="G854" s="15"/>
      <c r="H854" s="67" t="str">
        <f>IF(Vertices[[#This Row],[Size]]&gt;50,Vertices[[#This Row],[Vertex]],"")</f>
        <v/>
      </c>
      <c r="I854" s="67"/>
      <c r="J854" s="67"/>
      <c r="K854" s="16"/>
      <c r="L854" s="88"/>
      <c r="M854" s="89">
        <v>2091.68994140625</v>
      </c>
      <c r="N854" s="89">
        <v>7790.2021484375</v>
      </c>
      <c r="O854" s="78"/>
      <c r="P854" s="90"/>
      <c r="Q854" s="90"/>
      <c r="R854" s="116"/>
      <c r="S854" s="116"/>
      <c r="T854" s="116"/>
      <c r="U854" s="116"/>
      <c r="V854" s="117"/>
      <c r="W854" s="117"/>
      <c r="X854" s="117"/>
      <c r="Y854" s="117"/>
      <c r="Z854" s="51"/>
      <c r="AA854" s="85">
        <v>854</v>
      </c>
      <c r="AB854" s="85"/>
      <c r="AC854">
        <v>5</v>
      </c>
      <c r="AD854">
        <v>16</v>
      </c>
      <c r="AE854">
        <v>5</v>
      </c>
      <c r="AF854">
        <v>46</v>
      </c>
    </row>
    <row r="855" spans="1:32" x14ac:dyDescent="0.3">
      <c r="A855" t="s">
        <v>297</v>
      </c>
      <c r="B855" s="53"/>
      <c r="C855" s="53"/>
      <c r="D855" s="87">
        <f>Vertices[[#This Row],[followersCount]]/100000</f>
        <v>1.0359999999999999E-2</v>
      </c>
      <c r="E855" s="84"/>
      <c r="F855" s="15"/>
      <c r="G855" s="15"/>
      <c r="H855" s="67" t="str">
        <f>IF(Vertices[[#This Row],[Size]]&gt;50,Vertices[[#This Row],[Vertex]],"")</f>
        <v/>
      </c>
      <c r="I855" s="67"/>
      <c r="J855" s="67"/>
      <c r="K855" s="16"/>
      <c r="L855" s="88"/>
      <c r="M855" s="89">
        <v>4605.73291015625</v>
      </c>
      <c r="N855" s="89">
        <v>4307.0380859375</v>
      </c>
      <c r="O855" s="78"/>
      <c r="P855" s="90"/>
      <c r="Q855" s="90"/>
      <c r="R855" s="116"/>
      <c r="S855" s="116"/>
      <c r="T855" s="116"/>
      <c r="U855" s="116"/>
      <c r="V855" s="117"/>
      <c r="W855" s="117"/>
      <c r="X855" s="117"/>
      <c r="Y855" s="117"/>
      <c r="Z855" s="51"/>
      <c r="AA855" s="85">
        <v>855</v>
      </c>
      <c r="AB855" s="85"/>
      <c r="AC855">
        <v>1232</v>
      </c>
      <c r="AD855">
        <v>1036</v>
      </c>
      <c r="AE855">
        <v>1712</v>
      </c>
      <c r="AF855">
        <v>1796</v>
      </c>
    </row>
    <row r="856" spans="1:32" x14ac:dyDescent="0.3">
      <c r="A856" t="s">
        <v>1317</v>
      </c>
      <c r="B856" s="53"/>
      <c r="C856" s="53"/>
      <c r="D856" s="87">
        <f>Vertices[[#This Row],[followersCount]]/100000</f>
        <v>4.0000000000000003E-5</v>
      </c>
      <c r="E856" s="84"/>
      <c r="F856" s="15"/>
      <c r="G856" s="15"/>
      <c r="H856" s="67" t="str">
        <f>IF(Vertices[[#This Row],[Size]]&gt;50,Vertices[[#This Row],[Vertex]],"")</f>
        <v/>
      </c>
      <c r="I856" s="67"/>
      <c r="J856" s="67"/>
      <c r="K856" s="16"/>
      <c r="L856" s="88"/>
      <c r="M856" s="89">
        <v>2715.177490234375</v>
      </c>
      <c r="N856" s="89">
        <v>3644.676513671875</v>
      </c>
      <c r="O856" s="78"/>
      <c r="P856" s="90"/>
      <c r="Q856" s="90"/>
      <c r="R856" s="116"/>
      <c r="S856" s="116"/>
      <c r="T856" s="116"/>
      <c r="U856" s="116"/>
      <c r="V856" s="117"/>
      <c r="W856" s="117"/>
      <c r="X856" s="117"/>
      <c r="Y856" s="117"/>
      <c r="Z856" s="51"/>
      <c r="AA856" s="85">
        <v>856</v>
      </c>
      <c r="AB856" s="85"/>
      <c r="AC856">
        <v>6</v>
      </c>
      <c r="AD856">
        <v>4</v>
      </c>
      <c r="AE856">
        <v>0</v>
      </c>
      <c r="AF856">
        <v>48</v>
      </c>
    </row>
    <row r="857" spans="1:32" x14ac:dyDescent="0.3">
      <c r="A857" t="s">
        <v>1318</v>
      </c>
      <c r="B857" s="53"/>
      <c r="C857" s="53"/>
      <c r="D857" s="87">
        <f>Vertices[[#This Row],[followersCount]]/100000</f>
        <v>1.1900000000000001E-3</v>
      </c>
      <c r="E857" s="84"/>
      <c r="F857" s="15"/>
      <c r="G857" s="15"/>
      <c r="H857" s="67" t="str">
        <f>IF(Vertices[[#This Row],[Size]]&gt;50,Vertices[[#This Row],[Vertex]],"")</f>
        <v/>
      </c>
      <c r="I857" s="67"/>
      <c r="J857" s="67"/>
      <c r="K857" s="16"/>
      <c r="L857" s="88"/>
      <c r="M857" s="89">
        <v>1308.1685791015625</v>
      </c>
      <c r="N857" s="89">
        <v>3392.009521484375</v>
      </c>
      <c r="O857" s="78"/>
      <c r="P857" s="90"/>
      <c r="Q857" s="90"/>
      <c r="R857" s="116"/>
      <c r="S857" s="116"/>
      <c r="T857" s="116"/>
      <c r="U857" s="116"/>
      <c r="V857" s="117"/>
      <c r="W857" s="117"/>
      <c r="X857" s="117"/>
      <c r="Y857" s="117"/>
      <c r="Z857" s="51"/>
      <c r="AA857" s="85">
        <v>857</v>
      </c>
      <c r="AB857" s="85"/>
      <c r="AC857">
        <v>462</v>
      </c>
      <c r="AD857">
        <v>119</v>
      </c>
      <c r="AE857">
        <v>61</v>
      </c>
      <c r="AF857">
        <v>122</v>
      </c>
    </row>
    <row r="858" spans="1:32" x14ac:dyDescent="0.3">
      <c r="A858" t="s">
        <v>1319</v>
      </c>
      <c r="B858" s="53"/>
      <c r="C858" s="53"/>
      <c r="D858" s="87">
        <f>Vertices[[#This Row],[followersCount]]/100000</f>
        <v>8.0000000000000007E-5</v>
      </c>
      <c r="E858" s="84"/>
      <c r="F858" s="15"/>
      <c r="G858" s="15"/>
      <c r="H858" s="67" t="str">
        <f>IF(Vertices[[#This Row],[Size]]&gt;50,Vertices[[#This Row],[Vertex]],"")</f>
        <v/>
      </c>
      <c r="I858" s="67"/>
      <c r="J858" s="67"/>
      <c r="K858" s="16"/>
      <c r="L858" s="88"/>
      <c r="M858" s="89">
        <v>2778.408447265625</v>
      </c>
      <c r="N858" s="89">
        <v>7017.341796875</v>
      </c>
      <c r="O858" s="78"/>
      <c r="P858" s="90"/>
      <c r="Q858" s="90"/>
      <c r="R858" s="116"/>
      <c r="S858" s="116"/>
      <c r="T858" s="116"/>
      <c r="U858" s="116"/>
      <c r="V858" s="117"/>
      <c r="W858" s="117"/>
      <c r="X858" s="117"/>
      <c r="Y858" s="117"/>
      <c r="Z858" s="51"/>
      <c r="AA858" s="85">
        <v>858</v>
      </c>
      <c r="AB858" s="85"/>
      <c r="AC858">
        <v>20</v>
      </c>
      <c r="AD858">
        <v>8</v>
      </c>
      <c r="AE858">
        <v>10</v>
      </c>
      <c r="AF858">
        <v>20</v>
      </c>
    </row>
    <row r="859" spans="1:32" x14ac:dyDescent="0.3">
      <c r="A859" t="s">
        <v>1320</v>
      </c>
      <c r="B859" s="53"/>
      <c r="C859" s="53"/>
      <c r="D859" s="87">
        <f>Vertices[[#This Row],[followersCount]]/100000</f>
        <v>0</v>
      </c>
      <c r="E859" s="84"/>
      <c r="F859" s="15"/>
      <c r="G859" s="15"/>
      <c r="H859" s="67" t="str">
        <f>IF(Vertices[[#This Row],[Size]]&gt;50,Vertices[[#This Row],[Vertex]],"")</f>
        <v/>
      </c>
      <c r="I859" s="67"/>
      <c r="J859" s="67"/>
      <c r="K859" s="16"/>
      <c r="L859" s="88"/>
      <c r="M859" s="89">
        <v>5812.50341796875</v>
      </c>
      <c r="N859" s="89">
        <v>377.85049438476563</v>
      </c>
      <c r="O859" s="78"/>
      <c r="P859" s="90"/>
      <c r="Q859" s="90"/>
      <c r="R859" s="116"/>
      <c r="S859" s="116"/>
      <c r="T859" s="116"/>
      <c r="U859" s="116"/>
      <c r="V859" s="117"/>
      <c r="W859" s="117"/>
      <c r="X859" s="117"/>
      <c r="Y859" s="117"/>
      <c r="Z859" s="51"/>
      <c r="AA859" s="85">
        <v>859</v>
      </c>
      <c r="AB859" s="85"/>
      <c r="AC859">
        <v>7</v>
      </c>
      <c r="AD859">
        <v>0</v>
      </c>
      <c r="AE859">
        <v>0</v>
      </c>
      <c r="AF859">
        <v>2</v>
      </c>
    </row>
    <row r="860" spans="1:32" x14ac:dyDescent="0.3">
      <c r="A860" t="s">
        <v>1321</v>
      </c>
      <c r="B860" s="53"/>
      <c r="C860" s="53"/>
      <c r="D860" s="87">
        <f>Vertices[[#This Row],[followersCount]]/100000</f>
        <v>3.9100000000000003E-3</v>
      </c>
      <c r="E860" s="84"/>
      <c r="F860" s="15"/>
      <c r="G860" s="15"/>
      <c r="H860" s="67" t="str">
        <f>IF(Vertices[[#This Row],[Size]]&gt;50,Vertices[[#This Row],[Vertex]],"")</f>
        <v/>
      </c>
      <c r="I860" s="67"/>
      <c r="J860" s="67"/>
      <c r="K860" s="16"/>
      <c r="L860" s="88"/>
      <c r="M860" s="89">
        <v>3439.158935546875</v>
      </c>
      <c r="N860" s="89">
        <v>8808.080078125</v>
      </c>
      <c r="O860" s="78"/>
      <c r="P860" s="90"/>
      <c r="Q860" s="90"/>
      <c r="R860" s="116"/>
      <c r="S860" s="116"/>
      <c r="T860" s="116"/>
      <c r="U860" s="116"/>
      <c r="V860" s="117"/>
      <c r="W860" s="117"/>
      <c r="X860" s="117"/>
      <c r="Y860" s="117"/>
      <c r="Z860" s="51"/>
      <c r="AA860" s="85">
        <v>860</v>
      </c>
      <c r="AB860" s="85"/>
      <c r="AC860">
        <v>3290</v>
      </c>
      <c r="AD860">
        <v>391</v>
      </c>
      <c r="AE860">
        <v>1806</v>
      </c>
      <c r="AF860">
        <v>404</v>
      </c>
    </row>
    <row r="861" spans="1:32" x14ac:dyDescent="0.3">
      <c r="A861" t="s">
        <v>1322</v>
      </c>
      <c r="B861" s="53"/>
      <c r="C861" s="53"/>
      <c r="D861" s="87">
        <f>Vertices[[#This Row],[followersCount]]/100000</f>
        <v>0.19456999999999999</v>
      </c>
      <c r="E861" s="84"/>
      <c r="F861" s="15"/>
      <c r="G861" s="15"/>
      <c r="H861" s="67" t="str">
        <f>IF(Vertices[[#This Row],[Size]]&gt;50,Vertices[[#This Row],[Vertex]],"")</f>
        <v/>
      </c>
      <c r="I861" s="67"/>
      <c r="J861" s="67"/>
      <c r="K861" s="16"/>
      <c r="L861" s="88"/>
      <c r="M861" s="89">
        <v>9348.611328125</v>
      </c>
      <c r="N861" s="89">
        <v>6537.29296875</v>
      </c>
      <c r="O861" s="78"/>
      <c r="P861" s="90"/>
      <c r="Q861" s="90"/>
      <c r="R861" s="116"/>
      <c r="S861" s="116"/>
      <c r="T861" s="116"/>
      <c r="U861" s="116"/>
      <c r="V861" s="117"/>
      <c r="W861" s="117"/>
      <c r="X861" s="117"/>
      <c r="Y861" s="117"/>
      <c r="Z861" s="51"/>
      <c r="AA861" s="85">
        <v>861</v>
      </c>
      <c r="AB861" s="85"/>
      <c r="AC861">
        <v>759</v>
      </c>
      <c r="AD861">
        <v>19457</v>
      </c>
      <c r="AE861">
        <v>42</v>
      </c>
      <c r="AF861">
        <v>1566</v>
      </c>
    </row>
    <row r="862" spans="1:32" x14ac:dyDescent="0.3">
      <c r="A862" t="s">
        <v>1323</v>
      </c>
      <c r="B862" s="53"/>
      <c r="C862" s="53"/>
      <c r="D862" s="87">
        <f>Vertices[[#This Row],[followersCount]]/100000</f>
        <v>1.6000000000000001E-3</v>
      </c>
      <c r="E862" s="84"/>
      <c r="F862" s="15"/>
      <c r="G862" s="15"/>
      <c r="H862" s="67" t="str">
        <f>IF(Vertices[[#This Row],[Size]]&gt;50,Vertices[[#This Row],[Vertex]],"")</f>
        <v/>
      </c>
      <c r="I862" s="67"/>
      <c r="J862" s="67"/>
      <c r="K862" s="16"/>
      <c r="L862" s="88"/>
      <c r="M862" s="89">
        <v>7209.45166015625</v>
      </c>
      <c r="N862" s="89">
        <v>1998.6068115234375</v>
      </c>
      <c r="O862" s="78"/>
      <c r="P862" s="90"/>
      <c r="Q862" s="90"/>
      <c r="R862" s="116"/>
      <c r="S862" s="116"/>
      <c r="T862" s="116"/>
      <c r="U862" s="116"/>
      <c r="V862" s="117"/>
      <c r="W862" s="117"/>
      <c r="X862" s="117"/>
      <c r="Y862" s="117"/>
      <c r="Z862" s="51"/>
      <c r="AA862" s="85">
        <v>862</v>
      </c>
      <c r="AB862" s="85"/>
      <c r="AC862">
        <v>196</v>
      </c>
      <c r="AD862">
        <v>160</v>
      </c>
      <c r="AE862">
        <v>69</v>
      </c>
      <c r="AF862">
        <v>297</v>
      </c>
    </row>
    <row r="863" spans="1:32" x14ac:dyDescent="0.3">
      <c r="A863" t="s">
        <v>1324</v>
      </c>
      <c r="B863" s="53"/>
      <c r="C863" s="53"/>
      <c r="D863" s="87">
        <f>Vertices[[#This Row],[followersCount]]/100000</f>
        <v>1.4999999999999999E-4</v>
      </c>
      <c r="E863" s="84"/>
      <c r="F863" s="15"/>
      <c r="G863" s="15"/>
      <c r="H863" s="67" t="str">
        <f>IF(Vertices[[#This Row],[Size]]&gt;50,Vertices[[#This Row],[Vertex]],"")</f>
        <v/>
      </c>
      <c r="I863" s="67"/>
      <c r="J863" s="67"/>
      <c r="K863" s="16"/>
      <c r="L863" s="88"/>
      <c r="M863" s="89">
        <v>3777.1435546875</v>
      </c>
      <c r="N863" s="89">
        <v>2533.060546875</v>
      </c>
      <c r="O863" s="78"/>
      <c r="P863" s="90"/>
      <c r="Q863" s="90"/>
      <c r="R863" s="116"/>
      <c r="S863" s="116"/>
      <c r="T863" s="116"/>
      <c r="U863" s="116"/>
      <c r="V863" s="117"/>
      <c r="W863" s="117"/>
      <c r="X863" s="117"/>
      <c r="Y863" s="117"/>
      <c r="Z863" s="51"/>
      <c r="AA863" s="85">
        <v>863</v>
      </c>
      <c r="AB863" s="85"/>
      <c r="AC863">
        <v>14</v>
      </c>
      <c r="AD863">
        <v>15</v>
      </c>
      <c r="AE863">
        <v>0</v>
      </c>
      <c r="AF863">
        <v>69</v>
      </c>
    </row>
    <row r="864" spans="1:32" x14ac:dyDescent="0.3">
      <c r="A864" t="s">
        <v>1325</v>
      </c>
      <c r="B864" s="53"/>
      <c r="C864" s="53"/>
      <c r="D864" s="87">
        <f>Vertices[[#This Row],[followersCount]]/100000</f>
        <v>1.1999999999999999E-3</v>
      </c>
      <c r="E864" s="84"/>
      <c r="F864" s="15"/>
      <c r="G864" s="15"/>
      <c r="H864" s="67" t="str">
        <f>IF(Vertices[[#This Row],[Size]]&gt;50,Vertices[[#This Row],[Vertex]],"")</f>
        <v/>
      </c>
      <c r="I864" s="67"/>
      <c r="J864" s="67"/>
      <c r="K864" s="16"/>
      <c r="L864" s="88"/>
      <c r="M864" s="89">
        <v>7274.2734375</v>
      </c>
      <c r="N864" s="89">
        <v>9366.607421875</v>
      </c>
      <c r="O864" s="78"/>
      <c r="P864" s="90"/>
      <c r="Q864" s="90"/>
      <c r="R864" s="116"/>
      <c r="S864" s="116"/>
      <c r="T864" s="116"/>
      <c r="U864" s="116"/>
      <c r="V864" s="117"/>
      <c r="W864" s="117"/>
      <c r="X864" s="117"/>
      <c r="Y864" s="117"/>
      <c r="Z864" s="51"/>
      <c r="AA864" s="85">
        <v>864</v>
      </c>
      <c r="AB864" s="85"/>
      <c r="AC864">
        <v>184</v>
      </c>
      <c r="AD864">
        <v>120</v>
      </c>
      <c r="AE864">
        <v>322</v>
      </c>
      <c r="AF864">
        <v>1171</v>
      </c>
    </row>
    <row r="865" spans="1:32" x14ac:dyDescent="0.3">
      <c r="A865" t="s">
        <v>1326</v>
      </c>
      <c r="B865" s="53"/>
      <c r="C865" s="53"/>
      <c r="D865" s="87">
        <f>Vertices[[#This Row],[followersCount]]/100000</f>
        <v>7.5100000000000002E-3</v>
      </c>
      <c r="E865" s="84"/>
      <c r="F865" s="15"/>
      <c r="G865" s="15"/>
      <c r="H865" s="67" t="str">
        <f>IF(Vertices[[#This Row],[Size]]&gt;50,Vertices[[#This Row],[Vertex]],"")</f>
        <v/>
      </c>
      <c r="I865" s="67"/>
      <c r="J865" s="67"/>
      <c r="K865" s="16"/>
      <c r="L865" s="88"/>
      <c r="M865" s="89">
        <v>2671.228759765625</v>
      </c>
      <c r="N865" s="89">
        <v>9215.6279296875</v>
      </c>
      <c r="O865" s="78"/>
      <c r="P865" s="90"/>
      <c r="Q865" s="90"/>
      <c r="R865" s="116"/>
      <c r="S865" s="116"/>
      <c r="T865" s="116"/>
      <c r="U865" s="116"/>
      <c r="V865" s="117"/>
      <c r="W865" s="117"/>
      <c r="X865" s="117"/>
      <c r="Y865" s="117"/>
      <c r="Z865" s="51"/>
      <c r="AA865" s="85">
        <v>865</v>
      </c>
      <c r="AB865" s="85"/>
      <c r="AC865">
        <v>5180</v>
      </c>
      <c r="AD865">
        <v>751</v>
      </c>
      <c r="AE865">
        <v>6412</v>
      </c>
      <c r="AF865">
        <v>899</v>
      </c>
    </row>
    <row r="866" spans="1:32" x14ac:dyDescent="0.3">
      <c r="A866" t="s">
        <v>1327</v>
      </c>
      <c r="B866" s="53"/>
      <c r="C866" s="53"/>
      <c r="D866" s="87">
        <f>Vertices[[#This Row],[followersCount]]/100000</f>
        <v>8.0999999999999996E-4</v>
      </c>
      <c r="E866" s="84"/>
      <c r="F866" s="15"/>
      <c r="G866" s="15"/>
      <c r="H866" s="67" t="str">
        <f>IF(Vertices[[#This Row],[Size]]&gt;50,Vertices[[#This Row],[Vertex]],"")</f>
        <v/>
      </c>
      <c r="I866" s="67"/>
      <c r="J866" s="67"/>
      <c r="K866" s="16"/>
      <c r="L866" s="88"/>
      <c r="M866" s="89">
        <v>1640.0772705078125</v>
      </c>
      <c r="N866" s="89">
        <v>1423.36083984375</v>
      </c>
      <c r="O866" s="78"/>
      <c r="P866" s="90"/>
      <c r="Q866" s="90"/>
      <c r="R866" s="116"/>
      <c r="S866" s="116"/>
      <c r="T866" s="116"/>
      <c r="U866" s="116"/>
      <c r="V866" s="117"/>
      <c r="W866" s="117"/>
      <c r="X866" s="117"/>
      <c r="Y866" s="117"/>
      <c r="Z866" s="51"/>
      <c r="AA866" s="85">
        <v>866</v>
      </c>
      <c r="AB866" s="85"/>
      <c r="AC866">
        <v>904</v>
      </c>
      <c r="AD866">
        <v>81</v>
      </c>
      <c r="AE866">
        <v>1686</v>
      </c>
      <c r="AF866">
        <v>237</v>
      </c>
    </row>
    <row r="867" spans="1:32" x14ac:dyDescent="0.3">
      <c r="A867" t="s">
        <v>1328</v>
      </c>
      <c r="B867" s="53"/>
      <c r="C867" s="53"/>
      <c r="D867" s="87">
        <f>Vertices[[#This Row],[followersCount]]/100000</f>
        <v>8.3000000000000001E-4</v>
      </c>
      <c r="E867" s="84"/>
      <c r="F867" s="15"/>
      <c r="G867" s="15"/>
      <c r="H867" s="67" t="str">
        <f>IF(Vertices[[#This Row],[Size]]&gt;50,Vertices[[#This Row],[Vertex]],"")</f>
        <v/>
      </c>
      <c r="I867" s="67"/>
      <c r="J867" s="67"/>
      <c r="K867" s="16"/>
      <c r="L867" s="88"/>
      <c r="M867" s="89">
        <v>1798.580810546875</v>
      </c>
      <c r="N867" s="89">
        <v>8231.3271484375</v>
      </c>
      <c r="O867" s="78"/>
      <c r="P867" s="90"/>
      <c r="Q867" s="90"/>
      <c r="R867" s="116"/>
      <c r="S867" s="116"/>
      <c r="T867" s="116"/>
      <c r="U867" s="116"/>
      <c r="V867" s="117"/>
      <c r="W867" s="117"/>
      <c r="X867" s="117"/>
      <c r="Y867" s="117"/>
      <c r="Z867" s="51"/>
      <c r="AA867" s="85">
        <v>867</v>
      </c>
      <c r="AB867" s="85"/>
      <c r="AC867">
        <v>9</v>
      </c>
      <c r="AD867">
        <v>83</v>
      </c>
      <c r="AE867">
        <v>3</v>
      </c>
      <c r="AF867">
        <v>47</v>
      </c>
    </row>
    <row r="868" spans="1:32" x14ac:dyDescent="0.3">
      <c r="A868" t="s">
        <v>1329</v>
      </c>
      <c r="B868" s="53"/>
      <c r="C868" s="53"/>
      <c r="D868" s="87">
        <f>Vertices[[#This Row],[followersCount]]/100000</f>
        <v>1.66E-3</v>
      </c>
      <c r="E868" s="84"/>
      <c r="F868" s="15"/>
      <c r="G868" s="15"/>
      <c r="H868" s="67" t="str">
        <f>IF(Vertices[[#This Row],[Size]]&gt;50,Vertices[[#This Row],[Vertex]],"")</f>
        <v/>
      </c>
      <c r="I868" s="67"/>
      <c r="J868" s="67"/>
      <c r="K868" s="16"/>
      <c r="L868" s="88"/>
      <c r="M868" s="89">
        <v>9184.1455078125</v>
      </c>
      <c r="N868" s="89">
        <v>7016.14111328125</v>
      </c>
      <c r="O868" s="78"/>
      <c r="P868" s="90"/>
      <c r="Q868" s="90"/>
      <c r="R868" s="116"/>
      <c r="S868" s="116"/>
      <c r="T868" s="116"/>
      <c r="U868" s="116"/>
      <c r="V868" s="117"/>
      <c r="W868" s="117"/>
      <c r="X868" s="117"/>
      <c r="Y868" s="117"/>
      <c r="Z868" s="51"/>
      <c r="AA868" s="85">
        <v>868</v>
      </c>
      <c r="AB868" s="85"/>
      <c r="AC868">
        <v>7</v>
      </c>
      <c r="AD868">
        <v>166</v>
      </c>
      <c r="AE868">
        <v>95</v>
      </c>
      <c r="AF868">
        <v>962</v>
      </c>
    </row>
    <row r="869" spans="1:32" x14ac:dyDescent="0.3">
      <c r="A869" t="s">
        <v>1330</v>
      </c>
      <c r="B869" s="53"/>
      <c r="C869" s="53"/>
      <c r="D869" s="87">
        <f>Vertices[[#This Row],[followersCount]]/100000</f>
        <v>2.47E-3</v>
      </c>
      <c r="E869" s="84"/>
      <c r="F869" s="15"/>
      <c r="G869" s="15"/>
      <c r="H869" s="67" t="str">
        <f>IF(Vertices[[#This Row],[Size]]&gt;50,Vertices[[#This Row],[Vertex]],"")</f>
        <v/>
      </c>
      <c r="I869" s="67"/>
      <c r="J869" s="67"/>
      <c r="K869" s="16"/>
      <c r="L869" s="88"/>
      <c r="M869" s="89">
        <v>690.10821533203125</v>
      </c>
      <c r="N869" s="89">
        <v>3970.20068359375</v>
      </c>
      <c r="O869" s="78"/>
      <c r="P869" s="90"/>
      <c r="Q869" s="90"/>
      <c r="R869" s="116"/>
      <c r="S869" s="116"/>
      <c r="T869" s="116"/>
      <c r="U869" s="116"/>
      <c r="V869" s="117"/>
      <c r="W869" s="117"/>
      <c r="X869" s="117"/>
      <c r="Y869" s="117"/>
      <c r="Z869" s="51"/>
      <c r="AA869" s="85">
        <v>869</v>
      </c>
      <c r="AB869" s="85"/>
      <c r="AC869">
        <v>2121</v>
      </c>
      <c r="AD869">
        <v>247</v>
      </c>
      <c r="AE869">
        <v>749</v>
      </c>
      <c r="AF869">
        <v>606</v>
      </c>
    </row>
    <row r="870" spans="1:32" x14ac:dyDescent="0.3">
      <c r="A870" t="s">
        <v>1331</v>
      </c>
      <c r="B870" s="53"/>
      <c r="C870" s="53"/>
      <c r="D870" s="87">
        <f>Vertices[[#This Row],[followersCount]]/100000</f>
        <v>1.1299999999999999E-3</v>
      </c>
      <c r="E870" s="84"/>
      <c r="F870" s="15"/>
      <c r="G870" s="15"/>
      <c r="H870" s="67" t="str">
        <f>IF(Vertices[[#This Row],[Size]]&gt;50,Vertices[[#This Row],[Vertex]],"")</f>
        <v/>
      </c>
      <c r="I870" s="67"/>
      <c r="J870" s="67"/>
      <c r="K870" s="16"/>
      <c r="L870" s="88"/>
      <c r="M870" s="89">
        <v>8483.3564453125</v>
      </c>
      <c r="N870" s="89">
        <v>6304.7587890625</v>
      </c>
      <c r="O870" s="78"/>
      <c r="P870" s="90"/>
      <c r="Q870" s="90"/>
      <c r="R870" s="116"/>
      <c r="S870" s="116"/>
      <c r="T870" s="116"/>
      <c r="U870" s="116"/>
      <c r="V870" s="117"/>
      <c r="W870" s="117"/>
      <c r="X870" s="117"/>
      <c r="Y870" s="117"/>
      <c r="Z870" s="51"/>
      <c r="AA870" s="85">
        <v>870</v>
      </c>
      <c r="AB870" s="85"/>
      <c r="AC870">
        <v>30</v>
      </c>
      <c r="AD870">
        <v>113</v>
      </c>
      <c r="AE870">
        <v>27</v>
      </c>
      <c r="AF870">
        <v>197</v>
      </c>
    </row>
    <row r="871" spans="1:32" x14ac:dyDescent="0.3">
      <c r="A871" t="s">
        <v>1332</v>
      </c>
      <c r="B871" s="53"/>
      <c r="C871" s="53"/>
      <c r="D871" s="87">
        <f>Vertices[[#This Row],[followersCount]]/100000</f>
        <v>5.1999999999999995E-4</v>
      </c>
      <c r="E871" s="84"/>
      <c r="F871" s="15"/>
      <c r="G871" s="15"/>
      <c r="H871" s="67" t="str">
        <f>IF(Vertices[[#This Row],[Size]]&gt;50,Vertices[[#This Row],[Vertex]],"")</f>
        <v/>
      </c>
      <c r="I871" s="67"/>
      <c r="J871" s="67"/>
      <c r="K871" s="16"/>
      <c r="L871" s="88"/>
      <c r="M871" s="89">
        <v>8086.58984375</v>
      </c>
      <c r="N871" s="89">
        <v>5202.4951171875</v>
      </c>
      <c r="O871" s="78"/>
      <c r="P871" s="90"/>
      <c r="Q871" s="90"/>
      <c r="R871" s="116"/>
      <c r="S871" s="116"/>
      <c r="T871" s="116"/>
      <c r="U871" s="116"/>
      <c r="V871" s="117"/>
      <c r="W871" s="117"/>
      <c r="X871" s="117"/>
      <c r="Y871" s="117"/>
      <c r="Z871" s="51"/>
      <c r="AA871" s="85">
        <v>871</v>
      </c>
      <c r="AB871" s="85"/>
      <c r="AC871">
        <v>0</v>
      </c>
      <c r="AD871">
        <v>52</v>
      </c>
      <c r="AE871">
        <v>1</v>
      </c>
      <c r="AF871">
        <v>124</v>
      </c>
    </row>
    <row r="872" spans="1:32" x14ac:dyDescent="0.3">
      <c r="A872" t="s">
        <v>1333</v>
      </c>
      <c r="B872" s="53"/>
      <c r="C872" s="53"/>
      <c r="D872" s="87">
        <f>Vertices[[#This Row],[followersCount]]/100000</f>
        <v>20.434139999999999</v>
      </c>
      <c r="E872" s="84"/>
      <c r="F872" s="15"/>
      <c r="G872" s="15"/>
      <c r="H872" s="67" t="str">
        <f>IF(Vertices[[#This Row],[Size]]&gt;50,Vertices[[#This Row],[Vertex]],"")</f>
        <v/>
      </c>
      <c r="I872" s="67"/>
      <c r="J872" s="67"/>
      <c r="K872" s="16"/>
      <c r="L872" s="88"/>
      <c r="M872" s="89">
        <v>3243.981689453125</v>
      </c>
      <c r="N872" s="89">
        <v>2299.28857421875</v>
      </c>
      <c r="O872" s="78"/>
      <c r="P872" s="90"/>
      <c r="Q872" s="90"/>
      <c r="R872" s="116"/>
      <c r="S872" s="116"/>
      <c r="T872" s="116"/>
      <c r="U872" s="116"/>
      <c r="V872" s="117"/>
      <c r="W872" s="117"/>
      <c r="X872" s="117"/>
      <c r="Y872" s="117"/>
      <c r="Z872" s="51"/>
      <c r="AA872" s="85">
        <v>872</v>
      </c>
      <c r="AB872" s="85"/>
      <c r="AC872">
        <v>94823</v>
      </c>
      <c r="AD872">
        <v>2043414</v>
      </c>
      <c r="AE872">
        <v>88883</v>
      </c>
      <c r="AF872">
        <v>1260850</v>
      </c>
    </row>
    <row r="873" spans="1:32" x14ac:dyDescent="0.3">
      <c r="A873" t="s">
        <v>1334</v>
      </c>
      <c r="B873" s="53"/>
      <c r="C873" s="53"/>
      <c r="D873" s="87">
        <f>Vertices[[#This Row],[followersCount]]/100000</f>
        <v>1.8500000000000001E-3</v>
      </c>
      <c r="E873" s="84"/>
      <c r="F873" s="15"/>
      <c r="G873" s="15"/>
      <c r="H873" s="67" t="str">
        <f>IF(Vertices[[#This Row],[Size]]&gt;50,Vertices[[#This Row],[Vertex]],"")</f>
        <v/>
      </c>
      <c r="I873" s="67"/>
      <c r="J873" s="67"/>
      <c r="K873" s="16"/>
      <c r="L873" s="88"/>
      <c r="M873" s="89">
        <v>4540.44140625</v>
      </c>
      <c r="N873" s="89">
        <v>9263.73828125</v>
      </c>
      <c r="O873" s="78"/>
      <c r="P873" s="90"/>
      <c r="Q873" s="90"/>
      <c r="R873" s="116"/>
      <c r="S873" s="116"/>
      <c r="T873" s="116"/>
      <c r="U873" s="116"/>
      <c r="V873" s="117"/>
      <c r="W873" s="117"/>
      <c r="X873" s="117"/>
      <c r="Y873" s="117"/>
      <c r="Z873" s="51"/>
      <c r="AA873" s="85">
        <v>873</v>
      </c>
      <c r="AB873" s="85"/>
      <c r="AC873">
        <v>285</v>
      </c>
      <c r="AD873">
        <v>185</v>
      </c>
      <c r="AE873">
        <v>74</v>
      </c>
      <c r="AF873">
        <v>508</v>
      </c>
    </row>
    <row r="874" spans="1:32" x14ac:dyDescent="0.3">
      <c r="A874" t="s">
        <v>1335</v>
      </c>
      <c r="B874" s="53"/>
      <c r="C874" s="53"/>
      <c r="D874" s="87">
        <f>Vertices[[#This Row],[followersCount]]/100000</f>
        <v>4.8999999999999998E-4</v>
      </c>
      <c r="E874" s="84"/>
      <c r="F874" s="15"/>
      <c r="G874" s="15"/>
      <c r="H874" s="67" t="str">
        <f>IF(Vertices[[#This Row],[Size]]&gt;50,Vertices[[#This Row],[Vertex]],"")</f>
        <v/>
      </c>
      <c r="I874" s="67"/>
      <c r="J874" s="67"/>
      <c r="K874" s="16"/>
      <c r="L874" s="88"/>
      <c r="M874" s="89">
        <v>7381.7099609375</v>
      </c>
      <c r="N874" s="89">
        <v>2259.884033203125</v>
      </c>
      <c r="O874" s="78"/>
      <c r="P874" s="90"/>
      <c r="Q874" s="90"/>
      <c r="R874" s="116"/>
      <c r="S874" s="116"/>
      <c r="T874" s="116"/>
      <c r="U874" s="116"/>
      <c r="V874" s="117"/>
      <c r="W874" s="117"/>
      <c r="X874" s="117"/>
      <c r="Y874" s="117"/>
      <c r="Z874" s="51"/>
      <c r="AA874" s="85">
        <v>874</v>
      </c>
      <c r="AB874" s="85"/>
      <c r="AC874">
        <v>311</v>
      </c>
      <c r="AD874">
        <v>49</v>
      </c>
      <c r="AE874">
        <v>66</v>
      </c>
      <c r="AF874">
        <v>94</v>
      </c>
    </row>
    <row r="875" spans="1:32" x14ac:dyDescent="0.3">
      <c r="A875" t="s">
        <v>1336</v>
      </c>
      <c r="B875" s="53"/>
      <c r="C875" s="53"/>
      <c r="D875" s="87">
        <f>Vertices[[#This Row],[followersCount]]/100000</f>
        <v>2.3000000000000001E-4</v>
      </c>
      <c r="E875" s="84"/>
      <c r="F875" s="15"/>
      <c r="G875" s="15"/>
      <c r="H875" s="67" t="str">
        <f>IF(Vertices[[#This Row],[Size]]&gt;50,Vertices[[#This Row],[Vertex]],"")</f>
        <v/>
      </c>
      <c r="I875" s="67"/>
      <c r="J875" s="67"/>
      <c r="K875" s="16"/>
      <c r="L875" s="88"/>
      <c r="M875" s="89">
        <v>2294.844482421875</v>
      </c>
      <c r="N875" s="89">
        <v>2870.16357421875</v>
      </c>
      <c r="O875" s="78"/>
      <c r="P875" s="90"/>
      <c r="Q875" s="90"/>
      <c r="R875" s="116"/>
      <c r="S875" s="116"/>
      <c r="T875" s="116"/>
      <c r="U875" s="116"/>
      <c r="V875" s="117"/>
      <c r="W875" s="117"/>
      <c r="X875" s="117"/>
      <c r="Y875" s="117"/>
      <c r="Z875" s="51"/>
      <c r="AA875" s="85">
        <v>875</v>
      </c>
      <c r="AB875" s="85"/>
      <c r="AC875">
        <v>65</v>
      </c>
      <c r="AD875">
        <v>23</v>
      </c>
      <c r="AE875">
        <v>251</v>
      </c>
      <c r="AF875">
        <v>183</v>
      </c>
    </row>
    <row r="876" spans="1:32" x14ac:dyDescent="0.3">
      <c r="A876" t="s">
        <v>1337</v>
      </c>
      <c r="B876" s="53"/>
      <c r="C876" s="53"/>
      <c r="D876" s="87">
        <f>Vertices[[#This Row],[followersCount]]/100000</f>
        <v>7.8499999999999993E-3</v>
      </c>
      <c r="E876" s="84"/>
      <c r="F876" s="15"/>
      <c r="G876" s="15"/>
      <c r="H876" s="67" t="str">
        <f>IF(Vertices[[#This Row],[Size]]&gt;50,Vertices[[#This Row],[Vertex]],"")</f>
        <v/>
      </c>
      <c r="I876" s="67"/>
      <c r="J876" s="67"/>
      <c r="K876" s="16"/>
      <c r="L876" s="88"/>
      <c r="M876" s="89">
        <v>6647.439453125</v>
      </c>
      <c r="N876" s="89">
        <v>1056.55224609375</v>
      </c>
      <c r="O876" s="78"/>
      <c r="P876" s="90"/>
      <c r="Q876" s="90"/>
      <c r="R876" s="116"/>
      <c r="S876" s="116"/>
      <c r="T876" s="116"/>
      <c r="U876" s="116"/>
      <c r="V876" s="117"/>
      <c r="W876" s="117"/>
      <c r="X876" s="117"/>
      <c r="Y876" s="117"/>
      <c r="Z876" s="51"/>
      <c r="AA876" s="85">
        <v>876</v>
      </c>
      <c r="AB876" s="85"/>
      <c r="AC876">
        <v>19</v>
      </c>
      <c r="AD876">
        <v>785</v>
      </c>
      <c r="AE876">
        <v>6</v>
      </c>
      <c r="AF876">
        <v>2138</v>
      </c>
    </row>
    <row r="877" spans="1:32" x14ac:dyDescent="0.3">
      <c r="A877" t="s">
        <v>1338</v>
      </c>
      <c r="B877" s="53"/>
      <c r="C877" s="53"/>
      <c r="D877" s="87">
        <f>Vertices[[#This Row],[followersCount]]/100000</f>
        <v>1.2800000000000001E-3</v>
      </c>
      <c r="E877" s="84"/>
      <c r="F877" s="15"/>
      <c r="G877" s="15"/>
      <c r="H877" s="67" t="str">
        <f>IF(Vertices[[#This Row],[Size]]&gt;50,Vertices[[#This Row],[Vertex]],"")</f>
        <v/>
      </c>
      <c r="I877" s="67"/>
      <c r="J877" s="67"/>
      <c r="K877" s="16"/>
      <c r="L877" s="88"/>
      <c r="M877" s="89">
        <v>1277.4693603515625</v>
      </c>
      <c r="N877" s="89">
        <v>6566.90478515625</v>
      </c>
      <c r="O877" s="78"/>
      <c r="P877" s="90"/>
      <c r="Q877" s="90"/>
      <c r="R877" s="116"/>
      <c r="S877" s="116"/>
      <c r="T877" s="116"/>
      <c r="U877" s="116"/>
      <c r="V877" s="117"/>
      <c r="W877" s="117"/>
      <c r="X877" s="117"/>
      <c r="Y877" s="117"/>
      <c r="Z877" s="51"/>
      <c r="AA877" s="85">
        <v>877</v>
      </c>
      <c r="AB877" s="85"/>
      <c r="AC877">
        <v>499</v>
      </c>
      <c r="AD877">
        <v>128</v>
      </c>
      <c r="AE877">
        <v>15</v>
      </c>
      <c r="AF877">
        <v>222</v>
      </c>
    </row>
    <row r="878" spans="1:32" x14ac:dyDescent="0.3">
      <c r="A878" t="s">
        <v>1339</v>
      </c>
      <c r="B878" s="53"/>
      <c r="C878" s="53"/>
      <c r="D878" s="87">
        <f>Vertices[[#This Row],[followersCount]]/100000</f>
        <v>5.1900000000000002E-3</v>
      </c>
      <c r="E878" s="84"/>
      <c r="F878" s="15"/>
      <c r="G878" s="15"/>
      <c r="H878" s="67" t="str">
        <f>IF(Vertices[[#This Row],[Size]]&gt;50,Vertices[[#This Row],[Vertex]],"")</f>
        <v/>
      </c>
      <c r="I878" s="67"/>
      <c r="J878" s="67"/>
      <c r="K878" s="16"/>
      <c r="L878" s="88"/>
      <c r="M878" s="89">
        <v>3694.531005859375</v>
      </c>
      <c r="N878" s="89">
        <v>7813.0927734375</v>
      </c>
      <c r="O878" s="78"/>
      <c r="P878" s="90"/>
      <c r="Q878" s="90"/>
      <c r="R878" s="116"/>
      <c r="S878" s="116"/>
      <c r="T878" s="116"/>
      <c r="U878" s="116"/>
      <c r="V878" s="117"/>
      <c r="W878" s="117"/>
      <c r="X878" s="117"/>
      <c r="Y878" s="117"/>
      <c r="Z878" s="51"/>
      <c r="AA878" s="85">
        <v>878</v>
      </c>
      <c r="AB878" s="85"/>
      <c r="AC878">
        <v>184</v>
      </c>
      <c r="AD878">
        <v>519</v>
      </c>
      <c r="AE878">
        <v>6</v>
      </c>
      <c r="AF878">
        <v>1396</v>
      </c>
    </row>
    <row r="879" spans="1:32" x14ac:dyDescent="0.3">
      <c r="A879" t="s">
        <v>1340</v>
      </c>
      <c r="B879" s="53"/>
      <c r="C879" s="53"/>
      <c r="D879" s="87">
        <f>Vertices[[#This Row],[followersCount]]/100000</f>
        <v>2.48E-3</v>
      </c>
      <c r="E879" s="84"/>
      <c r="F879" s="15"/>
      <c r="G879" s="15"/>
      <c r="H879" s="67" t="str">
        <f>IF(Vertices[[#This Row],[Size]]&gt;50,Vertices[[#This Row],[Vertex]],"")</f>
        <v/>
      </c>
      <c r="I879" s="67"/>
      <c r="J879" s="67"/>
      <c r="K879" s="16"/>
      <c r="L879" s="88"/>
      <c r="M879" s="89">
        <v>3547.10302734375</v>
      </c>
      <c r="N879" s="89">
        <v>1317.9248046875</v>
      </c>
      <c r="O879" s="78"/>
      <c r="P879" s="90"/>
      <c r="Q879" s="90"/>
      <c r="R879" s="116"/>
      <c r="S879" s="116"/>
      <c r="T879" s="116"/>
      <c r="U879" s="116"/>
      <c r="V879" s="117"/>
      <c r="W879" s="117"/>
      <c r="X879" s="117"/>
      <c r="Y879" s="117"/>
      <c r="Z879" s="51"/>
      <c r="AA879" s="85">
        <v>879</v>
      </c>
      <c r="AB879" s="85"/>
      <c r="AC879">
        <v>1256</v>
      </c>
      <c r="AD879">
        <v>248</v>
      </c>
      <c r="AE879">
        <v>24</v>
      </c>
      <c r="AF879">
        <v>369</v>
      </c>
    </row>
    <row r="880" spans="1:32" x14ac:dyDescent="0.3">
      <c r="A880" t="s">
        <v>1341</v>
      </c>
      <c r="B880" s="53"/>
      <c r="C880" s="53"/>
      <c r="D880" s="87">
        <f>Vertices[[#This Row],[followersCount]]/100000</f>
        <v>4.8000000000000001E-4</v>
      </c>
      <c r="E880" s="84"/>
      <c r="F880" s="15"/>
      <c r="G880" s="15"/>
      <c r="H880" s="67" t="str">
        <f>IF(Vertices[[#This Row],[Size]]&gt;50,Vertices[[#This Row],[Vertex]],"")</f>
        <v/>
      </c>
      <c r="I880" s="67"/>
      <c r="J880" s="67"/>
      <c r="K880" s="16"/>
      <c r="L880" s="88"/>
      <c r="M880" s="89">
        <v>7229.99658203125</v>
      </c>
      <c r="N880" s="89">
        <v>2870.59326171875</v>
      </c>
      <c r="O880" s="78"/>
      <c r="P880" s="90"/>
      <c r="Q880" s="90"/>
      <c r="R880" s="116"/>
      <c r="S880" s="116"/>
      <c r="T880" s="116"/>
      <c r="U880" s="116"/>
      <c r="V880" s="117"/>
      <c r="W880" s="117"/>
      <c r="X880" s="117"/>
      <c r="Y880" s="117"/>
      <c r="Z880" s="51"/>
      <c r="AA880" s="85">
        <v>880</v>
      </c>
      <c r="AB880" s="85"/>
      <c r="AC880">
        <v>627</v>
      </c>
      <c r="AD880">
        <v>48</v>
      </c>
      <c r="AE880">
        <v>147</v>
      </c>
      <c r="AF880">
        <v>613</v>
      </c>
    </row>
    <row r="881" spans="1:32" x14ac:dyDescent="0.3">
      <c r="A881" t="s">
        <v>1342</v>
      </c>
      <c r="B881" s="53"/>
      <c r="C881" s="53"/>
      <c r="D881" s="87">
        <f>Vertices[[#This Row],[followersCount]]/100000</f>
        <v>4.4200000000000003E-3</v>
      </c>
      <c r="E881" s="84"/>
      <c r="F881" s="15"/>
      <c r="G881" s="15"/>
      <c r="H881" s="67" t="str">
        <f>IF(Vertices[[#This Row],[Size]]&gt;50,Vertices[[#This Row],[Vertex]],"")</f>
        <v/>
      </c>
      <c r="I881" s="67"/>
      <c r="J881" s="67"/>
      <c r="K881" s="16"/>
      <c r="L881" s="88"/>
      <c r="M881" s="89">
        <v>3685.15234375</v>
      </c>
      <c r="N881" s="89">
        <v>1793.2685546875</v>
      </c>
      <c r="O881" s="78"/>
      <c r="P881" s="90"/>
      <c r="Q881" s="90"/>
      <c r="R881" s="116"/>
      <c r="S881" s="116"/>
      <c r="T881" s="116"/>
      <c r="U881" s="116"/>
      <c r="V881" s="117"/>
      <c r="W881" s="117"/>
      <c r="X881" s="117"/>
      <c r="Y881" s="117"/>
      <c r="Z881" s="51"/>
      <c r="AA881" s="85">
        <v>881</v>
      </c>
      <c r="AB881" s="85"/>
      <c r="AC881">
        <v>367</v>
      </c>
      <c r="AD881">
        <v>442</v>
      </c>
      <c r="AE881">
        <v>101</v>
      </c>
      <c r="AF881">
        <v>645</v>
      </c>
    </row>
    <row r="882" spans="1:32" x14ac:dyDescent="0.3">
      <c r="A882" t="s">
        <v>1343</v>
      </c>
      <c r="B882" s="53"/>
      <c r="C882" s="53"/>
      <c r="D882" s="87">
        <f>Vertices[[#This Row],[followersCount]]/100000</f>
        <v>5.0000000000000002E-5</v>
      </c>
      <c r="E882" s="84"/>
      <c r="F882" s="15"/>
      <c r="G882" s="15"/>
      <c r="H882" s="67" t="str">
        <f>IF(Vertices[[#This Row],[Size]]&gt;50,Vertices[[#This Row],[Vertex]],"")</f>
        <v/>
      </c>
      <c r="I882" s="67"/>
      <c r="J882" s="67"/>
      <c r="K882" s="16"/>
      <c r="L882" s="88"/>
      <c r="M882" s="89">
        <v>4706.490234375</v>
      </c>
      <c r="N882" s="89">
        <v>8617.005859375</v>
      </c>
      <c r="O882" s="78"/>
      <c r="P882" s="90"/>
      <c r="Q882" s="90"/>
      <c r="R882" s="116"/>
      <c r="S882" s="116"/>
      <c r="T882" s="116"/>
      <c r="U882" s="116"/>
      <c r="V882" s="117"/>
      <c r="W882" s="117"/>
      <c r="X882" s="117"/>
      <c r="Y882" s="117"/>
      <c r="Z882" s="51"/>
      <c r="AA882" s="85">
        <v>882</v>
      </c>
      <c r="AB882" s="85"/>
      <c r="AC882">
        <v>1</v>
      </c>
      <c r="AD882">
        <v>5</v>
      </c>
      <c r="AE882">
        <v>0</v>
      </c>
      <c r="AF882">
        <v>38</v>
      </c>
    </row>
    <row r="883" spans="1:32" x14ac:dyDescent="0.3">
      <c r="A883" t="s">
        <v>1344</v>
      </c>
      <c r="B883" s="53"/>
      <c r="C883" s="53"/>
      <c r="D883" s="87">
        <f>Vertices[[#This Row],[followersCount]]/100000</f>
        <v>3.0100000000000001E-3</v>
      </c>
      <c r="E883" s="84"/>
      <c r="F883" s="15"/>
      <c r="G883" s="15"/>
      <c r="H883" s="67" t="str">
        <f>IF(Vertices[[#This Row],[Size]]&gt;50,Vertices[[#This Row],[Vertex]],"")</f>
        <v/>
      </c>
      <c r="I883" s="67"/>
      <c r="J883" s="67"/>
      <c r="K883" s="16"/>
      <c r="L883" s="88"/>
      <c r="M883" s="89">
        <v>1171.9761962890625</v>
      </c>
      <c r="N883" s="89">
        <v>6357.04443359375</v>
      </c>
      <c r="O883" s="78"/>
      <c r="P883" s="90"/>
      <c r="Q883" s="90"/>
      <c r="R883" s="116"/>
      <c r="S883" s="116"/>
      <c r="T883" s="116"/>
      <c r="U883" s="116"/>
      <c r="V883" s="117"/>
      <c r="W883" s="117"/>
      <c r="X883" s="117"/>
      <c r="Y883" s="117"/>
      <c r="Z883" s="51"/>
      <c r="AA883" s="85">
        <v>883</v>
      </c>
      <c r="AB883" s="85"/>
      <c r="AC883">
        <v>631</v>
      </c>
      <c r="AD883">
        <v>301</v>
      </c>
      <c r="AE883">
        <v>307</v>
      </c>
      <c r="AF883">
        <v>238</v>
      </c>
    </row>
    <row r="884" spans="1:32" x14ac:dyDescent="0.3">
      <c r="A884" t="s">
        <v>1345</v>
      </c>
      <c r="B884" s="53"/>
      <c r="C884" s="53"/>
      <c r="D884" s="87">
        <f>Vertices[[#This Row],[followersCount]]/100000</f>
        <v>6.4999999999999997E-4</v>
      </c>
      <c r="E884" s="84"/>
      <c r="F884" s="15"/>
      <c r="G884" s="15"/>
      <c r="H884" s="67" t="str">
        <f>IF(Vertices[[#This Row],[Size]]&gt;50,Vertices[[#This Row],[Vertex]],"")</f>
        <v/>
      </c>
      <c r="I884" s="67"/>
      <c r="J884" s="67"/>
      <c r="K884" s="16"/>
      <c r="L884" s="88"/>
      <c r="M884" s="89">
        <v>4813.9150390625</v>
      </c>
      <c r="N884" s="89">
        <v>9860.3515625</v>
      </c>
      <c r="O884" s="78"/>
      <c r="P884" s="90"/>
      <c r="Q884" s="90"/>
      <c r="R884" s="116"/>
      <c r="S884" s="116"/>
      <c r="T884" s="116"/>
      <c r="U884" s="116"/>
      <c r="V884" s="117"/>
      <c r="W884" s="117"/>
      <c r="X884" s="117"/>
      <c r="Y884" s="117"/>
      <c r="Z884" s="51"/>
      <c r="AA884" s="85">
        <v>884</v>
      </c>
      <c r="AB884" s="85"/>
      <c r="AC884">
        <v>14</v>
      </c>
      <c r="AD884">
        <v>65</v>
      </c>
      <c r="AE884">
        <v>1</v>
      </c>
      <c r="AF884">
        <v>289</v>
      </c>
    </row>
    <row r="885" spans="1:32" x14ac:dyDescent="0.3">
      <c r="A885" t="s">
        <v>1346</v>
      </c>
      <c r="B885" s="53"/>
      <c r="C885" s="53"/>
      <c r="D885" s="87">
        <f>Vertices[[#This Row],[followersCount]]/100000</f>
        <v>6.1460000000000001E-2</v>
      </c>
      <c r="E885" s="84"/>
      <c r="F885" s="15"/>
      <c r="G885" s="15"/>
      <c r="H885" s="67" t="str">
        <f>IF(Vertices[[#This Row],[Size]]&gt;50,Vertices[[#This Row],[Vertex]],"")</f>
        <v/>
      </c>
      <c r="I885" s="67"/>
      <c r="J885" s="67"/>
      <c r="K885" s="16"/>
      <c r="L885" s="88"/>
      <c r="M885" s="89">
        <v>7003.41015625</v>
      </c>
      <c r="N885" s="89">
        <v>8900.748046875</v>
      </c>
      <c r="O885" s="78"/>
      <c r="P885" s="90"/>
      <c r="Q885" s="90"/>
      <c r="R885" s="116"/>
      <c r="S885" s="116"/>
      <c r="T885" s="116"/>
      <c r="U885" s="116"/>
      <c r="V885" s="117"/>
      <c r="W885" s="117"/>
      <c r="X885" s="117"/>
      <c r="Y885" s="117"/>
      <c r="Z885" s="51"/>
      <c r="AA885" s="85">
        <v>885</v>
      </c>
      <c r="AB885" s="85"/>
      <c r="AC885">
        <v>1573</v>
      </c>
      <c r="AD885">
        <v>6146</v>
      </c>
      <c r="AE885">
        <v>436</v>
      </c>
      <c r="AF885">
        <v>1557</v>
      </c>
    </row>
    <row r="886" spans="1:32" x14ac:dyDescent="0.3">
      <c r="A886" t="s">
        <v>1347</v>
      </c>
      <c r="B886" s="53"/>
      <c r="C886" s="53"/>
      <c r="D886" s="87">
        <f>Vertices[[#This Row],[followersCount]]/100000</f>
        <v>2.2599999999999999E-3</v>
      </c>
      <c r="E886" s="84"/>
      <c r="F886" s="15"/>
      <c r="G886" s="15"/>
      <c r="H886" s="67" t="str">
        <f>IF(Vertices[[#This Row],[Size]]&gt;50,Vertices[[#This Row],[Vertex]],"")</f>
        <v/>
      </c>
      <c r="I886" s="67"/>
      <c r="J886" s="67"/>
      <c r="K886" s="16"/>
      <c r="L886" s="88"/>
      <c r="M886" s="89">
        <v>3137.953125</v>
      </c>
      <c r="N886" s="89">
        <v>763.342041015625</v>
      </c>
      <c r="O886" s="78"/>
      <c r="P886" s="90"/>
      <c r="Q886" s="90"/>
      <c r="R886" s="116"/>
      <c r="S886" s="116"/>
      <c r="T886" s="116"/>
      <c r="U886" s="116"/>
      <c r="V886" s="117"/>
      <c r="W886" s="117"/>
      <c r="X886" s="117"/>
      <c r="Y886" s="117"/>
      <c r="Z886" s="51"/>
      <c r="AA886" s="85">
        <v>886</v>
      </c>
      <c r="AB886" s="85"/>
      <c r="AC886">
        <v>167</v>
      </c>
      <c r="AD886">
        <v>226</v>
      </c>
      <c r="AE886">
        <v>62</v>
      </c>
      <c r="AF886">
        <v>1073</v>
      </c>
    </row>
    <row r="887" spans="1:32" x14ac:dyDescent="0.3">
      <c r="A887" t="s">
        <v>1348</v>
      </c>
      <c r="B887" s="53"/>
      <c r="C887" s="53"/>
      <c r="D887" s="87">
        <f>Vertices[[#This Row],[followersCount]]/100000</f>
        <v>1.2E-4</v>
      </c>
      <c r="E887" s="84"/>
      <c r="F887" s="15"/>
      <c r="G887" s="15"/>
      <c r="H887" s="67" t="str">
        <f>IF(Vertices[[#This Row],[Size]]&gt;50,Vertices[[#This Row],[Vertex]],"")</f>
        <v/>
      </c>
      <c r="I887" s="67"/>
      <c r="J887" s="67"/>
      <c r="K887" s="16"/>
      <c r="L887" s="88"/>
      <c r="M887" s="89">
        <v>2542.69140625</v>
      </c>
      <c r="N887" s="89">
        <v>1449.2568359375</v>
      </c>
      <c r="O887" s="78"/>
      <c r="P887" s="90"/>
      <c r="Q887" s="90"/>
      <c r="R887" s="116"/>
      <c r="S887" s="116"/>
      <c r="T887" s="116"/>
      <c r="U887" s="116"/>
      <c r="V887" s="117"/>
      <c r="W887" s="117"/>
      <c r="X887" s="117"/>
      <c r="Y887" s="117"/>
      <c r="Z887" s="51"/>
      <c r="AA887" s="85">
        <v>887</v>
      </c>
      <c r="AB887" s="85"/>
      <c r="AC887">
        <v>614</v>
      </c>
      <c r="AD887">
        <v>12</v>
      </c>
      <c r="AE887">
        <v>406</v>
      </c>
      <c r="AF887">
        <v>68</v>
      </c>
    </row>
    <row r="888" spans="1:32" x14ac:dyDescent="0.3">
      <c r="A888" t="s">
        <v>1349</v>
      </c>
      <c r="B888" s="53"/>
      <c r="C888" s="53"/>
      <c r="D888" s="87">
        <f>Vertices[[#This Row],[followersCount]]/100000</f>
        <v>2.4099999999999998E-3</v>
      </c>
      <c r="E888" s="84"/>
      <c r="F888" s="15"/>
      <c r="G888" s="15"/>
      <c r="H888" s="67" t="str">
        <f>IF(Vertices[[#This Row],[Size]]&gt;50,Vertices[[#This Row],[Vertex]],"")</f>
        <v/>
      </c>
      <c r="I888" s="67"/>
      <c r="J888" s="67"/>
      <c r="K888" s="16"/>
      <c r="L888" s="88"/>
      <c r="M888" s="89">
        <v>2286.494140625</v>
      </c>
      <c r="N888" s="89">
        <v>5176.69384765625</v>
      </c>
      <c r="O888" s="78"/>
      <c r="P888" s="90"/>
      <c r="Q888" s="90"/>
      <c r="R888" s="116"/>
      <c r="S888" s="116"/>
      <c r="T888" s="116"/>
      <c r="U888" s="116"/>
      <c r="V888" s="117"/>
      <c r="W888" s="117"/>
      <c r="X888" s="117"/>
      <c r="Y888" s="117"/>
      <c r="Z888" s="51"/>
      <c r="AA888" s="85">
        <v>888</v>
      </c>
      <c r="AB888" s="85"/>
      <c r="AC888">
        <v>588</v>
      </c>
      <c r="AD888">
        <v>241</v>
      </c>
      <c r="AE888">
        <v>674</v>
      </c>
      <c r="AF888">
        <v>210</v>
      </c>
    </row>
    <row r="889" spans="1:32" x14ac:dyDescent="0.3">
      <c r="A889" t="s">
        <v>1350</v>
      </c>
      <c r="B889" s="53"/>
      <c r="C889" s="53"/>
      <c r="D889" s="87">
        <f>Vertices[[#This Row],[followersCount]]/100000</f>
        <v>3.81E-3</v>
      </c>
      <c r="E889" s="84"/>
      <c r="F889" s="15"/>
      <c r="G889" s="15"/>
      <c r="H889" s="67" t="str">
        <f>IF(Vertices[[#This Row],[Size]]&gt;50,Vertices[[#This Row],[Vertex]],"")</f>
        <v/>
      </c>
      <c r="I889" s="67"/>
      <c r="J889" s="67"/>
      <c r="K889" s="16"/>
      <c r="L889" s="88"/>
      <c r="M889" s="89">
        <v>1375.5274658203125</v>
      </c>
      <c r="N889" s="89">
        <v>8175.841796875</v>
      </c>
      <c r="O889" s="78"/>
      <c r="P889" s="90"/>
      <c r="Q889" s="90"/>
      <c r="R889" s="116"/>
      <c r="S889" s="116"/>
      <c r="T889" s="116"/>
      <c r="U889" s="116"/>
      <c r="V889" s="117"/>
      <c r="W889" s="117"/>
      <c r="X889" s="117"/>
      <c r="Y889" s="117"/>
      <c r="Z889" s="51"/>
      <c r="AA889" s="85">
        <v>889</v>
      </c>
      <c r="AB889" s="85"/>
      <c r="AC889">
        <v>615</v>
      </c>
      <c r="AD889">
        <v>381</v>
      </c>
      <c r="AE889">
        <v>273</v>
      </c>
      <c r="AF889">
        <v>527</v>
      </c>
    </row>
    <row r="890" spans="1:32" x14ac:dyDescent="0.3">
      <c r="A890" t="s">
        <v>1351</v>
      </c>
      <c r="B890" s="53"/>
      <c r="C890" s="53"/>
      <c r="D890" s="87">
        <f>Vertices[[#This Row],[followersCount]]/100000</f>
        <v>5.2347999999999999</v>
      </c>
      <c r="E890" s="84"/>
      <c r="F890" s="15"/>
      <c r="G890" s="15"/>
      <c r="H890" s="67" t="str">
        <f>IF(Vertices[[#This Row],[Size]]&gt;50,Vertices[[#This Row],[Vertex]],"")</f>
        <v/>
      </c>
      <c r="I890" s="67"/>
      <c r="J890" s="67"/>
      <c r="K890" s="16"/>
      <c r="L890" s="88"/>
      <c r="M890" s="89">
        <v>4604.2216796875</v>
      </c>
      <c r="N890" s="89">
        <v>8043.88427734375</v>
      </c>
      <c r="O890" s="78"/>
      <c r="P890" s="90"/>
      <c r="Q890" s="90"/>
      <c r="R890" s="116"/>
      <c r="S890" s="116"/>
      <c r="T890" s="116"/>
      <c r="U890" s="116"/>
      <c r="V890" s="117"/>
      <c r="W890" s="117"/>
      <c r="X890" s="117"/>
      <c r="Y890" s="117"/>
      <c r="Z890" s="51"/>
      <c r="AA890" s="85">
        <v>890</v>
      </c>
      <c r="AB890" s="85"/>
      <c r="AC890">
        <v>64989</v>
      </c>
      <c r="AD890">
        <v>523480</v>
      </c>
      <c r="AE890">
        <v>91425</v>
      </c>
      <c r="AF890">
        <v>504569</v>
      </c>
    </row>
    <row r="891" spans="1:32" x14ac:dyDescent="0.3">
      <c r="A891" t="s">
        <v>1352</v>
      </c>
      <c r="B891" s="53"/>
      <c r="C891" s="53"/>
      <c r="D891" s="87">
        <f>Vertices[[#This Row],[followersCount]]/100000</f>
        <v>1.15E-3</v>
      </c>
      <c r="E891" s="84"/>
      <c r="F891" s="15"/>
      <c r="G891" s="15"/>
      <c r="H891" s="67" t="str">
        <f>IF(Vertices[[#This Row],[Size]]&gt;50,Vertices[[#This Row],[Vertex]],"")</f>
        <v/>
      </c>
      <c r="I891" s="67"/>
      <c r="J891" s="67"/>
      <c r="K891" s="16"/>
      <c r="L891" s="88"/>
      <c r="M891" s="89">
        <v>8486.3759765625</v>
      </c>
      <c r="N891" s="89">
        <v>8381.0361328125</v>
      </c>
      <c r="O891" s="78"/>
      <c r="P891" s="90"/>
      <c r="Q891" s="90"/>
      <c r="R891" s="116"/>
      <c r="S891" s="116"/>
      <c r="T891" s="116"/>
      <c r="U891" s="116"/>
      <c r="V891" s="117"/>
      <c r="W891" s="117"/>
      <c r="X891" s="117"/>
      <c r="Y891" s="117"/>
      <c r="Z891" s="51"/>
      <c r="AA891" s="85">
        <v>891</v>
      </c>
      <c r="AB891" s="85"/>
      <c r="AC891">
        <v>465</v>
      </c>
      <c r="AD891">
        <v>115</v>
      </c>
      <c r="AE891">
        <v>76</v>
      </c>
      <c r="AF891">
        <v>337</v>
      </c>
    </row>
    <row r="892" spans="1:32" x14ac:dyDescent="0.3">
      <c r="A892" t="s">
        <v>1353</v>
      </c>
      <c r="B892" s="53"/>
      <c r="C892" s="53"/>
      <c r="D892" s="87">
        <f>Vertices[[#This Row],[followersCount]]/100000</f>
        <v>1.0000000000000001E-5</v>
      </c>
      <c r="E892" s="84"/>
      <c r="F892" s="15"/>
      <c r="G892" s="15"/>
      <c r="H892" s="67" t="str">
        <f>IF(Vertices[[#This Row],[Size]]&gt;50,Vertices[[#This Row],[Vertex]],"")</f>
        <v/>
      </c>
      <c r="I892" s="67"/>
      <c r="J892" s="67"/>
      <c r="K892" s="16"/>
      <c r="L892" s="88"/>
      <c r="M892" s="89">
        <v>9377.6865234375</v>
      </c>
      <c r="N892" s="89">
        <v>5208.4296875</v>
      </c>
      <c r="O892" s="78"/>
      <c r="P892" s="90"/>
      <c r="Q892" s="90"/>
      <c r="R892" s="116"/>
      <c r="S892" s="116"/>
      <c r="T892" s="116"/>
      <c r="U892" s="116"/>
      <c r="V892" s="117"/>
      <c r="W892" s="117"/>
      <c r="X892" s="117"/>
      <c r="Y892" s="117"/>
      <c r="Z892" s="51"/>
      <c r="AA892" s="85">
        <v>892</v>
      </c>
      <c r="AB892" s="85"/>
      <c r="AC892">
        <v>4</v>
      </c>
      <c r="AD892">
        <v>1</v>
      </c>
      <c r="AE892">
        <v>0</v>
      </c>
      <c r="AF892">
        <v>2</v>
      </c>
    </row>
    <row r="893" spans="1:32" x14ac:dyDescent="0.3">
      <c r="A893" t="s">
        <v>1354</v>
      </c>
      <c r="B893" s="53"/>
      <c r="C893" s="53"/>
      <c r="D893" s="87">
        <f>Vertices[[#This Row],[followersCount]]/100000</f>
        <v>2.3000000000000001E-4</v>
      </c>
      <c r="E893" s="84"/>
      <c r="F893" s="15"/>
      <c r="G893" s="15"/>
      <c r="H893" s="67" t="str">
        <f>IF(Vertices[[#This Row],[Size]]&gt;50,Vertices[[#This Row],[Vertex]],"")</f>
        <v/>
      </c>
      <c r="I893" s="67"/>
      <c r="J893" s="67"/>
      <c r="K893" s="16"/>
      <c r="L893" s="88"/>
      <c r="M893" s="89">
        <v>3577.822021484375</v>
      </c>
      <c r="N893" s="89">
        <v>8841.740234375</v>
      </c>
      <c r="O893" s="78"/>
      <c r="P893" s="90"/>
      <c r="Q893" s="90"/>
      <c r="R893" s="116"/>
      <c r="S893" s="116"/>
      <c r="T893" s="116"/>
      <c r="U893" s="116"/>
      <c r="V893" s="117"/>
      <c r="W893" s="117"/>
      <c r="X893" s="117"/>
      <c r="Y893" s="117"/>
      <c r="Z893" s="51"/>
      <c r="AA893" s="85">
        <v>893</v>
      </c>
      <c r="AB893" s="85"/>
      <c r="AC893">
        <v>372</v>
      </c>
      <c r="AD893">
        <v>23</v>
      </c>
      <c r="AE893">
        <v>530</v>
      </c>
      <c r="AF893">
        <v>50</v>
      </c>
    </row>
    <row r="894" spans="1:32" x14ac:dyDescent="0.3">
      <c r="A894" t="s">
        <v>1355</v>
      </c>
      <c r="B894" s="53"/>
      <c r="C894" s="53"/>
      <c r="D894" s="87">
        <f>Vertices[[#This Row],[followersCount]]/100000</f>
        <v>3.47E-3</v>
      </c>
      <c r="E894" s="84"/>
      <c r="F894" s="15"/>
      <c r="G894" s="15"/>
      <c r="H894" s="67" t="str">
        <f>IF(Vertices[[#This Row],[Size]]&gt;50,Vertices[[#This Row],[Vertex]],"")</f>
        <v/>
      </c>
      <c r="I894" s="67"/>
      <c r="J894" s="67"/>
      <c r="K894" s="16"/>
      <c r="L894" s="88"/>
      <c r="M894" s="89">
        <v>8391.1767578125</v>
      </c>
      <c r="N894" s="89">
        <v>2798.033203125</v>
      </c>
      <c r="O894" s="78"/>
      <c r="P894" s="90"/>
      <c r="Q894" s="90"/>
      <c r="R894" s="116"/>
      <c r="S894" s="116"/>
      <c r="T894" s="116"/>
      <c r="U894" s="116"/>
      <c r="V894" s="117"/>
      <c r="W894" s="117"/>
      <c r="X894" s="117"/>
      <c r="Y894" s="117"/>
      <c r="Z894" s="51"/>
      <c r="AA894" s="85">
        <v>894</v>
      </c>
      <c r="AB894" s="85"/>
      <c r="AC894">
        <v>814</v>
      </c>
      <c r="AD894">
        <v>347</v>
      </c>
      <c r="AE894">
        <v>1423</v>
      </c>
      <c r="AF894">
        <v>517</v>
      </c>
    </row>
    <row r="895" spans="1:32" x14ac:dyDescent="0.3">
      <c r="A895" t="s">
        <v>1356</v>
      </c>
      <c r="B895" s="53"/>
      <c r="C895" s="53"/>
      <c r="D895" s="87">
        <f>Vertices[[#This Row],[followersCount]]/100000</f>
        <v>1.5299999999999999E-3</v>
      </c>
      <c r="E895" s="84"/>
      <c r="F895" s="15"/>
      <c r="G895" s="15"/>
      <c r="H895" s="67" t="str">
        <f>IF(Vertices[[#This Row],[Size]]&gt;50,Vertices[[#This Row],[Vertex]],"")</f>
        <v/>
      </c>
      <c r="I895" s="67"/>
      <c r="J895" s="67"/>
      <c r="K895" s="16"/>
      <c r="L895" s="88"/>
      <c r="M895" s="89">
        <v>8146.25048828125</v>
      </c>
      <c r="N895" s="89">
        <v>3715.20361328125</v>
      </c>
      <c r="O895" s="78"/>
      <c r="P895" s="90"/>
      <c r="Q895" s="90"/>
      <c r="R895" s="116"/>
      <c r="S895" s="116"/>
      <c r="T895" s="116"/>
      <c r="U895" s="116"/>
      <c r="V895" s="117"/>
      <c r="W895" s="117"/>
      <c r="X895" s="117"/>
      <c r="Y895" s="117"/>
      <c r="Z895" s="51"/>
      <c r="AA895" s="85">
        <v>895</v>
      </c>
      <c r="AB895" s="85"/>
      <c r="AC895">
        <v>260</v>
      </c>
      <c r="AD895">
        <v>153</v>
      </c>
      <c r="AE895">
        <v>488</v>
      </c>
      <c r="AF895">
        <v>975</v>
      </c>
    </row>
    <row r="896" spans="1:32" x14ac:dyDescent="0.3">
      <c r="A896" t="s">
        <v>1357</v>
      </c>
      <c r="B896" s="53"/>
      <c r="C896" s="53"/>
      <c r="D896" s="87">
        <f>Vertices[[#This Row],[followersCount]]/100000</f>
        <v>2.5999999999999998E-4</v>
      </c>
      <c r="E896" s="84"/>
      <c r="F896" s="15"/>
      <c r="G896" s="15"/>
      <c r="H896" s="67" t="str">
        <f>IF(Vertices[[#This Row],[Size]]&gt;50,Vertices[[#This Row],[Vertex]],"")</f>
        <v/>
      </c>
      <c r="I896" s="67"/>
      <c r="J896" s="67"/>
      <c r="K896" s="16"/>
      <c r="L896" s="88"/>
      <c r="M896" s="89">
        <v>8733.1015625</v>
      </c>
      <c r="N896" s="89">
        <v>6865.90234375</v>
      </c>
      <c r="O896" s="78"/>
      <c r="P896" s="90"/>
      <c r="Q896" s="90"/>
      <c r="R896" s="116"/>
      <c r="S896" s="116"/>
      <c r="T896" s="116"/>
      <c r="U896" s="116"/>
      <c r="V896" s="117"/>
      <c r="W896" s="117"/>
      <c r="X896" s="117"/>
      <c r="Y896" s="117"/>
      <c r="Z896" s="51"/>
      <c r="AA896" s="85">
        <v>896</v>
      </c>
      <c r="AB896" s="85"/>
      <c r="AC896">
        <v>12</v>
      </c>
      <c r="AD896">
        <v>26</v>
      </c>
      <c r="AE896">
        <v>41</v>
      </c>
      <c r="AF896">
        <v>181</v>
      </c>
    </row>
    <row r="897" spans="1:32" x14ac:dyDescent="0.3">
      <c r="A897" t="s">
        <v>1358</v>
      </c>
      <c r="B897" s="53"/>
      <c r="C897" s="53"/>
      <c r="D897" s="87">
        <f>Vertices[[#This Row],[followersCount]]/100000</f>
        <v>6.4400000000000004E-3</v>
      </c>
      <c r="E897" s="84"/>
      <c r="F897" s="15"/>
      <c r="G897" s="15"/>
      <c r="H897" s="67" t="str">
        <f>IF(Vertices[[#This Row],[Size]]&gt;50,Vertices[[#This Row],[Vertex]],"")</f>
        <v/>
      </c>
      <c r="I897" s="67"/>
      <c r="J897" s="67"/>
      <c r="K897" s="16"/>
      <c r="L897" s="88"/>
      <c r="M897" s="89">
        <v>1362.9339599609375</v>
      </c>
      <c r="N897" s="89">
        <v>8392.7646484375</v>
      </c>
      <c r="O897" s="78"/>
      <c r="P897" s="90"/>
      <c r="Q897" s="90"/>
      <c r="R897" s="116"/>
      <c r="S897" s="116"/>
      <c r="T897" s="116"/>
      <c r="U897" s="116"/>
      <c r="V897" s="117"/>
      <c r="W897" s="117"/>
      <c r="X897" s="117"/>
      <c r="Y897" s="117"/>
      <c r="Z897" s="51"/>
      <c r="AA897" s="85">
        <v>897</v>
      </c>
      <c r="AB897" s="85"/>
      <c r="AC897">
        <v>2766</v>
      </c>
      <c r="AD897">
        <v>644</v>
      </c>
      <c r="AE897">
        <v>5370</v>
      </c>
      <c r="AF897">
        <v>548</v>
      </c>
    </row>
    <row r="898" spans="1:32" x14ac:dyDescent="0.3">
      <c r="A898" t="s">
        <v>1359</v>
      </c>
      <c r="B898" s="53"/>
      <c r="C898" s="53"/>
      <c r="D898" s="87">
        <f>Vertices[[#This Row],[followersCount]]/100000</f>
        <v>0.11527999999999999</v>
      </c>
      <c r="E898" s="84"/>
      <c r="F898" s="15"/>
      <c r="G898" s="15"/>
      <c r="H898" s="67" t="str">
        <f>IF(Vertices[[#This Row],[Size]]&gt;50,Vertices[[#This Row],[Vertex]],"")</f>
        <v/>
      </c>
      <c r="I898" s="67"/>
      <c r="J898" s="67"/>
      <c r="K898" s="16"/>
      <c r="L898" s="88"/>
      <c r="M898" s="89">
        <v>8247.69921875</v>
      </c>
      <c r="N898" s="89">
        <v>8694.8671875</v>
      </c>
      <c r="O898" s="78"/>
      <c r="P898" s="90"/>
      <c r="Q898" s="90"/>
      <c r="R898" s="116"/>
      <c r="S898" s="116"/>
      <c r="T898" s="116"/>
      <c r="U898" s="116"/>
      <c r="V898" s="117"/>
      <c r="W898" s="117"/>
      <c r="X898" s="117"/>
      <c r="Y898" s="117"/>
      <c r="Z898" s="51"/>
      <c r="AA898" s="85">
        <v>898</v>
      </c>
      <c r="AB898" s="85"/>
      <c r="AC898">
        <v>2985</v>
      </c>
      <c r="AD898">
        <v>11528</v>
      </c>
      <c r="AE898">
        <v>690</v>
      </c>
      <c r="AF898">
        <v>12503</v>
      </c>
    </row>
    <row r="899" spans="1:32" x14ac:dyDescent="0.3">
      <c r="A899" t="s">
        <v>1360</v>
      </c>
      <c r="B899" s="53"/>
      <c r="C899" s="53"/>
      <c r="D899" s="87">
        <f>Vertices[[#This Row],[followersCount]]/100000</f>
        <v>1E-3</v>
      </c>
      <c r="E899" s="84"/>
      <c r="F899" s="15"/>
      <c r="G899" s="15"/>
      <c r="H899" s="67" t="str">
        <f>IF(Vertices[[#This Row],[Size]]&gt;50,Vertices[[#This Row],[Vertex]],"")</f>
        <v/>
      </c>
      <c r="I899" s="67"/>
      <c r="J899" s="67"/>
      <c r="K899" s="16"/>
      <c r="L899" s="88"/>
      <c r="M899" s="89">
        <v>1131.6590576171875</v>
      </c>
      <c r="N899" s="89">
        <v>8097.642578125</v>
      </c>
      <c r="O899" s="78"/>
      <c r="P899" s="90"/>
      <c r="Q899" s="90"/>
      <c r="R899" s="116"/>
      <c r="S899" s="116"/>
      <c r="T899" s="116"/>
      <c r="U899" s="116"/>
      <c r="V899" s="117"/>
      <c r="W899" s="117"/>
      <c r="X899" s="117"/>
      <c r="Y899" s="117"/>
      <c r="Z899" s="51"/>
      <c r="AA899" s="85">
        <v>899</v>
      </c>
      <c r="AB899" s="85"/>
      <c r="AC899">
        <v>77</v>
      </c>
      <c r="AD899">
        <v>100</v>
      </c>
      <c r="AE899">
        <v>94</v>
      </c>
      <c r="AF899">
        <v>313</v>
      </c>
    </row>
    <row r="900" spans="1:32" x14ac:dyDescent="0.3">
      <c r="A900" t="s">
        <v>1361</v>
      </c>
      <c r="B900" s="53"/>
      <c r="C900" s="53"/>
      <c r="D900" s="87">
        <f>Vertices[[#This Row],[followersCount]]/100000</f>
        <v>7.3999999999999999E-4</v>
      </c>
      <c r="E900" s="84"/>
      <c r="F900" s="15"/>
      <c r="G900" s="15"/>
      <c r="H900" s="67" t="str">
        <f>IF(Vertices[[#This Row],[Size]]&gt;50,Vertices[[#This Row],[Vertex]],"")</f>
        <v/>
      </c>
      <c r="I900" s="67"/>
      <c r="J900" s="67"/>
      <c r="K900" s="16"/>
      <c r="L900" s="88"/>
      <c r="M900" s="89">
        <v>5664.5078125</v>
      </c>
      <c r="N900" s="89">
        <v>9158.298828125</v>
      </c>
      <c r="O900" s="78"/>
      <c r="P900" s="90"/>
      <c r="Q900" s="90"/>
      <c r="R900" s="116"/>
      <c r="S900" s="116"/>
      <c r="T900" s="116"/>
      <c r="U900" s="116"/>
      <c r="V900" s="117"/>
      <c r="W900" s="117"/>
      <c r="X900" s="117"/>
      <c r="Y900" s="117"/>
      <c r="Z900" s="51"/>
      <c r="AA900" s="85">
        <v>900</v>
      </c>
      <c r="AB900" s="85"/>
      <c r="AC900">
        <v>498</v>
      </c>
      <c r="AD900">
        <v>74</v>
      </c>
      <c r="AE900">
        <v>110</v>
      </c>
      <c r="AF900">
        <v>256</v>
      </c>
    </row>
    <row r="901" spans="1:32" x14ac:dyDescent="0.3">
      <c r="A901" t="s">
        <v>1362</v>
      </c>
      <c r="B901" s="53"/>
      <c r="C901" s="53"/>
      <c r="D901" s="87">
        <f>Vertices[[#This Row],[followersCount]]/100000</f>
        <v>2.8600000000000001E-3</v>
      </c>
      <c r="E901" s="84"/>
      <c r="F901" s="15"/>
      <c r="G901" s="15"/>
      <c r="H901" s="67" t="str">
        <f>IF(Vertices[[#This Row],[Size]]&gt;50,Vertices[[#This Row],[Vertex]],"")</f>
        <v/>
      </c>
      <c r="I901" s="67"/>
      <c r="J901" s="67"/>
      <c r="K901" s="16"/>
      <c r="L901" s="88"/>
      <c r="M901" s="89">
        <v>7205.67333984375</v>
      </c>
      <c r="N901" s="89">
        <v>3405.428955078125</v>
      </c>
      <c r="O901" s="78"/>
      <c r="P901" s="90"/>
      <c r="Q901" s="90"/>
      <c r="R901" s="116"/>
      <c r="S901" s="116"/>
      <c r="T901" s="116"/>
      <c r="U901" s="116"/>
      <c r="V901" s="117"/>
      <c r="W901" s="117"/>
      <c r="X901" s="117"/>
      <c r="Y901" s="117"/>
      <c r="Z901" s="51"/>
      <c r="AA901" s="85">
        <v>901</v>
      </c>
      <c r="AB901" s="85"/>
      <c r="AC901">
        <v>201</v>
      </c>
      <c r="AD901">
        <v>286</v>
      </c>
      <c r="AE901">
        <v>9</v>
      </c>
      <c r="AF901">
        <v>396</v>
      </c>
    </row>
    <row r="902" spans="1:32" x14ac:dyDescent="0.3">
      <c r="A902" t="s">
        <v>1363</v>
      </c>
      <c r="B902" s="53"/>
      <c r="C902" s="53"/>
      <c r="D902" s="87">
        <f>Vertices[[#This Row],[followersCount]]/100000</f>
        <v>4.8399999999999997E-3</v>
      </c>
      <c r="E902" s="84"/>
      <c r="F902" s="15"/>
      <c r="G902" s="15"/>
      <c r="H902" s="67" t="str">
        <f>IF(Vertices[[#This Row],[Size]]&gt;50,Vertices[[#This Row],[Vertex]],"")</f>
        <v/>
      </c>
      <c r="I902" s="67"/>
      <c r="J902" s="67"/>
      <c r="K902" s="16"/>
      <c r="L902" s="88"/>
      <c r="M902" s="89">
        <v>8642.138671875</v>
      </c>
      <c r="N902" s="89">
        <v>8317.65234375</v>
      </c>
      <c r="O902" s="78"/>
      <c r="P902" s="90"/>
      <c r="Q902" s="90"/>
      <c r="R902" s="116"/>
      <c r="S902" s="116"/>
      <c r="T902" s="116"/>
      <c r="U902" s="116"/>
      <c r="V902" s="117"/>
      <c r="W902" s="117"/>
      <c r="X902" s="117"/>
      <c r="Y902" s="117"/>
      <c r="Z902" s="51"/>
      <c r="AA902" s="85">
        <v>902</v>
      </c>
      <c r="AB902" s="85"/>
      <c r="AC902">
        <v>5831</v>
      </c>
      <c r="AD902">
        <v>484</v>
      </c>
      <c r="AE902">
        <v>3039</v>
      </c>
      <c r="AF902">
        <v>842</v>
      </c>
    </row>
    <row r="903" spans="1:32" x14ac:dyDescent="0.3">
      <c r="A903" t="s">
        <v>1364</v>
      </c>
      <c r="B903" s="53"/>
      <c r="C903" s="53"/>
      <c r="D903" s="87">
        <f>Vertices[[#This Row],[followersCount]]/100000</f>
        <v>4.0000000000000003E-5</v>
      </c>
      <c r="E903" s="84"/>
      <c r="F903" s="15"/>
      <c r="G903" s="15"/>
      <c r="H903" s="67" t="str">
        <f>IF(Vertices[[#This Row],[Size]]&gt;50,Vertices[[#This Row],[Vertex]],"")</f>
        <v/>
      </c>
      <c r="I903" s="67"/>
      <c r="J903" s="67"/>
      <c r="K903" s="16"/>
      <c r="L903" s="88"/>
      <c r="M903" s="89">
        <v>3192.80859375</v>
      </c>
      <c r="N903" s="89">
        <v>1603.9630126953125</v>
      </c>
      <c r="O903" s="78"/>
      <c r="P903" s="90"/>
      <c r="Q903" s="90"/>
      <c r="R903" s="116"/>
      <c r="S903" s="116"/>
      <c r="T903" s="116"/>
      <c r="U903" s="116"/>
      <c r="V903" s="117"/>
      <c r="W903" s="117"/>
      <c r="X903" s="117"/>
      <c r="Y903" s="117"/>
      <c r="Z903" s="51"/>
      <c r="AA903" s="85">
        <v>903</v>
      </c>
      <c r="AB903" s="85"/>
      <c r="AC903">
        <v>1</v>
      </c>
      <c r="AD903">
        <v>4</v>
      </c>
      <c r="AE903">
        <v>24</v>
      </c>
      <c r="AF903">
        <v>24</v>
      </c>
    </row>
    <row r="904" spans="1:32" x14ac:dyDescent="0.3">
      <c r="A904" t="s">
        <v>1365</v>
      </c>
      <c r="B904" s="53"/>
      <c r="C904" s="53"/>
      <c r="D904" s="87">
        <f>Vertices[[#This Row],[followersCount]]/100000</f>
        <v>0.17921999999999999</v>
      </c>
      <c r="E904" s="84"/>
      <c r="F904" s="15"/>
      <c r="G904" s="15"/>
      <c r="H904" s="67" t="str">
        <f>IF(Vertices[[#This Row],[Size]]&gt;50,Vertices[[#This Row],[Vertex]],"")</f>
        <v/>
      </c>
      <c r="I904" s="67"/>
      <c r="J904" s="67"/>
      <c r="K904" s="16"/>
      <c r="L904" s="88"/>
      <c r="M904" s="89">
        <v>7313.59130859375</v>
      </c>
      <c r="N904" s="89">
        <v>7148.4541015625</v>
      </c>
      <c r="O904" s="78"/>
      <c r="P904" s="90"/>
      <c r="Q904" s="90"/>
      <c r="R904" s="116"/>
      <c r="S904" s="116"/>
      <c r="T904" s="116"/>
      <c r="U904" s="116"/>
      <c r="V904" s="117"/>
      <c r="W904" s="117"/>
      <c r="X904" s="117"/>
      <c r="Y904" s="117"/>
      <c r="Z904" s="51"/>
      <c r="AA904" s="85">
        <v>904</v>
      </c>
      <c r="AB904" s="85"/>
      <c r="AC904">
        <v>9092</v>
      </c>
      <c r="AD904">
        <v>17922</v>
      </c>
      <c r="AE904">
        <v>1804</v>
      </c>
      <c r="AF904">
        <v>9215</v>
      </c>
    </row>
    <row r="905" spans="1:32" x14ac:dyDescent="0.3">
      <c r="A905" t="s">
        <v>1366</v>
      </c>
      <c r="B905" s="53"/>
      <c r="C905" s="53"/>
      <c r="D905" s="87">
        <f>Vertices[[#This Row],[followersCount]]/100000</f>
        <v>4.6999999999999999E-4</v>
      </c>
      <c r="E905" s="84"/>
      <c r="F905" s="15"/>
      <c r="G905" s="15"/>
      <c r="H905" s="67" t="str">
        <f>IF(Vertices[[#This Row],[Size]]&gt;50,Vertices[[#This Row],[Vertex]],"")</f>
        <v/>
      </c>
      <c r="I905" s="67"/>
      <c r="J905" s="67"/>
      <c r="K905" s="16"/>
      <c r="L905" s="88"/>
      <c r="M905" s="89">
        <v>8929.4365234375</v>
      </c>
      <c r="N905" s="89">
        <v>2296.259033203125</v>
      </c>
      <c r="O905" s="78"/>
      <c r="P905" s="90"/>
      <c r="Q905" s="90"/>
      <c r="R905" s="116"/>
      <c r="S905" s="116"/>
      <c r="T905" s="116"/>
      <c r="U905" s="116"/>
      <c r="V905" s="117"/>
      <c r="W905" s="117"/>
      <c r="X905" s="117"/>
      <c r="Y905" s="117"/>
      <c r="Z905" s="51"/>
      <c r="AA905" s="85">
        <v>905</v>
      </c>
      <c r="AB905" s="85"/>
      <c r="AC905">
        <v>71</v>
      </c>
      <c r="AD905">
        <v>47</v>
      </c>
      <c r="AE905">
        <v>3</v>
      </c>
      <c r="AF905">
        <v>107</v>
      </c>
    </row>
    <row r="906" spans="1:32" x14ac:dyDescent="0.3">
      <c r="A906" t="s">
        <v>1367</v>
      </c>
      <c r="B906" s="53"/>
      <c r="C906" s="53"/>
      <c r="D906" s="87">
        <f>Vertices[[#This Row],[followersCount]]/100000</f>
        <v>6.0999999999999997E-4</v>
      </c>
      <c r="E906" s="84"/>
      <c r="F906" s="15"/>
      <c r="G906" s="15"/>
      <c r="H906" s="67" t="str">
        <f>IF(Vertices[[#This Row],[Size]]&gt;50,Vertices[[#This Row],[Vertex]],"")</f>
        <v/>
      </c>
      <c r="I906" s="67"/>
      <c r="J906" s="67"/>
      <c r="K906" s="16"/>
      <c r="L906" s="88"/>
      <c r="M906" s="89">
        <v>2106.7138671875</v>
      </c>
      <c r="N906" s="89">
        <v>7470.36474609375</v>
      </c>
      <c r="O906" s="78"/>
      <c r="P906" s="90"/>
      <c r="Q906" s="90"/>
      <c r="R906" s="116"/>
      <c r="S906" s="116"/>
      <c r="T906" s="116"/>
      <c r="U906" s="116"/>
      <c r="V906" s="117"/>
      <c r="W906" s="117"/>
      <c r="X906" s="117"/>
      <c r="Y906" s="117"/>
      <c r="Z906" s="51"/>
      <c r="AA906" s="85">
        <v>906</v>
      </c>
      <c r="AB906" s="85"/>
      <c r="AC906">
        <v>621</v>
      </c>
      <c r="AD906">
        <v>61</v>
      </c>
      <c r="AE906">
        <v>292</v>
      </c>
      <c r="AF906">
        <v>206</v>
      </c>
    </row>
    <row r="907" spans="1:32" x14ac:dyDescent="0.3">
      <c r="A907" t="s">
        <v>1368</v>
      </c>
      <c r="B907" s="53"/>
      <c r="C907" s="53"/>
      <c r="D907" s="87">
        <f>Vertices[[#This Row],[followersCount]]/100000</f>
        <v>6.9999999999999994E-5</v>
      </c>
      <c r="E907" s="84"/>
      <c r="F907" s="15"/>
      <c r="G907" s="15"/>
      <c r="H907" s="67" t="str">
        <f>IF(Vertices[[#This Row],[Size]]&gt;50,Vertices[[#This Row],[Vertex]],"")</f>
        <v/>
      </c>
      <c r="I907" s="67"/>
      <c r="J907" s="67"/>
      <c r="K907" s="16"/>
      <c r="L907" s="88"/>
      <c r="M907" s="89">
        <v>3410.414306640625</v>
      </c>
      <c r="N907" s="89">
        <v>6446.5009765625</v>
      </c>
      <c r="O907" s="78"/>
      <c r="P907" s="90"/>
      <c r="Q907" s="90"/>
      <c r="R907" s="116"/>
      <c r="S907" s="116"/>
      <c r="T907" s="116"/>
      <c r="U907" s="116"/>
      <c r="V907" s="117"/>
      <c r="W907" s="117"/>
      <c r="X907" s="117"/>
      <c r="Y907" s="117"/>
      <c r="Z907" s="51"/>
      <c r="AA907" s="85">
        <v>907</v>
      </c>
      <c r="AB907" s="85"/>
      <c r="AC907">
        <v>6</v>
      </c>
      <c r="AD907">
        <v>7</v>
      </c>
      <c r="AE907">
        <v>264</v>
      </c>
      <c r="AF907">
        <v>280</v>
      </c>
    </row>
    <row r="908" spans="1:32" x14ac:dyDescent="0.3">
      <c r="A908" t="s">
        <v>1369</v>
      </c>
      <c r="B908" s="53"/>
      <c r="C908" s="53"/>
      <c r="D908" s="87">
        <f>Vertices[[#This Row],[followersCount]]/100000</f>
        <v>1.333E-2</v>
      </c>
      <c r="E908" s="84"/>
      <c r="F908" s="15"/>
      <c r="G908" s="15"/>
      <c r="H908" s="67" t="str">
        <f>IF(Vertices[[#This Row],[Size]]&gt;50,Vertices[[#This Row],[Vertex]],"")</f>
        <v/>
      </c>
      <c r="I908" s="67"/>
      <c r="J908" s="67"/>
      <c r="K908" s="16"/>
      <c r="L908" s="88"/>
      <c r="M908" s="89">
        <v>7613.2265625</v>
      </c>
      <c r="N908" s="89">
        <v>6818.90771484375</v>
      </c>
      <c r="O908" s="78"/>
      <c r="P908" s="90"/>
      <c r="Q908" s="90"/>
      <c r="R908" s="116"/>
      <c r="S908" s="116"/>
      <c r="T908" s="116"/>
      <c r="U908" s="116"/>
      <c r="V908" s="117"/>
      <c r="W908" s="117"/>
      <c r="X908" s="117"/>
      <c r="Y908" s="117"/>
      <c r="Z908" s="51"/>
      <c r="AA908" s="85">
        <v>908</v>
      </c>
      <c r="AB908" s="85"/>
      <c r="AC908">
        <v>596</v>
      </c>
      <c r="AD908">
        <v>1333</v>
      </c>
      <c r="AE908">
        <v>592</v>
      </c>
      <c r="AF908">
        <v>584</v>
      </c>
    </row>
    <row r="909" spans="1:32" x14ac:dyDescent="0.3">
      <c r="A909" t="s">
        <v>1370</v>
      </c>
      <c r="B909" s="53"/>
      <c r="C909" s="53"/>
      <c r="D909" s="87">
        <f>Vertices[[#This Row],[followersCount]]/100000</f>
        <v>9.0000000000000006E-5</v>
      </c>
      <c r="E909" s="84"/>
      <c r="F909" s="15"/>
      <c r="G909" s="15"/>
      <c r="H909" s="67" t="str">
        <f>IF(Vertices[[#This Row],[Size]]&gt;50,Vertices[[#This Row],[Vertex]],"")</f>
        <v/>
      </c>
      <c r="I909" s="67"/>
      <c r="J909" s="67"/>
      <c r="K909" s="16"/>
      <c r="L909" s="88"/>
      <c r="M909" s="89">
        <v>6978.0166015625</v>
      </c>
      <c r="N909" s="89">
        <v>1338.576171875</v>
      </c>
      <c r="O909" s="78"/>
      <c r="P909" s="90"/>
      <c r="Q909" s="90"/>
      <c r="R909" s="116"/>
      <c r="S909" s="116"/>
      <c r="T909" s="116"/>
      <c r="U909" s="116"/>
      <c r="V909" s="117"/>
      <c r="W909" s="117"/>
      <c r="X909" s="117"/>
      <c r="Y909" s="117"/>
      <c r="Z909" s="51"/>
      <c r="AA909" s="85">
        <v>909</v>
      </c>
      <c r="AB909" s="85"/>
      <c r="AC909">
        <v>34</v>
      </c>
      <c r="AD909">
        <v>9</v>
      </c>
      <c r="AE909">
        <v>163</v>
      </c>
      <c r="AF909">
        <v>59</v>
      </c>
    </row>
    <row r="910" spans="1:32" x14ac:dyDescent="0.3">
      <c r="A910" t="s">
        <v>1371</v>
      </c>
      <c r="B910" s="53"/>
      <c r="C910" s="53"/>
      <c r="D910" s="87">
        <f>Vertices[[#This Row],[followersCount]]/100000</f>
        <v>9.3000000000000005E-4</v>
      </c>
      <c r="E910" s="84"/>
      <c r="F910" s="15"/>
      <c r="G910" s="15"/>
      <c r="H910" s="67" t="str">
        <f>IF(Vertices[[#This Row],[Size]]&gt;50,Vertices[[#This Row],[Vertex]],"")</f>
        <v/>
      </c>
      <c r="I910" s="67"/>
      <c r="J910" s="67"/>
      <c r="K910" s="16"/>
      <c r="L910" s="88"/>
      <c r="M910" s="89">
        <v>8016.619140625</v>
      </c>
      <c r="N910" s="89">
        <v>1196.9588623046875</v>
      </c>
      <c r="O910" s="78"/>
      <c r="P910" s="90"/>
      <c r="Q910" s="90"/>
      <c r="R910" s="116"/>
      <c r="S910" s="116"/>
      <c r="T910" s="116"/>
      <c r="U910" s="116"/>
      <c r="V910" s="117"/>
      <c r="W910" s="117"/>
      <c r="X910" s="117"/>
      <c r="Y910" s="117"/>
      <c r="Z910" s="51"/>
      <c r="AA910" s="85">
        <v>910</v>
      </c>
      <c r="AB910" s="85"/>
      <c r="AC910">
        <v>207</v>
      </c>
      <c r="AD910">
        <v>93</v>
      </c>
      <c r="AE910">
        <v>336</v>
      </c>
      <c r="AF910">
        <v>1017</v>
      </c>
    </row>
    <row r="911" spans="1:32" x14ac:dyDescent="0.3">
      <c r="A911" t="s">
        <v>1372</v>
      </c>
      <c r="B911" s="53"/>
      <c r="C911" s="53"/>
      <c r="D911" s="87">
        <f>Vertices[[#This Row],[followersCount]]/100000</f>
        <v>8.1999999999999998E-4</v>
      </c>
      <c r="E911" s="84"/>
      <c r="F911" s="15"/>
      <c r="G911" s="15"/>
      <c r="H911" s="67" t="str">
        <f>IF(Vertices[[#This Row],[Size]]&gt;50,Vertices[[#This Row],[Vertex]],"")</f>
        <v/>
      </c>
      <c r="I911" s="67"/>
      <c r="J911" s="67"/>
      <c r="K911" s="16"/>
      <c r="L911" s="88"/>
      <c r="M911" s="89">
        <v>5007.34228515625</v>
      </c>
      <c r="N911" s="89">
        <v>1651.469482421875</v>
      </c>
      <c r="O911" s="78"/>
      <c r="P911" s="90"/>
      <c r="Q911" s="90"/>
      <c r="R911" s="116"/>
      <c r="S911" s="116"/>
      <c r="T911" s="116"/>
      <c r="U911" s="116"/>
      <c r="V911" s="117"/>
      <c r="W911" s="117"/>
      <c r="X911" s="117"/>
      <c r="Y911" s="117"/>
      <c r="Z911" s="51"/>
      <c r="AA911" s="85">
        <v>911</v>
      </c>
      <c r="AB911" s="85"/>
      <c r="AC911">
        <v>17</v>
      </c>
      <c r="AD911">
        <v>82</v>
      </c>
      <c r="AE911">
        <v>2</v>
      </c>
      <c r="AF911">
        <v>205</v>
      </c>
    </row>
    <row r="912" spans="1:32" x14ac:dyDescent="0.3">
      <c r="A912" t="s">
        <v>1373</v>
      </c>
      <c r="B912" s="53"/>
      <c r="C912" s="53"/>
      <c r="D912" s="87">
        <f>Vertices[[#This Row],[followersCount]]/100000</f>
        <v>4.3600000000000002E-3</v>
      </c>
      <c r="E912" s="84"/>
      <c r="F912" s="15"/>
      <c r="G912" s="15"/>
      <c r="H912" s="67" t="str">
        <f>IF(Vertices[[#This Row],[Size]]&gt;50,Vertices[[#This Row],[Vertex]],"")</f>
        <v/>
      </c>
      <c r="I912" s="67"/>
      <c r="J912" s="67"/>
      <c r="K912" s="16"/>
      <c r="L912" s="88"/>
      <c r="M912" s="89">
        <v>3216.413818359375</v>
      </c>
      <c r="N912" s="89">
        <v>8544.1064453125</v>
      </c>
      <c r="O912" s="78"/>
      <c r="P912" s="90"/>
      <c r="Q912" s="90"/>
      <c r="R912" s="116"/>
      <c r="S912" s="116"/>
      <c r="T912" s="116"/>
      <c r="U912" s="116"/>
      <c r="V912" s="117"/>
      <c r="W912" s="117"/>
      <c r="X912" s="117"/>
      <c r="Y912" s="117"/>
      <c r="Z912" s="51"/>
      <c r="AA912" s="85">
        <v>912</v>
      </c>
      <c r="AB912" s="85"/>
      <c r="AC912">
        <v>352</v>
      </c>
      <c r="AD912">
        <v>436</v>
      </c>
      <c r="AE912">
        <v>39</v>
      </c>
      <c r="AF912">
        <v>642</v>
      </c>
    </row>
    <row r="913" spans="1:32" x14ac:dyDescent="0.3">
      <c r="A913" t="s">
        <v>1374</v>
      </c>
      <c r="B913" s="53"/>
      <c r="C913" s="53"/>
      <c r="D913" s="87">
        <f>Vertices[[#This Row],[followersCount]]/100000</f>
        <v>2E-3</v>
      </c>
      <c r="E913" s="84"/>
      <c r="F913" s="15"/>
      <c r="G913" s="15"/>
      <c r="H913" s="67" t="str">
        <f>IF(Vertices[[#This Row],[Size]]&gt;50,Vertices[[#This Row],[Vertex]],"")</f>
        <v/>
      </c>
      <c r="I913" s="67"/>
      <c r="J913" s="67"/>
      <c r="K913" s="16"/>
      <c r="L913" s="88"/>
      <c r="M913" s="89">
        <v>2493.84619140625</v>
      </c>
      <c r="N913" s="89">
        <v>8869.1279296875</v>
      </c>
      <c r="O913" s="78"/>
      <c r="P913" s="90"/>
      <c r="Q913" s="90"/>
      <c r="R913" s="116"/>
      <c r="S913" s="116"/>
      <c r="T913" s="116"/>
      <c r="U913" s="116"/>
      <c r="V913" s="117"/>
      <c r="W913" s="117"/>
      <c r="X913" s="117"/>
      <c r="Y913" s="117"/>
      <c r="Z913" s="51"/>
      <c r="AA913" s="85">
        <v>913</v>
      </c>
      <c r="AB913" s="85"/>
      <c r="AC913">
        <v>996</v>
      </c>
      <c r="AD913">
        <v>200</v>
      </c>
      <c r="AE913">
        <v>80</v>
      </c>
      <c r="AF913">
        <v>106</v>
      </c>
    </row>
    <row r="914" spans="1:32" x14ac:dyDescent="0.3">
      <c r="A914" t="s">
        <v>1375</v>
      </c>
      <c r="B914" s="53"/>
      <c r="C914" s="53"/>
      <c r="D914" s="87">
        <f>Vertices[[#This Row],[followersCount]]/100000</f>
        <v>1.1520000000000001E-2</v>
      </c>
      <c r="E914" s="84"/>
      <c r="F914" s="15"/>
      <c r="G914" s="15"/>
      <c r="H914" s="67" t="str">
        <f>IF(Vertices[[#This Row],[Size]]&gt;50,Vertices[[#This Row],[Vertex]],"")</f>
        <v/>
      </c>
      <c r="I914" s="67"/>
      <c r="J914" s="67"/>
      <c r="K914" s="16"/>
      <c r="L914" s="88"/>
      <c r="M914" s="89">
        <v>8235.107421875</v>
      </c>
      <c r="N914" s="89">
        <v>7882.068359375</v>
      </c>
      <c r="O914" s="78"/>
      <c r="P914" s="90"/>
      <c r="Q914" s="90"/>
      <c r="R914" s="116"/>
      <c r="S914" s="116"/>
      <c r="T914" s="116"/>
      <c r="U914" s="116"/>
      <c r="V914" s="117"/>
      <c r="W914" s="117"/>
      <c r="X914" s="117"/>
      <c r="Y914" s="117"/>
      <c r="Z914" s="51"/>
      <c r="AA914" s="85">
        <v>914</v>
      </c>
      <c r="AB914" s="85"/>
      <c r="AC914">
        <v>6897</v>
      </c>
      <c r="AD914">
        <v>1152</v>
      </c>
      <c r="AE914">
        <v>1646</v>
      </c>
      <c r="AF914">
        <v>1015</v>
      </c>
    </row>
    <row r="915" spans="1:32" x14ac:dyDescent="0.3">
      <c r="A915" t="s">
        <v>1376</v>
      </c>
      <c r="B915" s="53"/>
      <c r="C915" s="53"/>
      <c r="D915" s="87">
        <f>Vertices[[#This Row],[followersCount]]/100000</f>
        <v>4.0000000000000003E-5</v>
      </c>
      <c r="E915" s="84"/>
      <c r="F915" s="15"/>
      <c r="G915" s="15"/>
      <c r="H915" s="67" t="str">
        <f>IF(Vertices[[#This Row],[Size]]&gt;50,Vertices[[#This Row],[Vertex]],"")</f>
        <v/>
      </c>
      <c r="I915" s="67"/>
      <c r="J915" s="67"/>
      <c r="K915" s="16"/>
      <c r="L915" s="88"/>
      <c r="M915" s="89">
        <v>9061.2109375</v>
      </c>
      <c r="N915" s="89">
        <v>6789.69677734375</v>
      </c>
      <c r="O915" s="78"/>
      <c r="P915" s="90"/>
      <c r="Q915" s="90"/>
      <c r="R915" s="116"/>
      <c r="S915" s="116"/>
      <c r="T915" s="116"/>
      <c r="U915" s="116"/>
      <c r="V915" s="117"/>
      <c r="W915" s="117"/>
      <c r="X915" s="117"/>
      <c r="Y915" s="117"/>
      <c r="Z915" s="51"/>
      <c r="AA915" s="85">
        <v>915</v>
      </c>
      <c r="AB915" s="85"/>
      <c r="AC915">
        <v>1</v>
      </c>
      <c r="AD915">
        <v>4</v>
      </c>
      <c r="AE915">
        <v>15</v>
      </c>
      <c r="AF915">
        <v>18</v>
      </c>
    </row>
    <row r="916" spans="1:32" x14ac:dyDescent="0.3">
      <c r="A916" t="s">
        <v>1377</v>
      </c>
      <c r="B916" s="53"/>
      <c r="C916" s="53"/>
      <c r="D916" s="87">
        <f>Vertices[[#This Row],[followersCount]]/100000</f>
        <v>0.11634</v>
      </c>
      <c r="E916" s="84"/>
      <c r="F916" s="15"/>
      <c r="G916" s="15"/>
      <c r="H916" s="67" t="str">
        <f>IF(Vertices[[#This Row],[Size]]&gt;50,Vertices[[#This Row],[Vertex]],"")</f>
        <v/>
      </c>
      <c r="I916" s="67"/>
      <c r="J916" s="67"/>
      <c r="K916" s="16"/>
      <c r="L916" s="88"/>
      <c r="M916" s="89">
        <v>4559.787109375</v>
      </c>
      <c r="N916" s="89">
        <v>212.86297607421875</v>
      </c>
      <c r="O916" s="78"/>
      <c r="P916" s="90"/>
      <c r="Q916" s="90"/>
      <c r="R916" s="116"/>
      <c r="S916" s="116"/>
      <c r="T916" s="116"/>
      <c r="U916" s="116"/>
      <c r="V916" s="117"/>
      <c r="W916" s="117"/>
      <c r="X916" s="117"/>
      <c r="Y916" s="117"/>
      <c r="Z916" s="51"/>
      <c r="AA916" s="85">
        <v>916</v>
      </c>
      <c r="AB916" s="85"/>
      <c r="AC916">
        <v>9668</v>
      </c>
      <c r="AD916">
        <v>11634</v>
      </c>
      <c r="AE916">
        <v>1152</v>
      </c>
      <c r="AF916">
        <v>3696</v>
      </c>
    </row>
    <row r="917" spans="1:32" x14ac:dyDescent="0.3">
      <c r="A917" t="s">
        <v>1378</v>
      </c>
      <c r="B917" s="53"/>
      <c r="C917" s="53"/>
      <c r="D917" s="87">
        <f>Vertices[[#This Row],[followersCount]]/100000</f>
        <v>5.3499999999999997E-3</v>
      </c>
      <c r="E917" s="84"/>
      <c r="F917" s="15"/>
      <c r="G917" s="15"/>
      <c r="H917" s="67" t="str">
        <f>IF(Vertices[[#This Row],[Size]]&gt;50,Vertices[[#This Row],[Vertex]],"")</f>
        <v/>
      </c>
      <c r="I917" s="67"/>
      <c r="J917" s="67"/>
      <c r="K917" s="16"/>
      <c r="L917" s="88"/>
      <c r="M917" s="89">
        <v>6048.2138671875</v>
      </c>
      <c r="N917" s="89">
        <v>7428.5361328125</v>
      </c>
      <c r="O917" s="78"/>
      <c r="P917" s="90"/>
      <c r="Q917" s="90"/>
      <c r="R917" s="116"/>
      <c r="S917" s="116"/>
      <c r="T917" s="116"/>
      <c r="U917" s="116"/>
      <c r="V917" s="117"/>
      <c r="W917" s="117"/>
      <c r="X917" s="117"/>
      <c r="Y917" s="117"/>
      <c r="Z917" s="51"/>
      <c r="AA917" s="85">
        <v>917</v>
      </c>
      <c r="AB917" s="85"/>
      <c r="AC917">
        <v>3493</v>
      </c>
      <c r="AD917">
        <v>535</v>
      </c>
      <c r="AE917">
        <v>11483</v>
      </c>
      <c r="AF917">
        <v>2609</v>
      </c>
    </row>
    <row r="918" spans="1:32" x14ac:dyDescent="0.3">
      <c r="A918" t="s">
        <v>1379</v>
      </c>
      <c r="B918" s="53"/>
      <c r="C918" s="53"/>
      <c r="D918" s="87">
        <f>Vertices[[#This Row],[followersCount]]/100000</f>
        <v>1.5E-3</v>
      </c>
      <c r="E918" s="84"/>
      <c r="F918" s="15"/>
      <c r="G918" s="15"/>
      <c r="H918" s="67" t="str">
        <f>IF(Vertices[[#This Row],[Size]]&gt;50,Vertices[[#This Row],[Vertex]],"")</f>
        <v/>
      </c>
      <c r="I918" s="67"/>
      <c r="J918" s="67"/>
      <c r="K918" s="16"/>
      <c r="L918" s="88"/>
      <c r="M918" s="89">
        <v>6218.0166015625</v>
      </c>
      <c r="N918" s="89">
        <v>7353.439453125</v>
      </c>
      <c r="O918" s="78"/>
      <c r="P918" s="90"/>
      <c r="Q918" s="90"/>
      <c r="R918" s="116"/>
      <c r="S918" s="116"/>
      <c r="T918" s="116"/>
      <c r="U918" s="116"/>
      <c r="V918" s="117"/>
      <c r="W918" s="117"/>
      <c r="X918" s="117"/>
      <c r="Y918" s="117"/>
      <c r="Z918" s="51"/>
      <c r="AA918" s="85">
        <v>918</v>
      </c>
      <c r="AB918" s="85"/>
      <c r="AC918">
        <v>1157</v>
      </c>
      <c r="AD918">
        <v>150</v>
      </c>
      <c r="AE918">
        <v>7</v>
      </c>
      <c r="AF918">
        <v>595</v>
      </c>
    </row>
    <row r="919" spans="1:32" x14ac:dyDescent="0.3">
      <c r="A919" t="s">
        <v>1380</v>
      </c>
      <c r="B919" s="53"/>
      <c r="C919" s="53"/>
      <c r="D919" s="87">
        <f>Vertices[[#This Row],[followersCount]]/100000</f>
        <v>0.22508</v>
      </c>
      <c r="E919" s="84"/>
      <c r="F919" s="15"/>
      <c r="G919" s="15"/>
      <c r="H919" s="67" t="str">
        <f>IF(Vertices[[#This Row],[Size]]&gt;50,Vertices[[#This Row],[Vertex]],"")</f>
        <v/>
      </c>
      <c r="I919" s="67"/>
      <c r="J919" s="67"/>
      <c r="K919" s="16"/>
      <c r="L919" s="88"/>
      <c r="M919" s="89">
        <v>1520.91259765625</v>
      </c>
      <c r="N919" s="89">
        <v>2981.244384765625</v>
      </c>
      <c r="O919" s="78"/>
      <c r="P919" s="90"/>
      <c r="Q919" s="90"/>
      <c r="R919" s="116"/>
      <c r="S919" s="116"/>
      <c r="T919" s="116"/>
      <c r="U919" s="116"/>
      <c r="V919" s="117"/>
      <c r="W919" s="117"/>
      <c r="X919" s="117"/>
      <c r="Y919" s="117"/>
      <c r="Z919" s="51"/>
      <c r="AA919" s="85">
        <v>919</v>
      </c>
      <c r="AB919" s="85"/>
      <c r="AC919">
        <v>1531</v>
      </c>
      <c r="AD919">
        <v>22508</v>
      </c>
      <c r="AE919">
        <v>3233</v>
      </c>
      <c r="AF919">
        <v>13277</v>
      </c>
    </row>
    <row r="920" spans="1:32" x14ac:dyDescent="0.3">
      <c r="A920" t="s">
        <v>1381</v>
      </c>
      <c r="B920" s="53"/>
      <c r="C920" s="53"/>
      <c r="D920" s="87">
        <f>Vertices[[#This Row],[followersCount]]/100000</f>
        <v>1.9E-3</v>
      </c>
      <c r="E920" s="84"/>
      <c r="F920" s="15"/>
      <c r="G920" s="15"/>
      <c r="H920" s="67" t="str">
        <f>IF(Vertices[[#This Row],[Size]]&gt;50,Vertices[[#This Row],[Vertex]],"")</f>
        <v/>
      </c>
      <c r="I920" s="67"/>
      <c r="J920" s="67"/>
      <c r="K920" s="16"/>
      <c r="L920" s="88"/>
      <c r="M920" s="89">
        <v>1482.11962890625</v>
      </c>
      <c r="N920" s="89">
        <v>3744.302978515625</v>
      </c>
      <c r="O920" s="78"/>
      <c r="P920" s="90"/>
      <c r="Q920" s="90"/>
      <c r="R920" s="116"/>
      <c r="S920" s="116"/>
      <c r="T920" s="116"/>
      <c r="U920" s="116"/>
      <c r="V920" s="117"/>
      <c r="W920" s="117"/>
      <c r="X920" s="117"/>
      <c r="Y920" s="117"/>
      <c r="Z920" s="51"/>
      <c r="AA920" s="85">
        <v>920</v>
      </c>
      <c r="AB920" s="85"/>
      <c r="AC920">
        <v>3349</v>
      </c>
      <c r="AD920">
        <v>190</v>
      </c>
      <c r="AE920">
        <v>1089</v>
      </c>
      <c r="AF920">
        <v>472</v>
      </c>
    </row>
    <row r="921" spans="1:32" x14ac:dyDescent="0.3">
      <c r="A921" t="s">
        <v>174</v>
      </c>
      <c r="B921" s="53"/>
      <c r="C921" s="53"/>
      <c r="D921" s="87">
        <f>Vertices[[#This Row],[followersCount]]/100000</f>
        <v>1.0182100000000001</v>
      </c>
      <c r="E921" s="84"/>
      <c r="F921" s="15"/>
      <c r="G921" s="15"/>
      <c r="H921" s="67" t="str">
        <f>IF(Vertices[[#This Row],[Size]]&gt;50,Vertices[[#This Row],[Vertex]],"")</f>
        <v/>
      </c>
      <c r="I921" s="67"/>
      <c r="J921" s="67"/>
      <c r="K921" s="16"/>
      <c r="L921" s="88"/>
      <c r="M921" s="89">
        <v>4509.455078125</v>
      </c>
      <c r="N921" s="89">
        <v>2476.908935546875</v>
      </c>
      <c r="O921" s="78"/>
      <c r="P921" s="90"/>
      <c r="Q921" s="90"/>
      <c r="R921" s="116"/>
      <c r="S921" s="116"/>
      <c r="T921" s="116"/>
      <c r="U921" s="116"/>
      <c r="V921" s="117"/>
      <c r="W921" s="117"/>
      <c r="X921" s="117"/>
      <c r="Y921" s="117"/>
      <c r="Z921" s="51"/>
      <c r="AA921" s="85">
        <v>921</v>
      </c>
      <c r="AB921" s="85"/>
      <c r="AC921">
        <v>5270</v>
      </c>
      <c r="AD921">
        <v>101821</v>
      </c>
      <c r="AE921">
        <v>168600</v>
      </c>
      <c r="AF921">
        <v>55249</v>
      </c>
    </row>
    <row r="922" spans="1:32" x14ac:dyDescent="0.3">
      <c r="A922" t="s">
        <v>1382</v>
      </c>
      <c r="B922" s="53"/>
      <c r="C922" s="53"/>
      <c r="D922" s="87">
        <f>Vertices[[#This Row],[followersCount]]/100000</f>
        <v>5.62E-3</v>
      </c>
      <c r="E922" s="84"/>
      <c r="F922" s="15"/>
      <c r="G922" s="15"/>
      <c r="H922" s="67" t="str">
        <f>IF(Vertices[[#This Row],[Size]]&gt;50,Vertices[[#This Row],[Vertex]],"")</f>
        <v/>
      </c>
      <c r="I922" s="67"/>
      <c r="J922" s="67"/>
      <c r="K922" s="16"/>
      <c r="L922" s="88"/>
      <c r="M922" s="89">
        <v>7920.9140625</v>
      </c>
      <c r="N922" s="89">
        <v>3205.169677734375</v>
      </c>
      <c r="O922" s="78"/>
      <c r="P922" s="90"/>
      <c r="Q922" s="90"/>
      <c r="R922" s="116"/>
      <c r="S922" s="116"/>
      <c r="T922" s="116"/>
      <c r="U922" s="116"/>
      <c r="V922" s="117"/>
      <c r="W922" s="117"/>
      <c r="X922" s="117"/>
      <c r="Y922" s="117"/>
      <c r="Z922" s="51"/>
      <c r="AA922" s="85">
        <v>922</v>
      </c>
      <c r="AB922" s="85"/>
      <c r="AC922">
        <v>539</v>
      </c>
      <c r="AD922">
        <v>562</v>
      </c>
      <c r="AE922">
        <v>18</v>
      </c>
      <c r="AF922">
        <v>668</v>
      </c>
    </row>
    <row r="923" spans="1:32" x14ac:dyDescent="0.3">
      <c r="A923" t="s">
        <v>1383</v>
      </c>
      <c r="B923" s="53"/>
      <c r="C923" s="53"/>
      <c r="D923" s="87">
        <f>Vertices[[#This Row],[followersCount]]/100000</f>
        <v>6.9999999999999994E-5</v>
      </c>
      <c r="E923" s="84"/>
      <c r="F923" s="15"/>
      <c r="G923" s="15"/>
      <c r="H923" s="67" t="str">
        <f>IF(Vertices[[#This Row],[Size]]&gt;50,Vertices[[#This Row],[Vertex]],"")</f>
        <v/>
      </c>
      <c r="I923" s="67"/>
      <c r="J923" s="67"/>
      <c r="K923" s="16"/>
      <c r="L923" s="88"/>
      <c r="M923" s="89">
        <v>4461.50732421875</v>
      </c>
      <c r="N923" s="89">
        <v>2911.4541015625</v>
      </c>
      <c r="O923" s="78"/>
      <c r="P923" s="90"/>
      <c r="Q923" s="90"/>
      <c r="R923" s="116"/>
      <c r="S923" s="116"/>
      <c r="T923" s="116"/>
      <c r="U923" s="116"/>
      <c r="V923" s="117"/>
      <c r="W923" s="117"/>
      <c r="X923" s="117"/>
      <c r="Y923" s="117"/>
      <c r="Z923" s="51"/>
      <c r="AA923" s="85">
        <v>923</v>
      </c>
      <c r="AB923" s="85"/>
      <c r="AC923">
        <v>5</v>
      </c>
      <c r="AD923">
        <v>7</v>
      </c>
      <c r="AE923">
        <v>1</v>
      </c>
      <c r="AF923">
        <v>19</v>
      </c>
    </row>
    <row r="924" spans="1:32" x14ac:dyDescent="0.3">
      <c r="A924" t="s">
        <v>189</v>
      </c>
      <c r="B924" s="53"/>
      <c r="C924" s="53"/>
      <c r="D924" s="87">
        <f>Vertices[[#This Row],[followersCount]]/100000</f>
        <v>1.009E-2</v>
      </c>
      <c r="E924" s="84"/>
      <c r="F924" s="15"/>
      <c r="G924" s="15"/>
      <c r="H924" s="67" t="str">
        <f>IF(Vertices[[#This Row],[Size]]&gt;50,Vertices[[#This Row],[Vertex]],"")</f>
        <v/>
      </c>
      <c r="I924" s="67"/>
      <c r="J924" s="67"/>
      <c r="K924" s="16"/>
      <c r="L924" s="88"/>
      <c r="M924" s="89">
        <v>9137.0244140625</v>
      </c>
      <c r="N924" s="89">
        <v>3962.780517578125</v>
      </c>
      <c r="O924" s="78"/>
      <c r="P924" s="90"/>
      <c r="Q924" s="90"/>
      <c r="R924" s="116"/>
      <c r="S924" s="116"/>
      <c r="T924" s="116"/>
      <c r="U924" s="116"/>
      <c r="V924" s="117"/>
      <c r="W924" s="117"/>
      <c r="X924" s="117"/>
      <c r="Y924" s="117"/>
      <c r="Z924" s="51"/>
      <c r="AA924" s="85">
        <v>924</v>
      </c>
      <c r="AB924" s="85"/>
      <c r="AC924">
        <v>2336</v>
      </c>
      <c r="AD924">
        <v>1009</v>
      </c>
      <c r="AE924">
        <v>1060</v>
      </c>
      <c r="AF924">
        <v>2050</v>
      </c>
    </row>
    <row r="925" spans="1:32" x14ac:dyDescent="0.3">
      <c r="A925" t="s">
        <v>1384</v>
      </c>
      <c r="B925" s="53"/>
      <c r="C925" s="53"/>
      <c r="D925" s="87">
        <f>Vertices[[#This Row],[followersCount]]/100000</f>
        <v>1.42E-3</v>
      </c>
      <c r="E925" s="84"/>
      <c r="F925" s="15"/>
      <c r="G925" s="15"/>
      <c r="H925" s="67" t="str">
        <f>IF(Vertices[[#This Row],[Size]]&gt;50,Vertices[[#This Row],[Vertex]],"")</f>
        <v/>
      </c>
      <c r="I925" s="67"/>
      <c r="J925" s="67"/>
      <c r="K925" s="16"/>
      <c r="L925" s="88"/>
      <c r="M925" s="89">
        <v>3659.7333984375</v>
      </c>
      <c r="N925" s="89">
        <v>3543.963623046875</v>
      </c>
      <c r="O925" s="78"/>
      <c r="P925" s="90"/>
      <c r="Q925" s="90"/>
      <c r="R925" s="116"/>
      <c r="S925" s="116"/>
      <c r="T925" s="116"/>
      <c r="U925" s="116"/>
      <c r="V925" s="117"/>
      <c r="W925" s="117"/>
      <c r="X925" s="117"/>
      <c r="Y925" s="117"/>
      <c r="Z925" s="51"/>
      <c r="AA925" s="85">
        <v>925</v>
      </c>
      <c r="AB925" s="85"/>
      <c r="AC925">
        <v>651</v>
      </c>
      <c r="AD925">
        <v>142</v>
      </c>
      <c r="AE925">
        <v>645</v>
      </c>
      <c r="AF925">
        <v>297</v>
      </c>
    </row>
    <row r="926" spans="1:32" x14ac:dyDescent="0.3">
      <c r="A926" t="s">
        <v>1385</v>
      </c>
      <c r="B926" s="53"/>
      <c r="C926" s="53"/>
      <c r="D926" s="87">
        <f>Vertices[[#This Row],[followersCount]]/100000</f>
        <v>4.0000000000000002E-4</v>
      </c>
      <c r="E926" s="84"/>
      <c r="F926" s="15"/>
      <c r="G926" s="15"/>
      <c r="H926" s="67" t="str">
        <f>IF(Vertices[[#This Row],[Size]]&gt;50,Vertices[[#This Row],[Vertex]],"")</f>
        <v/>
      </c>
      <c r="I926" s="67"/>
      <c r="J926" s="67"/>
      <c r="K926" s="16"/>
      <c r="L926" s="88"/>
      <c r="M926" s="89">
        <v>2816.356689453125</v>
      </c>
      <c r="N926" s="89">
        <v>8707.6552734375</v>
      </c>
      <c r="O926" s="78"/>
      <c r="P926" s="90"/>
      <c r="Q926" s="90"/>
      <c r="R926" s="116"/>
      <c r="S926" s="116"/>
      <c r="T926" s="116"/>
      <c r="U926" s="116"/>
      <c r="V926" s="117"/>
      <c r="W926" s="117"/>
      <c r="X926" s="117"/>
      <c r="Y926" s="117"/>
      <c r="Z926" s="51"/>
      <c r="AA926" s="85">
        <v>926</v>
      </c>
      <c r="AB926" s="85"/>
      <c r="AC926">
        <v>740</v>
      </c>
      <c r="AD926">
        <v>40</v>
      </c>
      <c r="AE926">
        <v>4006</v>
      </c>
      <c r="AF926">
        <v>69</v>
      </c>
    </row>
    <row r="927" spans="1:32" x14ac:dyDescent="0.3">
      <c r="A927" t="s">
        <v>1386</v>
      </c>
      <c r="B927" s="53"/>
      <c r="C927" s="53"/>
      <c r="D927" s="87">
        <f>Vertices[[#This Row],[followersCount]]/100000</f>
        <v>2.7999999999999998E-4</v>
      </c>
      <c r="E927" s="84"/>
      <c r="F927" s="15"/>
      <c r="G927" s="15"/>
      <c r="H927" s="67" t="str">
        <f>IF(Vertices[[#This Row],[Size]]&gt;50,Vertices[[#This Row],[Vertex]],"")</f>
        <v/>
      </c>
      <c r="I927" s="67"/>
      <c r="J927" s="67"/>
      <c r="K927" s="16"/>
      <c r="L927" s="88"/>
      <c r="M927" s="89">
        <v>2211.0830078125</v>
      </c>
      <c r="N927" s="89">
        <v>3328.218017578125</v>
      </c>
      <c r="O927" s="78"/>
      <c r="P927" s="90"/>
      <c r="Q927" s="90"/>
      <c r="R927" s="116"/>
      <c r="S927" s="116"/>
      <c r="T927" s="116"/>
      <c r="U927" s="116"/>
      <c r="V927" s="117"/>
      <c r="W927" s="117"/>
      <c r="X927" s="117"/>
      <c r="Y927" s="117"/>
      <c r="Z927" s="51"/>
      <c r="AA927" s="85">
        <v>927</v>
      </c>
      <c r="AB927" s="85"/>
      <c r="AC927">
        <v>120</v>
      </c>
      <c r="AD927">
        <v>28</v>
      </c>
      <c r="AE927">
        <v>694</v>
      </c>
      <c r="AF927">
        <v>729</v>
      </c>
    </row>
    <row r="928" spans="1:32" x14ac:dyDescent="0.3">
      <c r="A928" t="s">
        <v>1387</v>
      </c>
      <c r="B928" s="53"/>
      <c r="C928" s="53"/>
      <c r="D928" s="87">
        <f>Vertices[[#This Row],[followersCount]]/100000</f>
        <v>6.4799999999999996E-3</v>
      </c>
      <c r="E928" s="84"/>
      <c r="F928" s="15"/>
      <c r="G928" s="15"/>
      <c r="H928" s="67" t="str">
        <f>IF(Vertices[[#This Row],[Size]]&gt;50,Vertices[[#This Row],[Vertex]],"")</f>
        <v/>
      </c>
      <c r="I928" s="67"/>
      <c r="J928" s="67"/>
      <c r="K928" s="16"/>
      <c r="L928" s="88"/>
      <c r="M928" s="89">
        <v>5879.8388671875</v>
      </c>
      <c r="N928" s="89">
        <v>482.48593139648438</v>
      </c>
      <c r="O928" s="78"/>
      <c r="P928" s="90"/>
      <c r="Q928" s="90"/>
      <c r="R928" s="116"/>
      <c r="S928" s="116"/>
      <c r="T928" s="116"/>
      <c r="U928" s="116"/>
      <c r="V928" s="117"/>
      <c r="W928" s="117"/>
      <c r="X928" s="117"/>
      <c r="Y928" s="117"/>
      <c r="Z928" s="51"/>
      <c r="AA928" s="85">
        <v>928</v>
      </c>
      <c r="AB928" s="85"/>
      <c r="AC928">
        <v>534</v>
      </c>
      <c r="AD928">
        <v>648</v>
      </c>
      <c r="AE928">
        <v>532</v>
      </c>
      <c r="AF928">
        <v>380</v>
      </c>
    </row>
    <row r="929" spans="1:32" x14ac:dyDescent="0.3">
      <c r="A929" t="s">
        <v>1388</v>
      </c>
      <c r="B929" s="53"/>
      <c r="C929" s="53"/>
      <c r="D929" s="87">
        <f>Vertices[[#This Row],[followersCount]]/100000</f>
        <v>8.1499999999999993E-3</v>
      </c>
      <c r="E929" s="84"/>
      <c r="F929" s="15"/>
      <c r="G929" s="15"/>
      <c r="H929" s="67" t="str">
        <f>IF(Vertices[[#This Row],[Size]]&gt;50,Vertices[[#This Row],[Vertex]],"")</f>
        <v/>
      </c>
      <c r="I929" s="67"/>
      <c r="J929" s="67"/>
      <c r="K929" s="16"/>
      <c r="L929" s="88"/>
      <c r="M929" s="89">
        <v>4018.161865234375</v>
      </c>
      <c r="N929" s="89">
        <v>1093.858642578125</v>
      </c>
      <c r="O929" s="78"/>
      <c r="P929" s="90"/>
      <c r="Q929" s="90"/>
      <c r="R929" s="116"/>
      <c r="S929" s="116"/>
      <c r="T929" s="116"/>
      <c r="U929" s="116"/>
      <c r="V929" s="117"/>
      <c r="W929" s="117"/>
      <c r="X929" s="117"/>
      <c r="Y929" s="117"/>
      <c r="Z929" s="51"/>
      <c r="AA929" s="85">
        <v>929</v>
      </c>
      <c r="AB929" s="85"/>
      <c r="AC929">
        <v>385</v>
      </c>
      <c r="AD929">
        <v>815</v>
      </c>
      <c r="AE929">
        <v>1987</v>
      </c>
      <c r="AF929">
        <v>557</v>
      </c>
    </row>
    <row r="930" spans="1:32" x14ac:dyDescent="0.3">
      <c r="A930" t="s">
        <v>1389</v>
      </c>
      <c r="B930" s="53"/>
      <c r="C930" s="53"/>
      <c r="D930" s="87">
        <f>Vertices[[#This Row],[followersCount]]/100000</f>
        <v>2.0000000000000001E-4</v>
      </c>
      <c r="E930" s="84"/>
      <c r="F930" s="15"/>
      <c r="G930" s="15"/>
      <c r="H930" s="67" t="str">
        <f>IF(Vertices[[#This Row],[Size]]&gt;50,Vertices[[#This Row],[Vertex]],"")</f>
        <v/>
      </c>
      <c r="I930" s="67"/>
      <c r="J930" s="67"/>
      <c r="K930" s="16"/>
      <c r="L930" s="88"/>
      <c r="M930" s="89">
        <v>9112.73046875</v>
      </c>
      <c r="N930" s="89">
        <v>6584.96337890625</v>
      </c>
      <c r="O930" s="78"/>
      <c r="P930" s="90"/>
      <c r="Q930" s="90"/>
      <c r="R930" s="116"/>
      <c r="S930" s="116"/>
      <c r="T930" s="116"/>
      <c r="U930" s="116"/>
      <c r="V930" s="117"/>
      <c r="W930" s="117"/>
      <c r="X930" s="117"/>
      <c r="Y930" s="117"/>
      <c r="Z930" s="51"/>
      <c r="AA930" s="85">
        <v>930</v>
      </c>
      <c r="AB930" s="85"/>
      <c r="AC930">
        <v>85</v>
      </c>
      <c r="AD930">
        <v>20</v>
      </c>
      <c r="AE930">
        <v>7</v>
      </c>
      <c r="AF930">
        <v>106</v>
      </c>
    </row>
    <row r="931" spans="1:32" x14ac:dyDescent="0.3">
      <c r="A931" t="s">
        <v>1390</v>
      </c>
      <c r="B931" s="53"/>
      <c r="C931" s="53"/>
      <c r="D931" s="87">
        <f>Vertices[[#This Row],[followersCount]]/100000</f>
        <v>5.0000000000000002E-5</v>
      </c>
      <c r="E931" s="84"/>
      <c r="F931" s="15"/>
      <c r="G931" s="15"/>
      <c r="H931" s="67" t="str">
        <f>IF(Vertices[[#This Row],[Size]]&gt;50,Vertices[[#This Row],[Vertex]],"")</f>
        <v/>
      </c>
      <c r="I931" s="67"/>
      <c r="J931" s="67"/>
      <c r="K931" s="16"/>
      <c r="L931" s="88"/>
      <c r="M931" s="89">
        <v>9626.3505859375</v>
      </c>
      <c r="N931" s="89">
        <v>4495.11328125</v>
      </c>
      <c r="O931" s="78"/>
      <c r="P931" s="90"/>
      <c r="Q931" s="90"/>
      <c r="R931" s="116"/>
      <c r="S931" s="116"/>
      <c r="T931" s="116"/>
      <c r="U931" s="116"/>
      <c r="V931" s="117"/>
      <c r="W931" s="117"/>
      <c r="X931" s="117"/>
      <c r="Y931" s="117"/>
      <c r="Z931" s="51"/>
      <c r="AA931" s="85">
        <v>931</v>
      </c>
      <c r="AB931" s="85"/>
      <c r="AC931">
        <v>0</v>
      </c>
      <c r="AD931">
        <v>5</v>
      </c>
      <c r="AE931">
        <v>1</v>
      </c>
      <c r="AF931">
        <v>11</v>
      </c>
    </row>
    <row r="932" spans="1:32" x14ac:dyDescent="0.3">
      <c r="A932" t="s">
        <v>1391</v>
      </c>
      <c r="B932" s="53"/>
      <c r="C932" s="53"/>
      <c r="D932" s="87">
        <f>Vertices[[#This Row],[followersCount]]/100000</f>
        <v>1.9000000000000001E-4</v>
      </c>
      <c r="E932" s="84"/>
      <c r="F932" s="15"/>
      <c r="G932" s="15"/>
      <c r="H932" s="67" t="str">
        <f>IF(Vertices[[#This Row],[Size]]&gt;50,Vertices[[#This Row],[Vertex]],"")</f>
        <v/>
      </c>
      <c r="I932" s="67"/>
      <c r="J932" s="67"/>
      <c r="K932" s="16"/>
      <c r="L932" s="88"/>
      <c r="M932" s="89">
        <v>3212.4677734375</v>
      </c>
      <c r="N932" s="89">
        <v>1737.9312744140625</v>
      </c>
      <c r="O932" s="78"/>
      <c r="P932" s="90"/>
      <c r="Q932" s="90"/>
      <c r="R932" s="116"/>
      <c r="S932" s="116"/>
      <c r="T932" s="116"/>
      <c r="U932" s="116"/>
      <c r="V932" s="117"/>
      <c r="W932" s="117"/>
      <c r="X932" s="117"/>
      <c r="Y932" s="117"/>
      <c r="Z932" s="51"/>
      <c r="AA932" s="85">
        <v>932</v>
      </c>
      <c r="AB932" s="85"/>
      <c r="AC932">
        <v>15</v>
      </c>
      <c r="AD932">
        <v>19</v>
      </c>
      <c r="AE932">
        <v>7</v>
      </c>
      <c r="AF932">
        <v>183</v>
      </c>
    </row>
    <row r="933" spans="1:32" x14ac:dyDescent="0.3">
      <c r="A933" t="s">
        <v>1392</v>
      </c>
      <c r="B933" s="53"/>
      <c r="C933" s="53"/>
      <c r="D933" s="87">
        <f>Vertices[[#This Row],[followersCount]]/100000</f>
        <v>9.0600000000000003E-3</v>
      </c>
      <c r="E933" s="84"/>
      <c r="F933" s="15"/>
      <c r="G933" s="15"/>
      <c r="H933" s="67" t="str">
        <f>IF(Vertices[[#This Row],[Size]]&gt;50,Vertices[[#This Row],[Vertex]],"")</f>
        <v/>
      </c>
      <c r="I933" s="67"/>
      <c r="J933" s="67"/>
      <c r="K933" s="16"/>
      <c r="L933" s="88"/>
      <c r="M933" s="89">
        <v>4929.7021484375</v>
      </c>
      <c r="N933" s="89">
        <v>7985.64208984375</v>
      </c>
      <c r="O933" s="78"/>
      <c r="P933" s="90"/>
      <c r="Q933" s="90"/>
      <c r="R933" s="116"/>
      <c r="S933" s="116"/>
      <c r="T933" s="116"/>
      <c r="U933" s="116"/>
      <c r="V933" s="117"/>
      <c r="W933" s="117"/>
      <c r="X933" s="117"/>
      <c r="Y933" s="117"/>
      <c r="Z933" s="51"/>
      <c r="AA933" s="85">
        <v>933</v>
      </c>
      <c r="AB933" s="85"/>
      <c r="AC933">
        <v>733</v>
      </c>
      <c r="AD933">
        <v>906</v>
      </c>
      <c r="AE933">
        <v>76</v>
      </c>
      <c r="AF933">
        <v>2129</v>
      </c>
    </row>
    <row r="934" spans="1:32" x14ac:dyDescent="0.3">
      <c r="A934" t="s">
        <v>1393</v>
      </c>
      <c r="B934" s="53"/>
      <c r="C934" s="53"/>
      <c r="D934" s="87">
        <f>Vertices[[#This Row],[followersCount]]/100000</f>
        <v>3.8000000000000002E-4</v>
      </c>
      <c r="E934" s="84"/>
      <c r="F934" s="15"/>
      <c r="G934" s="15"/>
      <c r="H934" s="67" t="str">
        <f>IF(Vertices[[#This Row],[Size]]&gt;50,Vertices[[#This Row],[Vertex]],"")</f>
        <v/>
      </c>
      <c r="I934" s="67"/>
      <c r="J934" s="67"/>
      <c r="K934" s="16"/>
      <c r="L934" s="88"/>
      <c r="M934" s="89">
        <v>6268.37109375</v>
      </c>
      <c r="N934" s="89">
        <v>9519.7392578125</v>
      </c>
      <c r="O934" s="78"/>
      <c r="P934" s="90"/>
      <c r="Q934" s="90"/>
      <c r="R934" s="116"/>
      <c r="S934" s="116"/>
      <c r="T934" s="116"/>
      <c r="U934" s="116"/>
      <c r="V934" s="117"/>
      <c r="W934" s="117"/>
      <c r="X934" s="117"/>
      <c r="Y934" s="117"/>
      <c r="Z934" s="51"/>
      <c r="AA934" s="85">
        <v>934</v>
      </c>
      <c r="AB934" s="85"/>
      <c r="AC934">
        <v>45</v>
      </c>
      <c r="AD934">
        <v>38</v>
      </c>
      <c r="AE934">
        <v>13</v>
      </c>
      <c r="AF934">
        <v>252</v>
      </c>
    </row>
    <row r="935" spans="1:32" x14ac:dyDescent="0.3">
      <c r="A935" t="s">
        <v>1394</v>
      </c>
      <c r="B935" s="53"/>
      <c r="C935" s="53"/>
      <c r="D935" s="87">
        <f>Vertices[[#This Row],[followersCount]]/100000</f>
        <v>7.2000000000000005E-4</v>
      </c>
      <c r="E935" s="84"/>
      <c r="F935" s="15"/>
      <c r="G935" s="15"/>
      <c r="H935" s="67" t="str">
        <f>IF(Vertices[[#This Row],[Size]]&gt;50,Vertices[[#This Row],[Vertex]],"")</f>
        <v/>
      </c>
      <c r="I935" s="67"/>
      <c r="J935" s="67"/>
      <c r="K935" s="16"/>
      <c r="L935" s="88"/>
      <c r="M935" s="89">
        <v>8657.119140625</v>
      </c>
      <c r="N935" s="89">
        <v>5537.9833984375</v>
      </c>
      <c r="O935" s="78"/>
      <c r="P935" s="90"/>
      <c r="Q935" s="90"/>
      <c r="R935" s="116"/>
      <c r="S935" s="116"/>
      <c r="T935" s="116"/>
      <c r="U935" s="116"/>
      <c r="V935" s="117"/>
      <c r="W935" s="117"/>
      <c r="X935" s="117"/>
      <c r="Y935" s="117"/>
      <c r="Z935" s="51"/>
      <c r="AA935" s="85">
        <v>935</v>
      </c>
      <c r="AB935" s="85"/>
      <c r="AC935">
        <v>9</v>
      </c>
      <c r="AD935">
        <v>72</v>
      </c>
      <c r="AE935">
        <v>10</v>
      </c>
      <c r="AF935">
        <v>265</v>
      </c>
    </row>
    <row r="936" spans="1:32" x14ac:dyDescent="0.3">
      <c r="A936" t="s">
        <v>1395</v>
      </c>
      <c r="B936" s="53"/>
      <c r="C936" s="53"/>
      <c r="D936" s="87">
        <f>Vertices[[#This Row],[followersCount]]/100000</f>
        <v>1.2899999999999999E-3</v>
      </c>
      <c r="E936" s="84"/>
      <c r="F936" s="15"/>
      <c r="G936" s="15"/>
      <c r="H936" s="67" t="str">
        <f>IF(Vertices[[#This Row],[Size]]&gt;50,Vertices[[#This Row],[Vertex]],"")</f>
        <v/>
      </c>
      <c r="I936" s="67"/>
      <c r="J936" s="67"/>
      <c r="K936" s="16"/>
      <c r="L936" s="88"/>
      <c r="M936" s="89">
        <v>3164.593505859375</v>
      </c>
      <c r="N936" s="89">
        <v>9444.25390625</v>
      </c>
      <c r="O936" s="78"/>
      <c r="P936" s="90"/>
      <c r="Q936" s="90"/>
      <c r="R936" s="116"/>
      <c r="S936" s="116"/>
      <c r="T936" s="116"/>
      <c r="U936" s="116"/>
      <c r="V936" s="117"/>
      <c r="W936" s="117"/>
      <c r="X936" s="117"/>
      <c r="Y936" s="117"/>
      <c r="Z936" s="51"/>
      <c r="AA936" s="85">
        <v>936</v>
      </c>
      <c r="AB936" s="85"/>
      <c r="AC936">
        <v>175</v>
      </c>
      <c r="AD936">
        <v>129</v>
      </c>
      <c r="AE936">
        <v>258</v>
      </c>
      <c r="AF936">
        <v>368</v>
      </c>
    </row>
    <row r="937" spans="1:32" x14ac:dyDescent="0.3">
      <c r="A937" t="s">
        <v>1396</v>
      </c>
      <c r="B937" s="53"/>
      <c r="C937" s="53"/>
      <c r="D937" s="87">
        <f>Vertices[[#This Row],[followersCount]]/100000</f>
        <v>4.5420000000000002E-2</v>
      </c>
      <c r="E937" s="84"/>
      <c r="F937" s="15"/>
      <c r="G937" s="15"/>
      <c r="H937" s="67" t="str">
        <f>IF(Vertices[[#This Row],[Size]]&gt;50,Vertices[[#This Row],[Vertex]],"")</f>
        <v/>
      </c>
      <c r="I937" s="67"/>
      <c r="J937" s="67"/>
      <c r="K937" s="16"/>
      <c r="L937" s="88"/>
      <c r="M937" s="89">
        <v>8389.306640625</v>
      </c>
      <c r="N937" s="89">
        <v>6504.7421875</v>
      </c>
      <c r="O937" s="78"/>
      <c r="P937" s="90"/>
      <c r="Q937" s="90"/>
      <c r="R937" s="116"/>
      <c r="S937" s="116"/>
      <c r="T937" s="116"/>
      <c r="U937" s="116"/>
      <c r="V937" s="117"/>
      <c r="W937" s="117"/>
      <c r="X937" s="117"/>
      <c r="Y937" s="117"/>
      <c r="Z937" s="51"/>
      <c r="AA937" s="85">
        <v>937</v>
      </c>
      <c r="AB937" s="85"/>
      <c r="AC937">
        <v>3388</v>
      </c>
      <c r="AD937">
        <v>4542</v>
      </c>
      <c r="AE937">
        <v>221</v>
      </c>
      <c r="AF937">
        <v>3035</v>
      </c>
    </row>
    <row r="938" spans="1:32" x14ac:dyDescent="0.3">
      <c r="A938" t="s">
        <v>1397</v>
      </c>
      <c r="B938" s="53"/>
      <c r="C938" s="53"/>
      <c r="D938" s="87">
        <f>Vertices[[#This Row],[followersCount]]/100000</f>
        <v>4.7099999999999998E-3</v>
      </c>
      <c r="E938" s="84"/>
      <c r="F938" s="15"/>
      <c r="G938" s="15"/>
      <c r="H938" s="67" t="str">
        <f>IF(Vertices[[#This Row],[Size]]&gt;50,Vertices[[#This Row],[Vertex]],"")</f>
        <v/>
      </c>
      <c r="I938" s="67"/>
      <c r="J938" s="67"/>
      <c r="K938" s="16"/>
      <c r="L938" s="88"/>
      <c r="M938" s="89">
        <v>4709.75341796875</v>
      </c>
      <c r="N938" s="89">
        <v>900.47021484375</v>
      </c>
      <c r="O938" s="78"/>
      <c r="P938" s="90"/>
      <c r="Q938" s="90"/>
      <c r="R938" s="116"/>
      <c r="S938" s="116"/>
      <c r="T938" s="116"/>
      <c r="U938" s="116"/>
      <c r="V938" s="117"/>
      <c r="W938" s="117"/>
      <c r="X938" s="117"/>
      <c r="Y938" s="117"/>
      <c r="Z938" s="51"/>
      <c r="AA938" s="85">
        <v>938</v>
      </c>
      <c r="AB938" s="85"/>
      <c r="AC938">
        <v>2433</v>
      </c>
      <c r="AD938">
        <v>471</v>
      </c>
      <c r="AE938">
        <v>35410</v>
      </c>
      <c r="AF938">
        <v>1796</v>
      </c>
    </row>
    <row r="939" spans="1:32" x14ac:dyDescent="0.3">
      <c r="A939" t="s">
        <v>1398</v>
      </c>
      <c r="B939" s="53"/>
      <c r="C939" s="53"/>
      <c r="D939" s="87">
        <f>Vertices[[#This Row],[followersCount]]/100000</f>
        <v>1.1E-4</v>
      </c>
      <c r="E939" s="84"/>
      <c r="F939" s="15"/>
      <c r="G939" s="15"/>
      <c r="H939" s="67" t="str">
        <f>IF(Vertices[[#This Row],[Size]]&gt;50,Vertices[[#This Row],[Vertex]],"")</f>
        <v/>
      </c>
      <c r="I939" s="67"/>
      <c r="J939" s="67"/>
      <c r="K939" s="16"/>
      <c r="L939" s="88"/>
      <c r="M939" s="89">
        <v>9352.7001953125</v>
      </c>
      <c r="N939" s="89">
        <v>5470.931640625</v>
      </c>
      <c r="O939" s="78"/>
      <c r="P939" s="90"/>
      <c r="Q939" s="90"/>
      <c r="R939" s="116"/>
      <c r="S939" s="116"/>
      <c r="T939" s="116"/>
      <c r="U939" s="116"/>
      <c r="V939" s="117"/>
      <c r="W939" s="117"/>
      <c r="X939" s="117"/>
      <c r="Y939" s="117"/>
      <c r="Z939" s="51"/>
      <c r="AA939" s="85">
        <v>939</v>
      </c>
      <c r="AB939" s="85"/>
      <c r="AC939">
        <v>5</v>
      </c>
      <c r="AD939">
        <v>11</v>
      </c>
      <c r="AE939">
        <v>1</v>
      </c>
      <c r="AF939">
        <v>105</v>
      </c>
    </row>
    <row r="940" spans="1:32" x14ac:dyDescent="0.3">
      <c r="A940" t="s">
        <v>1399</v>
      </c>
      <c r="B940" s="53"/>
      <c r="C940" s="53"/>
      <c r="D940" s="87">
        <f>Vertices[[#This Row],[followersCount]]/100000</f>
        <v>1.82E-3</v>
      </c>
      <c r="E940" s="84"/>
      <c r="F940" s="15"/>
      <c r="G940" s="15"/>
      <c r="H940" s="67" t="str">
        <f>IF(Vertices[[#This Row],[Size]]&gt;50,Vertices[[#This Row],[Vertex]],"")</f>
        <v/>
      </c>
      <c r="I940" s="67"/>
      <c r="J940" s="67"/>
      <c r="K940" s="16"/>
      <c r="L940" s="88"/>
      <c r="M940" s="89">
        <v>8122.1064453125</v>
      </c>
      <c r="N940" s="89">
        <v>4798.51708984375</v>
      </c>
      <c r="O940" s="78"/>
      <c r="P940" s="90"/>
      <c r="Q940" s="90"/>
      <c r="R940" s="116"/>
      <c r="S940" s="116"/>
      <c r="T940" s="116"/>
      <c r="U940" s="116"/>
      <c r="V940" s="117"/>
      <c r="W940" s="117"/>
      <c r="X940" s="117"/>
      <c r="Y940" s="117"/>
      <c r="Z940" s="51"/>
      <c r="AA940" s="85">
        <v>940</v>
      </c>
      <c r="AB940" s="85"/>
      <c r="AC940">
        <v>70</v>
      </c>
      <c r="AD940">
        <v>182</v>
      </c>
      <c r="AE940">
        <v>20</v>
      </c>
      <c r="AF940">
        <v>847</v>
      </c>
    </row>
    <row r="941" spans="1:32" x14ac:dyDescent="0.3">
      <c r="A941" t="s">
        <v>1400</v>
      </c>
      <c r="B941" s="53"/>
      <c r="C941" s="53"/>
      <c r="D941" s="87">
        <f>Vertices[[#This Row],[followersCount]]/100000</f>
        <v>2.3000000000000001E-4</v>
      </c>
      <c r="E941" s="84"/>
      <c r="F941" s="15"/>
      <c r="G941" s="15"/>
      <c r="H941" s="67" t="str">
        <f>IF(Vertices[[#This Row],[Size]]&gt;50,Vertices[[#This Row],[Vertex]],"")</f>
        <v/>
      </c>
      <c r="I941" s="67"/>
      <c r="J941" s="67"/>
      <c r="K941" s="16"/>
      <c r="L941" s="88"/>
      <c r="M941" s="89">
        <v>2047.1043701171875</v>
      </c>
      <c r="N941" s="89">
        <v>7092.955078125</v>
      </c>
      <c r="O941" s="78"/>
      <c r="P941" s="90"/>
      <c r="Q941" s="90"/>
      <c r="R941" s="116"/>
      <c r="S941" s="116"/>
      <c r="T941" s="116"/>
      <c r="U941" s="116"/>
      <c r="V941" s="117"/>
      <c r="W941" s="117"/>
      <c r="X941" s="117"/>
      <c r="Y941" s="117"/>
      <c r="Z941" s="51"/>
      <c r="AA941" s="85">
        <v>941</v>
      </c>
      <c r="AB941" s="85"/>
      <c r="AC941">
        <v>57</v>
      </c>
      <c r="AD941">
        <v>23</v>
      </c>
      <c r="AE941">
        <v>41</v>
      </c>
      <c r="AF941">
        <v>48</v>
      </c>
    </row>
    <row r="942" spans="1:32" x14ac:dyDescent="0.3">
      <c r="A942" t="s">
        <v>1401</v>
      </c>
      <c r="B942" s="53"/>
      <c r="C942" s="53"/>
      <c r="D942" s="87">
        <f>Vertices[[#This Row],[followersCount]]/100000</f>
        <v>1.4999999999999999E-4</v>
      </c>
      <c r="E942" s="84"/>
      <c r="F942" s="15"/>
      <c r="G942" s="15"/>
      <c r="H942" s="67" t="str">
        <f>IF(Vertices[[#This Row],[Size]]&gt;50,Vertices[[#This Row],[Vertex]],"")</f>
        <v/>
      </c>
      <c r="I942" s="67"/>
      <c r="J942" s="67"/>
      <c r="K942" s="16"/>
      <c r="L942" s="88"/>
      <c r="M942" s="89">
        <v>8194.9609375</v>
      </c>
      <c r="N942" s="89">
        <v>7121.328125</v>
      </c>
      <c r="O942" s="78"/>
      <c r="P942" s="90"/>
      <c r="Q942" s="90"/>
      <c r="R942" s="116"/>
      <c r="S942" s="116"/>
      <c r="T942" s="116"/>
      <c r="U942" s="116"/>
      <c r="V942" s="117"/>
      <c r="W942" s="117"/>
      <c r="X942" s="117"/>
      <c r="Y942" s="117"/>
      <c r="Z942" s="51"/>
      <c r="AA942" s="85">
        <v>942</v>
      </c>
      <c r="AB942" s="85"/>
      <c r="AC942">
        <v>16</v>
      </c>
      <c r="AD942">
        <v>15</v>
      </c>
      <c r="AE942">
        <v>12</v>
      </c>
      <c r="AF942">
        <v>17</v>
      </c>
    </row>
    <row r="943" spans="1:32" x14ac:dyDescent="0.3">
      <c r="A943" t="s">
        <v>1402</v>
      </c>
      <c r="B943" s="53"/>
      <c r="C943" s="53"/>
      <c r="D943" s="87">
        <f>Vertices[[#This Row],[followersCount]]/100000</f>
        <v>3.2000000000000003E-4</v>
      </c>
      <c r="E943" s="84"/>
      <c r="F943" s="15"/>
      <c r="G943" s="15"/>
      <c r="H943" s="67" t="str">
        <f>IF(Vertices[[#This Row],[Size]]&gt;50,Vertices[[#This Row],[Vertex]],"")</f>
        <v/>
      </c>
      <c r="I943" s="67"/>
      <c r="J943" s="67"/>
      <c r="K943" s="16"/>
      <c r="L943" s="88"/>
      <c r="M943" s="89">
        <v>845.83343505859375</v>
      </c>
      <c r="N943" s="89">
        <v>6312.5537109375</v>
      </c>
      <c r="O943" s="78"/>
      <c r="P943" s="90"/>
      <c r="Q943" s="90"/>
      <c r="R943" s="116"/>
      <c r="S943" s="116"/>
      <c r="T943" s="116"/>
      <c r="U943" s="116"/>
      <c r="V943" s="117"/>
      <c r="W943" s="117"/>
      <c r="X943" s="117"/>
      <c r="Y943" s="117"/>
      <c r="Z943" s="51"/>
      <c r="AA943" s="85">
        <v>943</v>
      </c>
      <c r="AB943" s="85"/>
      <c r="AC943">
        <v>16</v>
      </c>
      <c r="AD943">
        <v>32</v>
      </c>
      <c r="AE943">
        <v>205</v>
      </c>
      <c r="AF943">
        <v>117</v>
      </c>
    </row>
    <row r="944" spans="1:32" x14ac:dyDescent="0.3">
      <c r="A944" t="s">
        <v>1403</v>
      </c>
      <c r="B944" s="53"/>
      <c r="C944" s="53"/>
      <c r="D944" s="87">
        <f>Vertices[[#This Row],[followersCount]]/100000</f>
        <v>9.0000000000000006E-5</v>
      </c>
      <c r="E944" s="84"/>
      <c r="F944" s="15"/>
      <c r="G944" s="15"/>
      <c r="H944" s="67" t="str">
        <f>IF(Vertices[[#This Row],[Size]]&gt;50,Vertices[[#This Row],[Vertex]],"")</f>
        <v/>
      </c>
      <c r="I944" s="67"/>
      <c r="J944" s="67"/>
      <c r="K944" s="16"/>
      <c r="L944" s="88"/>
      <c r="M944" s="89">
        <v>6553.31591796875</v>
      </c>
      <c r="N944" s="89">
        <v>1482.00537109375</v>
      </c>
      <c r="O944" s="78"/>
      <c r="P944" s="90"/>
      <c r="Q944" s="90"/>
      <c r="R944" s="116"/>
      <c r="S944" s="116"/>
      <c r="T944" s="116"/>
      <c r="U944" s="116"/>
      <c r="V944" s="117"/>
      <c r="W944" s="117"/>
      <c r="X944" s="117"/>
      <c r="Y944" s="117"/>
      <c r="Z944" s="51"/>
      <c r="AA944" s="85">
        <v>944</v>
      </c>
      <c r="AB944" s="85"/>
      <c r="AC944">
        <v>4</v>
      </c>
      <c r="AD944">
        <v>9</v>
      </c>
      <c r="AE944">
        <v>0</v>
      </c>
      <c r="AF944">
        <v>76</v>
      </c>
    </row>
    <row r="945" spans="1:32" x14ac:dyDescent="0.3">
      <c r="A945" t="s">
        <v>1404</v>
      </c>
      <c r="B945" s="53"/>
      <c r="C945" s="53"/>
      <c r="D945" s="87">
        <f>Vertices[[#This Row],[followersCount]]/100000</f>
        <v>2.462E-2</v>
      </c>
      <c r="E945" s="84"/>
      <c r="F945" s="15"/>
      <c r="G945" s="15"/>
      <c r="H945" s="67" t="str">
        <f>IF(Vertices[[#This Row],[Size]]&gt;50,Vertices[[#This Row],[Vertex]],"")</f>
        <v/>
      </c>
      <c r="I945" s="67"/>
      <c r="J945" s="67"/>
      <c r="K945" s="16"/>
      <c r="L945" s="88"/>
      <c r="M945" s="89">
        <v>7714.63623046875</v>
      </c>
      <c r="N945" s="89">
        <v>4067.7294921875</v>
      </c>
      <c r="O945" s="78"/>
      <c r="P945" s="90"/>
      <c r="Q945" s="90"/>
      <c r="R945" s="116"/>
      <c r="S945" s="116"/>
      <c r="T945" s="116"/>
      <c r="U945" s="116"/>
      <c r="V945" s="117"/>
      <c r="W945" s="117"/>
      <c r="X945" s="117"/>
      <c r="Y945" s="117"/>
      <c r="Z945" s="51"/>
      <c r="AA945" s="85">
        <v>945</v>
      </c>
      <c r="AB945" s="85"/>
      <c r="AC945">
        <v>2989</v>
      </c>
      <c r="AD945">
        <v>2462</v>
      </c>
      <c r="AE945">
        <v>19475</v>
      </c>
      <c r="AF945">
        <v>4128</v>
      </c>
    </row>
    <row r="946" spans="1:32" x14ac:dyDescent="0.3">
      <c r="A946" t="s">
        <v>1405</v>
      </c>
      <c r="B946" s="53"/>
      <c r="C946" s="53"/>
      <c r="D946" s="87">
        <f>Vertices[[#This Row],[followersCount]]/100000</f>
        <v>4.0400000000000002E-3</v>
      </c>
      <c r="E946" s="84"/>
      <c r="F946" s="15"/>
      <c r="G946" s="15"/>
      <c r="H946" s="67" t="str">
        <f>IF(Vertices[[#This Row],[Size]]&gt;50,Vertices[[#This Row],[Vertex]],"")</f>
        <v/>
      </c>
      <c r="I946" s="67"/>
      <c r="J946" s="67"/>
      <c r="K946" s="16"/>
      <c r="L946" s="88"/>
      <c r="M946" s="89">
        <v>8954.3125</v>
      </c>
      <c r="N946" s="89">
        <v>7487.00830078125</v>
      </c>
      <c r="O946" s="78"/>
      <c r="P946" s="90"/>
      <c r="Q946" s="90"/>
      <c r="R946" s="116"/>
      <c r="S946" s="116"/>
      <c r="T946" s="116"/>
      <c r="U946" s="116"/>
      <c r="V946" s="117"/>
      <c r="W946" s="117"/>
      <c r="X946" s="117"/>
      <c r="Y946" s="117"/>
      <c r="Z946" s="51"/>
      <c r="AA946" s="85">
        <v>946</v>
      </c>
      <c r="AB946" s="85"/>
      <c r="AC946">
        <v>7206</v>
      </c>
      <c r="AD946">
        <v>404</v>
      </c>
      <c r="AE946">
        <v>4928</v>
      </c>
      <c r="AF946">
        <v>599</v>
      </c>
    </row>
    <row r="947" spans="1:32" x14ac:dyDescent="0.3">
      <c r="A947" t="s">
        <v>1406</v>
      </c>
      <c r="B947" s="53"/>
      <c r="C947" s="53"/>
      <c r="D947" s="87">
        <f>Vertices[[#This Row],[followersCount]]/100000</f>
        <v>4.8919999999999998E-2</v>
      </c>
      <c r="E947" s="84"/>
      <c r="F947" s="15"/>
      <c r="G947" s="15"/>
      <c r="H947" s="67" t="str">
        <f>IF(Vertices[[#This Row],[Size]]&gt;50,Vertices[[#This Row],[Vertex]],"")</f>
        <v/>
      </c>
      <c r="I947" s="67"/>
      <c r="J947" s="67"/>
      <c r="K947" s="16"/>
      <c r="L947" s="88"/>
      <c r="M947" s="89">
        <v>8729.2841796875</v>
      </c>
      <c r="N947" s="89">
        <v>2853.589111328125</v>
      </c>
      <c r="O947" s="78"/>
      <c r="P947" s="90"/>
      <c r="Q947" s="90"/>
      <c r="R947" s="116"/>
      <c r="S947" s="116"/>
      <c r="T947" s="116"/>
      <c r="U947" s="116"/>
      <c r="V947" s="117"/>
      <c r="W947" s="117"/>
      <c r="X947" s="117"/>
      <c r="Y947" s="117"/>
      <c r="Z947" s="51"/>
      <c r="AA947" s="85">
        <v>947</v>
      </c>
      <c r="AB947" s="85"/>
      <c r="AC947">
        <v>1337</v>
      </c>
      <c r="AD947">
        <v>4892</v>
      </c>
      <c r="AE947">
        <v>11</v>
      </c>
      <c r="AF947">
        <v>4670</v>
      </c>
    </row>
    <row r="948" spans="1:32" x14ac:dyDescent="0.3">
      <c r="A948" t="s">
        <v>1407</v>
      </c>
      <c r="B948" s="53"/>
      <c r="C948" s="53"/>
      <c r="D948" s="87">
        <f>Vertices[[#This Row],[followersCount]]/100000</f>
        <v>2.4000000000000001E-4</v>
      </c>
      <c r="E948" s="84"/>
      <c r="F948" s="15"/>
      <c r="G948" s="15"/>
      <c r="H948" s="67" t="str">
        <f>IF(Vertices[[#This Row],[Size]]&gt;50,Vertices[[#This Row],[Vertex]],"")</f>
        <v/>
      </c>
      <c r="I948" s="67"/>
      <c r="J948" s="67"/>
      <c r="K948" s="16"/>
      <c r="L948" s="88"/>
      <c r="M948" s="89">
        <v>6423.345703125</v>
      </c>
      <c r="N948" s="89">
        <v>1331.7554931640625</v>
      </c>
      <c r="O948" s="78"/>
      <c r="P948" s="90"/>
      <c r="Q948" s="90"/>
      <c r="R948" s="116"/>
      <c r="S948" s="116"/>
      <c r="T948" s="116"/>
      <c r="U948" s="116"/>
      <c r="V948" s="117"/>
      <c r="W948" s="117"/>
      <c r="X948" s="117"/>
      <c r="Y948" s="117"/>
      <c r="Z948" s="51"/>
      <c r="AA948" s="85">
        <v>948</v>
      </c>
      <c r="AB948" s="85"/>
      <c r="AC948">
        <v>449</v>
      </c>
      <c r="AD948">
        <v>24</v>
      </c>
      <c r="AE948">
        <v>289</v>
      </c>
      <c r="AF948">
        <v>72</v>
      </c>
    </row>
    <row r="949" spans="1:32" x14ac:dyDescent="0.3">
      <c r="A949" t="s">
        <v>1408</v>
      </c>
      <c r="B949" s="53"/>
      <c r="C949" s="53"/>
      <c r="D949" s="87">
        <f>Vertices[[#This Row],[followersCount]]/100000</f>
        <v>2.31E-3</v>
      </c>
      <c r="E949" s="84"/>
      <c r="F949" s="15"/>
      <c r="G949" s="15"/>
      <c r="H949" s="67" t="str">
        <f>IF(Vertices[[#This Row],[Size]]&gt;50,Vertices[[#This Row],[Vertex]],"")</f>
        <v/>
      </c>
      <c r="I949" s="67"/>
      <c r="J949" s="67"/>
      <c r="K949" s="16"/>
      <c r="L949" s="88"/>
      <c r="M949" s="89">
        <v>3539.34619140625</v>
      </c>
      <c r="N949" s="89">
        <v>9448.2705078125</v>
      </c>
      <c r="O949" s="78"/>
      <c r="P949" s="90"/>
      <c r="Q949" s="90"/>
      <c r="R949" s="116"/>
      <c r="S949" s="116"/>
      <c r="T949" s="116"/>
      <c r="U949" s="116"/>
      <c r="V949" s="117"/>
      <c r="W949" s="117"/>
      <c r="X949" s="117"/>
      <c r="Y949" s="117"/>
      <c r="Z949" s="51"/>
      <c r="AA949" s="85">
        <v>949</v>
      </c>
      <c r="AB949" s="85"/>
      <c r="AC949">
        <v>565</v>
      </c>
      <c r="AD949">
        <v>231</v>
      </c>
      <c r="AE949">
        <v>863</v>
      </c>
      <c r="AF949">
        <v>866</v>
      </c>
    </row>
    <row r="950" spans="1:32" x14ac:dyDescent="0.3">
      <c r="A950" t="s">
        <v>190</v>
      </c>
      <c r="B950" s="53"/>
      <c r="C950" s="53"/>
      <c r="D950" s="87">
        <f>Vertices[[#This Row],[followersCount]]/100000</f>
        <v>7.1500000000000001E-3</v>
      </c>
      <c r="E950" s="84"/>
      <c r="F950" s="15"/>
      <c r="G950" s="15"/>
      <c r="H950" s="67" t="str">
        <f>IF(Vertices[[#This Row],[Size]]&gt;50,Vertices[[#This Row],[Vertex]],"")</f>
        <v/>
      </c>
      <c r="I950" s="67"/>
      <c r="J950" s="67"/>
      <c r="K950" s="16"/>
      <c r="L950" s="88"/>
      <c r="M950" s="89">
        <v>3369.101318359375</v>
      </c>
      <c r="N950" s="89">
        <v>8497.4677734375</v>
      </c>
      <c r="O950" s="78"/>
      <c r="P950" s="90"/>
      <c r="Q950" s="90"/>
      <c r="R950" s="116"/>
      <c r="S950" s="116"/>
      <c r="T950" s="116"/>
      <c r="U950" s="116"/>
      <c r="V950" s="117"/>
      <c r="W950" s="117"/>
      <c r="X950" s="117"/>
      <c r="Y950" s="117"/>
      <c r="Z950" s="51"/>
      <c r="AA950" s="85">
        <v>950</v>
      </c>
      <c r="AB950" s="85"/>
      <c r="AC950">
        <v>189</v>
      </c>
      <c r="AD950">
        <v>715</v>
      </c>
      <c r="AE950">
        <v>11</v>
      </c>
      <c r="AF950">
        <v>415</v>
      </c>
    </row>
    <row r="951" spans="1:32" x14ac:dyDescent="0.3">
      <c r="A951" t="s">
        <v>1409</v>
      </c>
      <c r="B951" s="53"/>
      <c r="C951" s="53"/>
      <c r="D951" s="87">
        <f>Vertices[[#This Row],[followersCount]]/100000</f>
        <v>3.1199999999999999E-3</v>
      </c>
      <c r="E951" s="84"/>
      <c r="F951" s="15"/>
      <c r="G951" s="15"/>
      <c r="H951" s="67" t="str">
        <f>IF(Vertices[[#This Row],[Size]]&gt;50,Vertices[[#This Row],[Vertex]],"")</f>
        <v/>
      </c>
      <c r="I951" s="67"/>
      <c r="J951" s="67"/>
      <c r="K951" s="16"/>
      <c r="L951" s="88"/>
      <c r="M951" s="89">
        <v>9052.4755859375</v>
      </c>
      <c r="N951" s="89">
        <v>3103.221923828125</v>
      </c>
      <c r="O951" s="78"/>
      <c r="P951" s="90"/>
      <c r="Q951" s="90"/>
      <c r="R951" s="116"/>
      <c r="S951" s="116"/>
      <c r="T951" s="116"/>
      <c r="U951" s="116"/>
      <c r="V951" s="117"/>
      <c r="W951" s="117"/>
      <c r="X951" s="117"/>
      <c r="Y951" s="117"/>
      <c r="Z951" s="51"/>
      <c r="AA951" s="85">
        <v>951</v>
      </c>
      <c r="AB951" s="85"/>
      <c r="AC951">
        <v>282</v>
      </c>
      <c r="AD951">
        <v>312</v>
      </c>
      <c r="AE951">
        <v>208</v>
      </c>
      <c r="AF951">
        <v>137</v>
      </c>
    </row>
    <row r="952" spans="1:32" x14ac:dyDescent="0.3">
      <c r="A952" t="s">
        <v>1410</v>
      </c>
      <c r="B952" s="53"/>
      <c r="C952" s="53"/>
      <c r="D952" s="87">
        <f>Vertices[[#This Row],[followersCount]]/100000</f>
        <v>6.0000000000000002E-5</v>
      </c>
      <c r="E952" s="84"/>
      <c r="F952" s="15"/>
      <c r="G952" s="15"/>
      <c r="H952" s="67" t="str">
        <f>IF(Vertices[[#This Row],[Size]]&gt;50,Vertices[[#This Row],[Vertex]],"")</f>
        <v/>
      </c>
      <c r="I952" s="67"/>
      <c r="J952" s="67"/>
      <c r="K952" s="16"/>
      <c r="L952" s="88"/>
      <c r="M952" s="89">
        <v>7575.1630859375</v>
      </c>
      <c r="N952" s="89">
        <v>1809.8260498046875</v>
      </c>
      <c r="O952" s="78"/>
      <c r="P952" s="90"/>
      <c r="Q952" s="90"/>
      <c r="R952" s="116"/>
      <c r="S952" s="116"/>
      <c r="T952" s="116"/>
      <c r="U952" s="116"/>
      <c r="V952" s="117"/>
      <c r="W952" s="117"/>
      <c r="X952" s="117"/>
      <c r="Y952" s="117"/>
      <c r="Z952" s="51"/>
      <c r="AA952" s="85">
        <v>952</v>
      </c>
      <c r="AB952" s="85"/>
      <c r="AC952">
        <v>23</v>
      </c>
      <c r="AD952">
        <v>6</v>
      </c>
      <c r="AE952">
        <v>6</v>
      </c>
      <c r="AF952">
        <v>28</v>
      </c>
    </row>
    <row r="953" spans="1:32" x14ac:dyDescent="0.3">
      <c r="A953" t="s">
        <v>1411</v>
      </c>
      <c r="B953" s="53"/>
      <c r="C953" s="53"/>
      <c r="D953" s="87">
        <f>Vertices[[#This Row],[followersCount]]/100000</f>
        <v>2.3179999999999999E-2</v>
      </c>
      <c r="E953" s="84"/>
      <c r="F953" s="15"/>
      <c r="G953" s="15"/>
      <c r="H953" s="67" t="str">
        <f>IF(Vertices[[#This Row],[Size]]&gt;50,Vertices[[#This Row],[Vertex]],"")</f>
        <v/>
      </c>
      <c r="I953" s="67"/>
      <c r="J953" s="67"/>
      <c r="K953" s="16"/>
      <c r="L953" s="88"/>
      <c r="M953" s="89">
        <v>4385.5703125</v>
      </c>
      <c r="N953" s="89">
        <v>8237.6025390625</v>
      </c>
      <c r="O953" s="78"/>
      <c r="P953" s="90"/>
      <c r="Q953" s="90"/>
      <c r="R953" s="116"/>
      <c r="S953" s="116"/>
      <c r="T953" s="116"/>
      <c r="U953" s="116"/>
      <c r="V953" s="117"/>
      <c r="W953" s="117"/>
      <c r="X953" s="117"/>
      <c r="Y953" s="117"/>
      <c r="Z953" s="51"/>
      <c r="AA953" s="85">
        <v>953</v>
      </c>
      <c r="AB953" s="85"/>
      <c r="AC953">
        <v>840</v>
      </c>
      <c r="AD953">
        <v>2318</v>
      </c>
      <c r="AE953">
        <v>446</v>
      </c>
      <c r="AF953">
        <v>418</v>
      </c>
    </row>
    <row r="954" spans="1:32" x14ac:dyDescent="0.3">
      <c r="A954" t="s">
        <v>1412</v>
      </c>
      <c r="B954" s="53"/>
      <c r="C954" s="53"/>
      <c r="D954" s="87">
        <f>Vertices[[#This Row],[followersCount]]/100000</f>
        <v>1.414E-2</v>
      </c>
      <c r="E954" s="84"/>
      <c r="F954" s="15"/>
      <c r="G954" s="15"/>
      <c r="H954" s="67" t="str">
        <f>IF(Vertices[[#This Row],[Size]]&gt;50,Vertices[[#This Row],[Vertex]],"")</f>
        <v/>
      </c>
      <c r="I954" s="67"/>
      <c r="J954" s="67"/>
      <c r="K954" s="16"/>
      <c r="L954" s="88"/>
      <c r="M954" s="89">
        <v>3907.4892578125</v>
      </c>
      <c r="N954" s="89">
        <v>1023.360595703125</v>
      </c>
      <c r="O954" s="78"/>
      <c r="P954" s="90"/>
      <c r="Q954" s="90"/>
      <c r="R954" s="116"/>
      <c r="S954" s="116"/>
      <c r="T954" s="116"/>
      <c r="U954" s="116"/>
      <c r="V954" s="117"/>
      <c r="W954" s="117"/>
      <c r="X954" s="117"/>
      <c r="Y954" s="117"/>
      <c r="Z954" s="51"/>
      <c r="AA954" s="85">
        <v>954</v>
      </c>
      <c r="AB954" s="85"/>
      <c r="AC954">
        <v>2383</v>
      </c>
      <c r="AD954">
        <v>1414</v>
      </c>
      <c r="AE954">
        <v>112</v>
      </c>
      <c r="AF954">
        <v>377</v>
      </c>
    </row>
    <row r="955" spans="1:32" x14ac:dyDescent="0.3">
      <c r="A955" t="s">
        <v>1413</v>
      </c>
      <c r="B955" s="53"/>
      <c r="C955" s="53"/>
      <c r="D955" s="87">
        <f>Vertices[[#This Row],[followersCount]]/100000</f>
        <v>6.2500000000000003E-3</v>
      </c>
      <c r="E955" s="84"/>
      <c r="F955" s="15"/>
      <c r="G955" s="15"/>
      <c r="H955" s="67" t="str">
        <f>IF(Vertices[[#This Row],[Size]]&gt;50,Vertices[[#This Row],[Vertex]],"")</f>
        <v/>
      </c>
      <c r="I955" s="67"/>
      <c r="J955" s="67"/>
      <c r="K955" s="16"/>
      <c r="L955" s="88"/>
      <c r="M955" s="89">
        <v>1836.587646484375</v>
      </c>
      <c r="N955" s="89">
        <v>2446.81982421875</v>
      </c>
      <c r="O955" s="78"/>
      <c r="P955" s="90"/>
      <c r="Q955" s="90"/>
      <c r="R955" s="116"/>
      <c r="S955" s="116"/>
      <c r="T955" s="116"/>
      <c r="U955" s="116"/>
      <c r="V955" s="117"/>
      <c r="W955" s="117"/>
      <c r="X955" s="117"/>
      <c r="Y955" s="117"/>
      <c r="Z955" s="51"/>
      <c r="AA955" s="85">
        <v>955</v>
      </c>
      <c r="AB955" s="85"/>
      <c r="AC955">
        <v>5610</v>
      </c>
      <c r="AD955">
        <v>625</v>
      </c>
      <c r="AE955">
        <v>12285</v>
      </c>
      <c r="AF955">
        <v>2720</v>
      </c>
    </row>
    <row r="956" spans="1:32" x14ac:dyDescent="0.3">
      <c r="A956" t="s">
        <v>1414</v>
      </c>
      <c r="B956" s="53"/>
      <c r="C956" s="53"/>
      <c r="D956" s="87">
        <f>Vertices[[#This Row],[followersCount]]/100000</f>
        <v>1.2999999999999999E-4</v>
      </c>
      <c r="E956" s="84"/>
      <c r="F956" s="15"/>
      <c r="G956" s="15"/>
      <c r="H956" s="67" t="str">
        <f>IF(Vertices[[#This Row],[Size]]&gt;50,Vertices[[#This Row],[Vertex]],"")</f>
        <v/>
      </c>
      <c r="I956" s="67"/>
      <c r="J956" s="67"/>
      <c r="K956" s="16"/>
      <c r="L956" s="88"/>
      <c r="M956" s="89">
        <v>1072.5523681640625</v>
      </c>
      <c r="N956" s="89">
        <v>2780.1669921875</v>
      </c>
      <c r="O956" s="78"/>
      <c r="P956" s="90"/>
      <c r="Q956" s="90"/>
      <c r="R956" s="116"/>
      <c r="S956" s="116"/>
      <c r="T956" s="116"/>
      <c r="U956" s="116"/>
      <c r="V956" s="117"/>
      <c r="W956" s="117"/>
      <c r="X956" s="117"/>
      <c r="Y956" s="117"/>
      <c r="Z956" s="51"/>
      <c r="AA956" s="85">
        <v>956</v>
      </c>
      <c r="AB956" s="85"/>
      <c r="AC956">
        <v>125</v>
      </c>
      <c r="AD956">
        <v>13</v>
      </c>
      <c r="AE956">
        <v>479</v>
      </c>
      <c r="AF956">
        <v>25</v>
      </c>
    </row>
    <row r="957" spans="1:32" x14ac:dyDescent="0.3">
      <c r="A957" t="s">
        <v>1415</v>
      </c>
      <c r="B957" s="53"/>
      <c r="C957" s="53"/>
      <c r="D957" s="87">
        <f>Vertices[[#This Row],[followersCount]]/100000</f>
        <v>6.3699999999999998E-3</v>
      </c>
      <c r="E957" s="84"/>
      <c r="F957" s="15"/>
      <c r="G957" s="15"/>
      <c r="H957" s="67" t="str">
        <f>IF(Vertices[[#This Row],[Size]]&gt;50,Vertices[[#This Row],[Vertex]],"")</f>
        <v/>
      </c>
      <c r="I957" s="67"/>
      <c r="J957" s="67"/>
      <c r="K957" s="16"/>
      <c r="L957" s="88"/>
      <c r="M957" s="89">
        <v>1164.3790283203125</v>
      </c>
      <c r="N957" s="89">
        <v>5711.44384765625</v>
      </c>
      <c r="O957" s="78"/>
      <c r="P957" s="90"/>
      <c r="Q957" s="90"/>
      <c r="R957" s="116"/>
      <c r="S957" s="116"/>
      <c r="T957" s="116"/>
      <c r="U957" s="116"/>
      <c r="V957" s="117"/>
      <c r="W957" s="117"/>
      <c r="X957" s="117"/>
      <c r="Y957" s="117"/>
      <c r="Z957" s="51"/>
      <c r="AA957" s="85">
        <v>957</v>
      </c>
      <c r="AB957" s="85"/>
      <c r="AC957">
        <v>927</v>
      </c>
      <c r="AD957">
        <v>637</v>
      </c>
      <c r="AE957">
        <v>658</v>
      </c>
      <c r="AF957">
        <v>342</v>
      </c>
    </row>
    <row r="958" spans="1:32" x14ac:dyDescent="0.3">
      <c r="A958" t="s">
        <v>1416</v>
      </c>
      <c r="B958" s="53"/>
      <c r="C958" s="53"/>
      <c r="D958" s="87">
        <f>Vertices[[#This Row],[followersCount]]/100000</f>
        <v>3.7679999999999998E-2</v>
      </c>
      <c r="E958" s="84"/>
      <c r="F958" s="15"/>
      <c r="G958" s="15"/>
      <c r="H958" s="67" t="str">
        <f>IF(Vertices[[#This Row],[Size]]&gt;50,Vertices[[#This Row],[Vertex]],"")</f>
        <v/>
      </c>
      <c r="I958" s="67"/>
      <c r="J958" s="67"/>
      <c r="K958" s="16"/>
      <c r="L958" s="88"/>
      <c r="M958" s="89">
        <v>1040.5699462890625</v>
      </c>
      <c r="N958" s="89">
        <v>4793.21630859375</v>
      </c>
      <c r="O958" s="78"/>
      <c r="P958" s="90"/>
      <c r="Q958" s="90"/>
      <c r="R958" s="116"/>
      <c r="S958" s="116"/>
      <c r="T958" s="116"/>
      <c r="U958" s="116"/>
      <c r="V958" s="117"/>
      <c r="W958" s="117"/>
      <c r="X958" s="117"/>
      <c r="Y958" s="117"/>
      <c r="Z958" s="51"/>
      <c r="AA958" s="85">
        <v>958</v>
      </c>
      <c r="AB958" s="85"/>
      <c r="AC958">
        <v>5876</v>
      </c>
      <c r="AD958">
        <v>3768</v>
      </c>
      <c r="AE958">
        <v>849</v>
      </c>
      <c r="AF958">
        <v>1313</v>
      </c>
    </row>
    <row r="959" spans="1:32" x14ac:dyDescent="0.3">
      <c r="A959" t="s">
        <v>1417</v>
      </c>
      <c r="B959" s="53"/>
      <c r="C959" s="53"/>
      <c r="D959" s="87">
        <f>Vertices[[#This Row],[followersCount]]/100000</f>
        <v>1.01E-3</v>
      </c>
      <c r="E959" s="84"/>
      <c r="F959" s="15"/>
      <c r="G959" s="15"/>
      <c r="H959" s="67" t="str">
        <f>IF(Vertices[[#This Row],[Size]]&gt;50,Vertices[[#This Row],[Vertex]],"")</f>
        <v/>
      </c>
      <c r="I959" s="67"/>
      <c r="J959" s="67"/>
      <c r="K959" s="16"/>
      <c r="L959" s="88"/>
      <c r="M959" s="89">
        <v>7381.84130859375</v>
      </c>
      <c r="N959" s="89">
        <v>8508.3037109375</v>
      </c>
      <c r="O959" s="78"/>
      <c r="P959" s="90"/>
      <c r="Q959" s="90"/>
      <c r="R959" s="116"/>
      <c r="S959" s="116"/>
      <c r="T959" s="116"/>
      <c r="U959" s="116"/>
      <c r="V959" s="117"/>
      <c r="W959" s="117"/>
      <c r="X959" s="117"/>
      <c r="Y959" s="117"/>
      <c r="Z959" s="51"/>
      <c r="AA959" s="85">
        <v>959</v>
      </c>
      <c r="AB959" s="85"/>
      <c r="AC959">
        <v>138</v>
      </c>
      <c r="AD959">
        <v>101</v>
      </c>
      <c r="AE959">
        <v>18</v>
      </c>
      <c r="AF959">
        <v>141</v>
      </c>
    </row>
    <row r="960" spans="1:32" x14ac:dyDescent="0.3">
      <c r="A960" t="s">
        <v>1418</v>
      </c>
      <c r="B960" s="53"/>
      <c r="C960" s="53"/>
      <c r="D960" s="87">
        <f>Vertices[[#This Row],[followersCount]]/100000</f>
        <v>2.7999999999999998E-4</v>
      </c>
      <c r="E960" s="84"/>
      <c r="F960" s="15"/>
      <c r="G960" s="15"/>
      <c r="H960" s="67" t="str">
        <f>IF(Vertices[[#This Row],[Size]]&gt;50,Vertices[[#This Row],[Vertex]],"")</f>
        <v/>
      </c>
      <c r="I960" s="67"/>
      <c r="J960" s="67"/>
      <c r="K960" s="16"/>
      <c r="L960" s="88"/>
      <c r="M960" s="89">
        <v>5724.3486328125</v>
      </c>
      <c r="N960" s="89">
        <v>8513.7783203125</v>
      </c>
      <c r="O960" s="78"/>
      <c r="P960" s="90"/>
      <c r="Q960" s="90"/>
      <c r="R960" s="116"/>
      <c r="S960" s="116"/>
      <c r="T960" s="116"/>
      <c r="U960" s="116"/>
      <c r="V960" s="117"/>
      <c r="W960" s="117"/>
      <c r="X960" s="117"/>
      <c r="Y960" s="117"/>
      <c r="Z960" s="51"/>
      <c r="AA960" s="85">
        <v>960</v>
      </c>
      <c r="AB960" s="85"/>
      <c r="AC960">
        <v>1</v>
      </c>
      <c r="AD960">
        <v>28</v>
      </c>
      <c r="AE960">
        <v>0</v>
      </c>
      <c r="AF960">
        <v>271</v>
      </c>
    </row>
    <row r="961" spans="1:32" x14ac:dyDescent="0.3">
      <c r="A961" t="s">
        <v>1419</v>
      </c>
      <c r="B961" s="53"/>
      <c r="C961" s="53"/>
      <c r="D961" s="87">
        <f>Vertices[[#This Row],[followersCount]]/100000</f>
        <v>6.8999999999999997E-4</v>
      </c>
      <c r="E961" s="84"/>
      <c r="F961" s="15"/>
      <c r="G961" s="15"/>
      <c r="H961" s="67" t="str">
        <f>IF(Vertices[[#This Row],[Size]]&gt;50,Vertices[[#This Row],[Vertex]],"")</f>
        <v/>
      </c>
      <c r="I961" s="67"/>
      <c r="J961" s="67"/>
      <c r="K961" s="16"/>
      <c r="L961" s="88"/>
      <c r="M961" s="89">
        <v>5209.00048828125</v>
      </c>
      <c r="N961" s="89">
        <v>1284.323974609375</v>
      </c>
      <c r="O961" s="78"/>
      <c r="P961" s="90"/>
      <c r="Q961" s="90"/>
      <c r="R961" s="116"/>
      <c r="S961" s="116"/>
      <c r="T961" s="116"/>
      <c r="U961" s="116"/>
      <c r="V961" s="117"/>
      <c r="W961" s="117"/>
      <c r="X961" s="117"/>
      <c r="Y961" s="117"/>
      <c r="Z961" s="51"/>
      <c r="AA961" s="85">
        <v>961</v>
      </c>
      <c r="AB961" s="85"/>
      <c r="AC961">
        <v>165</v>
      </c>
      <c r="AD961">
        <v>69</v>
      </c>
      <c r="AE961">
        <v>46</v>
      </c>
      <c r="AF961">
        <v>60</v>
      </c>
    </row>
    <row r="962" spans="1:32" x14ac:dyDescent="0.3">
      <c r="A962" t="s">
        <v>1420</v>
      </c>
      <c r="B962" s="53"/>
      <c r="C962" s="53"/>
      <c r="D962" s="87">
        <f>Vertices[[#This Row],[followersCount]]/100000</f>
        <v>2.7999999999999998E-4</v>
      </c>
      <c r="E962" s="84"/>
      <c r="F962" s="15"/>
      <c r="G962" s="15"/>
      <c r="H962" s="67" t="str">
        <f>IF(Vertices[[#This Row],[Size]]&gt;50,Vertices[[#This Row],[Vertex]],"")</f>
        <v/>
      </c>
      <c r="I962" s="67"/>
      <c r="J962" s="67"/>
      <c r="K962" s="16"/>
      <c r="L962" s="88"/>
      <c r="M962" s="89">
        <v>3804.616455078125</v>
      </c>
      <c r="N962" s="89">
        <v>8527.427734375</v>
      </c>
      <c r="O962" s="78"/>
      <c r="P962" s="90"/>
      <c r="Q962" s="90"/>
      <c r="R962" s="116"/>
      <c r="S962" s="116"/>
      <c r="T962" s="116"/>
      <c r="U962" s="116"/>
      <c r="V962" s="117"/>
      <c r="W962" s="117"/>
      <c r="X962" s="117"/>
      <c r="Y962" s="117"/>
      <c r="Z962" s="51"/>
      <c r="AA962" s="85">
        <v>962</v>
      </c>
      <c r="AB962" s="85"/>
      <c r="AC962">
        <v>88</v>
      </c>
      <c r="AD962">
        <v>28</v>
      </c>
      <c r="AE962">
        <v>4</v>
      </c>
      <c r="AF962">
        <v>162</v>
      </c>
    </row>
    <row r="963" spans="1:32" x14ac:dyDescent="0.3">
      <c r="A963" t="s">
        <v>1421</v>
      </c>
      <c r="B963" s="53"/>
      <c r="C963" s="53"/>
      <c r="D963" s="87">
        <f>Vertices[[#This Row],[followersCount]]/100000</f>
        <v>2.5500000000000002E-3</v>
      </c>
      <c r="E963" s="84"/>
      <c r="F963" s="15"/>
      <c r="G963" s="15"/>
      <c r="H963" s="67" t="str">
        <f>IF(Vertices[[#This Row],[Size]]&gt;50,Vertices[[#This Row],[Vertex]],"")</f>
        <v/>
      </c>
      <c r="I963" s="67"/>
      <c r="J963" s="67"/>
      <c r="K963" s="16"/>
      <c r="L963" s="88"/>
      <c r="M963" s="89">
        <v>5418.82275390625</v>
      </c>
      <c r="N963" s="89">
        <v>599.07330322265625</v>
      </c>
      <c r="O963" s="78"/>
      <c r="P963" s="90"/>
      <c r="Q963" s="90"/>
      <c r="R963" s="116"/>
      <c r="S963" s="116"/>
      <c r="T963" s="116"/>
      <c r="U963" s="116"/>
      <c r="V963" s="117"/>
      <c r="W963" s="117"/>
      <c r="X963" s="117"/>
      <c r="Y963" s="117"/>
      <c r="Z963" s="51"/>
      <c r="AA963" s="85">
        <v>963</v>
      </c>
      <c r="AB963" s="85"/>
      <c r="AC963">
        <v>528</v>
      </c>
      <c r="AD963">
        <v>255</v>
      </c>
      <c r="AE963">
        <v>159</v>
      </c>
      <c r="AF963">
        <v>111</v>
      </c>
    </row>
    <row r="964" spans="1:32" x14ac:dyDescent="0.3">
      <c r="A964" t="s">
        <v>1422</v>
      </c>
      <c r="B964" s="53"/>
      <c r="C964" s="53"/>
      <c r="D964" s="87">
        <f>Vertices[[#This Row],[followersCount]]/100000</f>
        <v>1.474E-2</v>
      </c>
      <c r="E964" s="84"/>
      <c r="F964" s="15"/>
      <c r="G964" s="15"/>
      <c r="H964" s="67" t="str">
        <f>IF(Vertices[[#This Row],[Size]]&gt;50,Vertices[[#This Row],[Vertex]],"")</f>
        <v/>
      </c>
      <c r="I964" s="67"/>
      <c r="J964" s="67"/>
      <c r="K964" s="16"/>
      <c r="L964" s="88"/>
      <c r="M964" s="89">
        <v>1466.8590087890625</v>
      </c>
      <c r="N964" s="89">
        <v>1810.7125244140625</v>
      </c>
      <c r="O964" s="78"/>
      <c r="P964" s="90"/>
      <c r="Q964" s="90"/>
      <c r="R964" s="116"/>
      <c r="S964" s="116"/>
      <c r="T964" s="116"/>
      <c r="U964" s="116"/>
      <c r="V964" s="117"/>
      <c r="W964" s="117"/>
      <c r="X964" s="117"/>
      <c r="Y964" s="117"/>
      <c r="Z964" s="51"/>
      <c r="AA964" s="85">
        <v>964</v>
      </c>
      <c r="AB964" s="85"/>
      <c r="AC964">
        <v>239</v>
      </c>
      <c r="AD964">
        <v>1474</v>
      </c>
      <c r="AE964">
        <v>44</v>
      </c>
      <c r="AF964">
        <v>1133</v>
      </c>
    </row>
    <row r="965" spans="1:32" x14ac:dyDescent="0.3">
      <c r="A965" t="s">
        <v>1423</v>
      </c>
      <c r="B965" s="53"/>
      <c r="C965" s="53"/>
      <c r="D965" s="87">
        <f>Vertices[[#This Row],[followersCount]]/100000</f>
        <v>6.9999999999999994E-5</v>
      </c>
      <c r="E965" s="84"/>
      <c r="F965" s="15"/>
      <c r="G965" s="15"/>
      <c r="H965" s="67" t="str">
        <f>IF(Vertices[[#This Row],[Size]]&gt;50,Vertices[[#This Row],[Vertex]],"")</f>
        <v/>
      </c>
      <c r="I965" s="67"/>
      <c r="J965" s="67"/>
      <c r="K965" s="16"/>
      <c r="L965" s="88"/>
      <c r="M965" s="89">
        <v>6315.2646484375</v>
      </c>
      <c r="N965" s="89">
        <v>2866.068603515625</v>
      </c>
      <c r="O965" s="78"/>
      <c r="P965" s="90"/>
      <c r="Q965" s="90"/>
      <c r="R965" s="116"/>
      <c r="S965" s="116"/>
      <c r="T965" s="116"/>
      <c r="U965" s="116"/>
      <c r="V965" s="117"/>
      <c r="W965" s="117"/>
      <c r="X965" s="117"/>
      <c r="Y965" s="117"/>
      <c r="Z965" s="51"/>
      <c r="AA965" s="85">
        <v>965</v>
      </c>
      <c r="AB965" s="85"/>
      <c r="AC965">
        <v>5</v>
      </c>
      <c r="AD965">
        <v>7</v>
      </c>
      <c r="AE965">
        <v>0</v>
      </c>
      <c r="AF965">
        <v>66</v>
      </c>
    </row>
    <row r="966" spans="1:32" x14ac:dyDescent="0.3">
      <c r="A966" t="s">
        <v>1424</v>
      </c>
      <c r="B966" s="53"/>
      <c r="C966" s="53"/>
      <c r="D966" s="87">
        <f>Vertices[[#This Row],[followersCount]]/100000</f>
        <v>6.4000000000000005E-4</v>
      </c>
      <c r="E966" s="84"/>
      <c r="F966" s="15"/>
      <c r="G966" s="15"/>
      <c r="H966" s="67" t="str">
        <f>IF(Vertices[[#This Row],[Size]]&gt;50,Vertices[[#This Row],[Vertex]],"")</f>
        <v/>
      </c>
      <c r="I966" s="67"/>
      <c r="J966" s="67"/>
      <c r="K966" s="16"/>
      <c r="L966" s="88"/>
      <c r="M966" s="89">
        <v>5210.009765625</v>
      </c>
      <c r="N966" s="89">
        <v>979.8807373046875</v>
      </c>
      <c r="O966" s="78"/>
      <c r="P966" s="90"/>
      <c r="Q966" s="90"/>
      <c r="R966" s="116"/>
      <c r="S966" s="116"/>
      <c r="T966" s="116"/>
      <c r="U966" s="116"/>
      <c r="V966" s="117"/>
      <c r="W966" s="117"/>
      <c r="X966" s="117"/>
      <c r="Y966" s="117"/>
      <c r="Z966" s="51"/>
      <c r="AA966" s="85">
        <v>966</v>
      </c>
      <c r="AB966" s="85"/>
      <c r="AC966">
        <v>261</v>
      </c>
      <c r="AD966">
        <v>64</v>
      </c>
      <c r="AE966">
        <v>263</v>
      </c>
      <c r="AF966">
        <v>327</v>
      </c>
    </row>
    <row r="967" spans="1:32" x14ac:dyDescent="0.3">
      <c r="A967" t="s">
        <v>1425</v>
      </c>
      <c r="B967" s="53"/>
      <c r="C967" s="53"/>
      <c r="D967" s="87">
        <f>Vertices[[#This Row],[followersCount]]/100000</f>
        <v>2.3400000000000001E-3</v>
      </c>
      <c r="E967" s="84"/>
      <c r="F967" s="15"/>
      <c r="G967" s="15"/>
      <c r="H967" s="67" t="str">
        <f>IF(Vertices[[#This Row],[Size]]&gt;50,Vertices[[#This Row],[Vertex]],"")</f>
        <v/>
      </c>
      <c r="I967" s="67"/>
      <c r="J967" s="67"/>
      <c r="K967" s="16"/>
      <c r="L967" s="88"/>
      <c r="M967" s="89">
        <v>1375.2830810546875</v>
      </c>
      <c r="N967" s="89">
        <v>4244.7421875</v>
      </c>
      <c r="O967" s="78"/>
      <c r="P967" s="90"/>
      <c r="Q967" s="90"/>
      <c r="R967" s="116"/>
      <c r="S967" s="116"/>
      <c r="T967" s="116"/>
      <c r="U967" s="116"/>
      <c r="V967" s="117"/>
      <c r="W967" s="117"/>
      <c r="X967" s="117"/>
      <c r="Y967" s="117"/>
      <c r="Z967" s="51"/>
      <c r="AA967" s="85">
        <v>967</v>
      </c>
      <c r="AB967" s="85"/>
      <c r="AC967">
        <v>901</v>
      </c>
      <c r="AD967">
        <v>234</v>
      </c>
      <c r="AE967">
        <v>238</v>
      </c>
      <c r="AF967">
        <v>270</v>
      </c>
    </row>
    <row r="968" spans="1:32" x14ac:dyDescent="0.3">
      <c r="A968" t="s">
        <v>1426</v>
      </c>
      <c r="B968" s="53"/>
      <c r="C968" s="53"/>
      <c r="D968" s="87">
        <f>Vertices[[#This Row],[followersCount]]/100000</f>
        <v>7.5000000000000002E-4</v>
      </c>
      <c r="E968" s="84"/>
      <c r="F968" s="15"/>
      <c r="G968" s="15"/>
      <c r="H968" s="67" t="str">
        <f>IF(Vertices[[#This Row],[Size]]&gt;50,Vertices[[#This Row],[Vertex]],"")</f>
        <v/>
      </c>
      <c r="I968" s="67"/>
      <c r="J968" s="67"/>
      <c r="K968" s="16"/>
      <c r="L968" s="88"/>
      <c r="M968" s="89">
        <v>5107.3544921875</v>
      </c>
      <c r="N968" s="89">
        <v>6951.3974609375</v>
      </c>
      <c r="O968" s="78"/>
      <c r="P968" s="90"/>
      <c r="Q968" s="90"/>
      <c r="R968" s="116"/>
      <c r="S968" s="116"/>
      <c r="T968" s="116"/>
      <c r="U968" s="116"/>
      <c r="V968" s="117"/>
      <c r="W968" s="117"/>
      <c r="X968" s="117"/>
      <c r="Y968" s="117"/>
      <c r="Z968" s="51"/>
      <c r="AA968" s="85">
        <v>968</v>
      </c>
      <c r="AB968" s="85"/>
      <c r="AC968">
        <v>453</v>
      </c>
      <c r="AD968">
        <v>75</v>
      </c>
      <c r="AE968">
        <v>6</v>
      </c>
      <c r="AF968">
        <v>343</v>
      </c>
    </row>
    <row r="969" spans="1:32" x14ac:dyDescent="0.3">
      <c r="A969" t="s">
        <v>1427</v>
      </c>
      <c r="B969" s="53"/>
      <c r="C969" s="53"/>
      <c r="D969" s="87">
        <f>Vertices[[#This Row],[followersCount]]/100000</f>
        <v>7.4099999999999999E-3</v>
      </c>
      <c r="E969" s="84"/>
      <c r="F969" s="15"/>
      <c r="G969" s="15"/>
      <c r="H969" s="67" t="str">
        <f>IF(Vertices[[#This Row],[Size]]&gt;50,Vertices[[#This Row],[Vertex]],"")</f>
        <v/>
      </c>
      <c r="I969" s="67"/>
      <c r="J969" s="67"/>
      <c r="K969" s="16"/>
      <c r="L969" s="88"/>
      <c r="M969" s="89">
        <v>4896.80908203125</v>
      </c>
      <c r="N969" s="89">
        <v>1745.683349609375</v>
      </c>
      <c r="O969" s="78"/>
      <c r="P969" s="90"/>
      <c r="Q969" s="90"/>
      <c r="R969" s="116"/>
      <c r="S969" s="116"/>
      <c r="T969" s="116"/>
      <c r="U969" s="116"/>
      <c r="V969" s="117"/>
      <c r="W969" s="117"/>
      <c r="X969" s="117"/>
      <c r="Y969" s="117"/>
      <c r="Z969" s="51"/>
      <c r="AA969" s="85">
        <v>969</v>
      </c>
      <c r="AB969" s="85"/>
      <c r="AC969">
        <v>21238</v>
      </c>
      <c r="AD969">
        <v>741</v>
      </c>
      <c r="AE969">
        <v>645</v>
      </c>
      <c r="AF969">
        <v>1848</v>
      </c>
    </row>
    <row r="970" spans="1:32" x14ac:dyDescent="0.3">
      <c r="A970" t="s">
        <v>1428</v>
      </c>
      <c r="B970" s="53"/>
      <c r="C970" s="53"/>
      <c r="D970" s="87">
        <f>Vertices[[#This Row],[followersCount]]/100000</f>
        <v>8.4999999999999995E-4</v>
      </c>
      <c r="E970" s="84"/>
      <c r="F970" s="15"/>
      <c r="G970" s="15"/>
      <c r="H970" s="67" t="str">
        <f>IF(Vertices[[#This Row],[Size]]&gt;50,Vertices[[#This Row],[Vertex]],"")</f>
        <v/>
      </c>
      <c r="I970" s="67"/>
      <c r="J970" s="67"/>
      <c r="K970" s="16"/>
      <c r="L970" s="88"/>
      <c r="M970" s="89">
        <v>8259.0078125</v>
      </c>
      <c r="N970" s="89">
        <v>2074.420166015625</v>
      </c>
      <c r="O970" s="78"/>
      <c r="P970" s="90"/>
      <c r="Q970" s="90"/>
      <c r="R970" s="116"/>
      <c r="S970" s="116"/>
      <c r="T970" s="116"/>
      <c r="U970" s="116"/>
      <c r="V970" s="117"/>
      <c r="W970" s="117"/>
      <c r="X970" s="117"/>
      <c r="Y970" s="117"/>
      <c r="Z970" s="51"/>
      <c r="AA970" s="85">
        <v>970</v>
      </c>
      <c r="AB970" s="85"/>
      <c r="AC970">
        <v>235</v>
      </c>
      <c r="AD970">
        <v>85</v>
      </c>
      <c r="AE970">
        <v>426</v>
      </c>
      <c r="AF970">
        <v>397</v>
      </c>
    </row>
    <row r="971" spans="1:32" x14ac:dyDescent="0.3">
      <c r="A971" t="s">
        <v>1429</v>
      </c>
      <c r="B971" s="53"/>
      <c r="C971" s="53"/>
      <c r="D971" s="87">
        <f>Vertices[[#This Row],[followersCount]]/100000</f>
        <v>1.6299999999999999E-3</v>
      </c>
      <c r="E971" s="84"/>
      <c r="F971" s="15"/>
      <c r="G971" s="15"/>
      <c r="H971" s="67" t="str">
        <f>IF(Vertices[[#This Row],[Size]]&gt;50,Vertices[[#This Row],[Vertex]],"")</f>
        <v/>
      </c>
      <c r="I971" s="67"/>
      <c r="J971" s="67"/>
      <c r="K971" s="16"/>
      <c r="L971" s="88"/>
      <c r="M971" s="89">
        <v>354.43695068359375</v>
      </c>
      <c r="N971" s="89">
        <v>3236.37060546875</v>
      </c>
      <c r="O971" s="78"/>
      <c r="P971" s="90"/>
      <c r="Q971" s="90"/>
      <c r="R971" s="116"/>
      <c r="S971" s="116"/>
      <c r="T971" s="116"/>
      <c r="U971" s="116"/>
      <c r="V971" s="117"/>
      <c r="W971" s="117"/>
      <c r="X971" s="117"/>
      <c r="Y971" s="117"/>
      <c r="Z971" s="51"/>
      <c r="AA971" s="85">
        <v>971</v>
      </c>
      <c r="AB971" s="85"/>
      <c r="AC971">
        <v>19</v>
      </c>
      <c r="AD971">
        <v>163</v>
      </c>
      <c r="AE971">
        <v>5</v>
      </c>
      <c r="AF971">
        <v>1080</v>
      </c>
    </row>
    <row r="972" spans="1:32" x14ac:dyDescent="0.3">
      <c r="A972" t="s">
        <v>1430</v>
      </c>
      <c r="B972" s="53"/>
      <c r="C972" s="53"/>
      <c r="D972" s="87">
        <f>Vertices[[#This Row],[followersCount]]/100000</f>
        <v>6.0000000000000002E-5</v>
      </c>
      <c r="E972" s="84"/>
      <c r="F972" s="15"/>
      <c r="G972" s="15"/>
      <c r="H972" s="67" t="str">
        <f>IF(Vertices[[#This Row],[Size]]&gt;50,Vertices[[#This Row],[Vertex]],"")</f>
        <v/>
      </c>
      <c r="I972" s="67"/>
      <c r="J972" s="67"/>
      <c r="K972" s="16"/>
      <c r="L972" s="88"/>
      <c r="M972" s="89">
        <v>7257.86962890625</v>
      </c>
      <c r="N972" s="89">
        <v>1202.089111328125</v>
      </c>
      <c r="O972" s="78"/>
      <c r="P972" s="90"/>
      <c r="Q972" s="90"/>
      <c r="R972" s="116"/>
      <c r="S972" s="116"/>
      <c r="T972" s="116"/>
      <c r="U972" s="116"/>
      <c r="V972" s="117"/>
      <c r="W972" s="117"/>
      <c r="X972" s="117"/>
      <c r="Y972" s="117"/>
      <c r="Z972" s="51"/>
      <c r="AA972" s="85">
        <v>972</v>
      </c>
      <c r="AB972" s="85"/>
      <c r="AC972">
        <v>1</v>
      </c>
      <c r="AD972">
        <v>6</v>
      </c>
      <c r="AE972">
        <v>48</v>
      </c>
      <c r="AF972">
        <v>125</v>
      </c>
    </row>
    <row r="973" spans="1:32" x14ac:dyDescent="0.3">
      <c r="A973" t="s">
        <v>1431</v>
      </c>
      <c r="B973" s="53"/>
      <c r="C973" s="53"/>
      <c r="D973" s="87">
        <f>Vertices[[#This Row],[followersCount]]/100000</f>
        <v>1.2899999999999999E-3</v>
      </c>
      <c r="E973" s="84"/>
      <c r="F973" s="15"/>
      <c r="G973" s="15"/>
      <c r="H973" s="67" t="str">
        <f>IF(Vertices[[#This Row],[Size]]&gt;50,Vertices[[#This Row],[Vertex]],"")</f>
        <v/>
      </c>
      <c r="I973" s="67"/>
      <c r="J973" s="67"/>
      <c r="K973" s="16"/>
      <c r="L973" s="88"/>
      <c r="M973" s="89">
        <v>6272.6708984375</v>
      </c>
      <c r="N973" s="89">
        <v>1094.698974609375</v>
      </c>
      <c r="O973" s="78"/>
      <c r="P973" s="90"/>
      <c r="Q973" s="90"/>
      <c r="R973" s="116"/>
      <c r="S973" s="116"/>
      <c r="T973" s="116"/>
      <c r="U973" s="116"/>
      <c r="V973" s="117"/>
      <c r="W973" s="117"/>
      <c r="X973" s="117"/>
      <c r="Y973" s="117"/>
      <c r="Z973" s="51"/>
      <c r="AA973" s="85">
        <v>973</v>
      </c>
      <c r="AB973" s="85"/>
      <c r="AC973">
        <v>89</v>
      </c>
      <c r="AD973">
        <v>129</v>
      </c>
      <c r="AE973">
        <v>466</v>
      </c>
      <c r="AF973">
        <v>165</v>
      </c>
    </row>
    <row r="974" spans="1:32" x14ac:dyDescent="0.3">
      <c r="A974" t="s">
        <v>1432</v>
      </c>
      <c r="B974" s="53"/>
      <c r="C974" s="53"/>
      <c r="D974" s="87">
        <f>Vertices[[#This Row],[followersCount]]/100000</f>
        <v>1.47E-3</v>
      </c>
      <c r="E974" s="84"/>
      <c r="F974" s="15"/>
      <c r="G974" s="15"/>
      <c r="H974" s="67" t="str">
        <f>IF(Vertices[[#This Row],[Size]]&gt;50,Vertices[[#This Row],[Vertex]],"")</f>
        <v/>
      </c>
      <c r="I974" s="67"/>
      <c r="J974" s="67"/>
      <c r="K974" s="16"/>
      <c r="L974" s="88"/>
      <c r="M974" s="89">
        <v>1164.6051025390625</v>
      </c>
      <c r="N974" s="89">
        <v>5266.208984375</v>
      </c>
      <c r="O974" s="78"/>
      <c r="P974" s="90"/>
      <c r="Q974" s="90"/>
      <c r="R974" s="116"/>
      <c r="S974" s="116"/>
      <c r="T974" s="116"/>
      <c r="U974" s="116"/>
      <c r="V974" s="117"/>
      <c r="W974" s="117"/>
      <c r="X974" s="117"/>
      <c r="Y974" s="117"/>
      <c r="Z974" s="51"/>
      <c r="AA974" s="85">
        <v>974</v>
      </c>
      <c r="AB974" s="85"/>
      <c r="AC974">
        <v>246</v>
      </c>
      <c r="AD974">
        <v>147</v>
      </c>
      <c r="AE974">
        <v>14</v>
      </c>
      <c r="AF974">
        <v>669</v>
      </c>
    </row>
    <row r="975" spans="1:32" x14ac:dyDescent="0.3">
      <c r="A975" t="s">
        <v>1433</v>
      </c>
      <c r="B975" s="53"/>
      <c r="C975" s="53"/>
      <c r="D975" s="87">
        <f>Vertices[[#This Row],[followersCount]]/100000</f>
        <v>1.8E-3</v>
      </c>
      <c r="E975" s="84"/>
      <c r="F975" s="15"/>
      <c r="G975" s="15"/>
      <c r="H975" s="67" t="str">
        <f>IF(Vertices[[#This Row],[Size]]&gt;50,Vertices[[#This Row],[Vertex]],"")</f>
        <v/>
      </c>
      <c r="I975" s="67"/>
      <c r="J975" s="67"/>
      <c r="K975" s="16"/>
      <c r="L975" s="88"/>
      <c r="M975" s="89">
        <v>6623.48779296875</v>
      </c>
      <c r="N975" s="89">
        <v>8388.7294921875</v>
      </c>
      <c r="O975" s="78"/>
      <c r="P975" s="90"/>
      <c r="Q975" s="90"/>
      <c r="R975" s="116"/>
      <c r="S975" s="116"/>
      <c r="T975" s="116"/>
      <c r="U975" s="116"/>
      <c r="V975" s="117"/>
      <c r="W975" s="117"/>
      <c r="X975" s="117"/>
      <c r="Y975" s="117"/>
      <c r="Z975" s="51"/>
      <c r="AA975" s="85">
        <v>975</v>
      </c>
      <c r="AB975" s="85"/>
      <c r="AC975">
        <v>576</v>
      </c>
      <c r="AD975">
        <v>180</v>
      </c>
      <c r="AE975">
        <v>1521</v>
      </c>
      <c r="AF975">
        <v>296</v>
      </c>
    </row>
    <row r="976" spans="1:32" x14ac:dyDescent="0.3">
      <c r="A976" t="s">
        <v>1434</v>
      </c>
      <c r="B976" s="53"/>
      <c r="C976" s="53"/>
      <c r="D976" s="87">
        <f>Vertices[[#This Row],[followersCount]]/100000</f>
        <v>1.0300000000000001E-3</v>
      </c>
      <c r="E976" s="84"/>
      <c r="F976" s="15"/>
      <c r="G976" s="15"/>
      <c r="H976" s="67" t="str">
        <f>IF(Vertices[[#This Row],[Size]]&gt;50,Vertices[[#This Row],[Vertex]],"")</f>
        <v/>
      </c>
      <c r="I976" s="67"/>
      <c r="J976" s="67"/>
      <c r="K976" s="16"/>
      <c r="L976" s="88"/>
      <c r="M976" s="89">
        <v>8485.71484375</v>
      </c>
      <c r="N976" s="89">
        <v>7320.8466796875</v>
      </c>
      <c r="O976" s="78"/>
      <c r="P976" s="90"/>
      <c r="Q976" s="90"/>
      <c r="R976" s="116"/>
      <c r="S976" s="116"/>
      <c r="T976" s="116"/>
      <c r="U976" s="116"/>
      <c r="V976" s="117"/>
      <c r="W976" s="117"/>
      <c r="X976" s="117"/>
      <c r="Y976" s="117"/>
      <c r="Z976" s="51"/>
      <c r="AA976" s="85">
        <v>976</v>
      </c>
      <c r="AB976" s="85"/>
      <c r="AC976">
        <v>212</v>
      </c>
      <c r="AD976">
        <v>103</v>
      </c>
      <c r="AE976">
        <v>289</v>
      </c>
      <c r="AF976">
        <v>244</v>
      </c>
    </row>
    <row r="977" spans="1:32" x14ac:dyDescent="0.3">
      <c r="A977" t="s">
        <v>1435</v>
      </c>
      <c r="B977" s="53"/>
      <c r="C977" s="53"/>
      <c r="D977" s="87">
        <f>Vertices[[#This Row],[followersCount]]/100000</f>
        <v>1.98E-3</v>
      </c>
      <c r="E977" s="84"/>
      <c r="F977" s="15"/>
      <c r="G977" s="15"/>
      <c r="H977" s="67" t="str">
        <f>IF(Vertices[[#This Row],[Size]]&gt;50,Vertices[[#This Row],[Vertex]],"")</f>
        <v/>
      </c>
      <c r="I977" s="67"/>
      <c r="J977" s="67"/>
      <c r="K977" s="16"/>
      <c r="L977" s="88"/>
      <c r="M977" s="89">
        <v>4180.2021484375</v>
      </c>
      <c r="N977" s="89">
        <v>9007.7978515625</v>
      </c>
      <c r="O977" s="78"/>
      <c r="P977" s="90"/>
      <c r="Q977" s="90"/>
      <c r="R977" s="116"/>
      <c r="S977" s="116"/>
      <c r="T977" s="116"/>
      <c r="U977" s="116"/>
      <c r="V977" s="117"/>
      <c r="W977" s="117"/>
      <c r="X977" s="117"/>
      <c r="Y977" s="117"/>
      <c r="Z977" s="51"/>
      <c r="AA977" s="85">
        <v>977</v>
      </c>
      <c r="AB977" s="85"/>
      <c r="AC977">
        <v>1371</v>
      </c>
      <c r="AD977">
        <v>198</v>
      </c>
      <c r="AE977">
        <v>797</v>
      </c>
      <c r="AF977">
        <v>182</v>
      </c>
    </row>
    <row r="978" spans="1:32" x14ac:dyDescent="0.3">
      <c r="A978" t="s">
        <v>1436</v>
      </c>
      <c r="B978" s="53"/>
      <c r="C978" s="53"/>
      <c r="D978" s="87">
        <f>Vertices[[#This Row],[followersCount]]/100000</f>
        <v>1.8600000000000001E-3</v>
      </c>
      <c r="E978" s="84"/>
      <c r="F978" s="15"/>
      <c r="G978" s="15"/>
      <c r="H978" s="67" t="str">
        <f>IF(Vertices[[#This Row],[Size]]&gt;50,Vertices[[#This Row],[Vertex]],"")</f>
        <v/>
      </c>
      <c r="I978" s="67"/>
      <c r="J978" s="67"/>
      <c r="K978" s="16"/>
      <c r="L978" s="88"/>
      <c r="M978" s="89">
        <v>5850.03466796875</v>
      </c>
      <c r="N978" s="89">
        <v>8742.2451171875</v>
      </c>
      <c r="O978" s="78"/>
      <c r="P978" s="90"/>
      <c r="Q978" s="90"/>
      <c r="R978" s="116"/>
      <c r="S978" s="116"/>
      <c r="T978" s="116"/>
      <c r="U978" s="116"/>
      <c r="V978" s="117"/>
      <c r="W978" s="117"/>
      <c r="X978" s="117"/>
      <c r="Y978" s="117"/>
      <c r="Z978" s="51"/>
      <c r="AA978" s="85">
        <v>978</v>
      </c>
      <c r="AB978" s="85"/>
      <c r="AC978">
        <v>1931</v>
      </c>
      <c r="AD978">
        <v>186</v>
      </c>
      <c r="AE978">
        <v>1545</v>
      </c>
      <c r="AF978">
        <v>349</v>
      </c>
    </row>
    <row r="979" spans="1:32" x14ac:dyDescent="0.3">
      <c r="A979" t="s">
        <v>1437</v>
      </c>
      <c r="B979" s="53"/>
      <c r="C979" s="53"/>
      <c r="D979" s="87">
        <f>Vertices[[#This Row],[followersCount]]/100000</f>
        <v>4.2100000000000002E-3</v>
      </c>
      <c r="E979" s="84"/>
      <c r="F979" s="15"/>
      <c r="G979" s="15"/>
      <c r="H979" s="67" t="str">
        <f>IF(Vertices[[#This Row],[Size]]&gt;50,Vertices[[#This Row],[Vertex]],"")</f>
        <v/>
      </c>
      <c r="I979" s="67"/>
      <c r="J979" s="67"/>
      <c r="K979" s="16"/>
      <c r="L979" s="88"/>
      <c r="M979" s="89">
        <v>5847.39697265625</v>
      </c>
      <c r="N979" s="89">
        <v>2918.802001953125</v>
      </c>
      <c r="O979" s="78"/>
      <c r="P979" s="90"/>
      <c r="Q979" s="90"/>
      <c r="R979" s="116"/>
      <c r="S979" s="116"/>
      <c r="T979" s="116"/>
      <c r="U979" s="116"/>
      <c r="V979" s="117"/>
      <c r="W979" s="117"/>
      <c r="X979" s="117"/>
      <c r="Y979" s="117"/>
      <c r="Z979" s="51"/>
      <c r="AA979" s="85">
        <v>979</v>
      </c>
      <c r="AB979" s="85"/>
      <c r="AC979">
        <v>881</v>
      </c>
      <c r="AD979">
        <v>421</v>
      </c>
      <c r="AE979">
        <v>1033</v>
      </c>
      <c r="AF979">
        <v>397</v>
      </c>
    </row>
    <row r="980" spans="1:32" x14ac:dyDescent="0.3">
      <c r="A980" t="s">
        <v>1438</v>
      </c>
      <c r="B980" s="53"/>
      <c r="C980" s="53"/>
      <c r="D980" s="87">
        <f>Vertices[[#This Row],[followersCount]]/100000</f>
        <v>1.103E-2</v>
      </c>
      <c r="E980" s="84"/>
      <c r="F980" s="15"/>
      <c r="G980" s="15"/>
      <c r="H980" s="67" t="str">
        <f>IF(Vertices[[#This Row],[Size]]&gt;50,Vertices[[#This Row],[Vertex]],"")</f>
        <v/>
      </c>
      <c r="I980" s="67"/>
      <c r="J980" s="67"/>
      <c r="K980" s="16"/>
      <c r="L980" s="88"/>
      <c r="M980" s="89">
        <v>2090.610107421875</v>
      </c>
      <c r="N980" s="89">
        <v>5579.26806640625</v>
      </c>
      <c r="O980" s="78"/>
      <c r="P980" s="90"/>
      <c r="Q980" s="90"/>
      <c r="R980" s="116"/>
      <c r="S980" s="116"/>
      <c r="T980" s="116"/>
      <c r="U980" s="116"/>
      <c r="V980" s="117"/>
      <c r="W980" s="117"/>
      <c r="X980" s="117"/>
      <c r="Y980" s="117"/>
      <c r="Z980" s="51"/>
      <c r="AA980" s="85">
        <v>980</v>
      </c>
      <c r="AB980" s="85"/>
      <c r="AC980">
        <v>10808</v>
      </c>
      <c r="AD980">
        <v>1103</v>
      </c>
      <c r="AE980">
        <v>14352</v>
      </c>
      <c r="AF980">
        <v>805</v>
      </c>
    </row>
    <row r="981" spans="1:32" x14ac:dyDescent="0.3">
      <c r="A981" t="s">
        <v>1439</v>
      </c>
      <c r="B981" s="53"/>
      <c r="C981" s="53"/>
      <c r="D981" s="87">
        <f>Vertices[[#This Row],[followersCount]]/100000</f>
        <v>8.8100000000000001E-3</v>
      </c>
      <c r="E981" s="84"/>
      <c r="F981" s="15"/>
      <c r="G981" s="15"/>
      <c r="H981" s="67" t="str">
        <f>IF(Vertices[[#This Row],[Size]]&gt;50,Vertices[[#This Row],[Vertex]],"")</f>
        <v/>
      </c>
      <c r="I981" s="67"/>
      <c r="J981" s="67"/>
      <c r="K981" s="16"/>
      <c r="L981" s="88"/>
      <c r="M981" s="89">
        <v>1198.2337646484375</v>
      </c>
      <c r="N981" s="89">
        <v>5977.24169921875</v>
      </c>
      <c r="O981" s="78"/>
      <c r="P981" s="90"/>
      <c r="Q981" s="90"/>
      <c r="R981" s="116"/>
      <c r="S981" s="116"/>
      <c r="T981" s="116"/>
      <c r="U981" s="116"/>
      <c r="V981" s="117"/>
      <c r="W981" s="117"/>
      <c r="X981" s="117"/>
      <c r="Y981" s="117"/>
      <c r="Z981" s="51"/>
      <c r="AA981" s="85">
        <v>981</v>
      </c>
      <c r="AB981" s="85"/>
      <c r="AC981">
        <v>4562</v>
      </c>
      <c r="AD981">
        <v>881</v>
      </c>
      <c r="AE981">
        <v>10765</v>
      </c>
      <c r="AF981">
        <v>689</v>
      </c>
    </row>
    <row r="982" spans="1:32" x14ac:dyDescent="0.3">
      <c r="A982" t="s">
        <v>1440</v>
      </c>
      <c r="B982" s="53"/>
      <c r="C982" s="53"/>
      <c r="D982" s="87">
        <f>Vertices[[#This Row],[followersCount]]/100000</f>
        <v>1.8400000000000001E-3</v>
      </c>
      <c r="E982" s="84"/>
      <c r="F982" s="15"/>
      <c r="G982" s="15"/>
      <c r="H982" s="67" t="str">
        <f>IF(Vertices[[#This Row],[Size]]&gt;50,Vertices[[#This Row],[Vertex]],"")</f>
        <v/>
      </c>
      <c r="I982" s="67"/>
      <c r="J982" s="67"/>
      <c r="K982" s="16"/>
      <c r="L982" s="88"/>
      <c r="M982" s="89">
        <v>1828.769775390625</v>
      </c>
      <c r="N982" s="89">
        <v>4875.48486328125</v>
      </c>
      <c r="O982" s="78"/>
      <c r="P982" s="90"/>
      <c r="Q982" s="90"/>
      <c r="R982" s="116"/>
      <c r="S982" s="116"/>
      <c r="T982" s="116"/>
      <c r="U982" s="116"/>
      <c r="V982" s="117"/>
      <c r="W982" s="117"/>
      <c r="X982" s="117"/>
      <c r="Y982" s="117"/>
      <c r="Z982" s="51"/>
      <c r="AA982" s="85">
        <v>982</v>
      </c>
      <c r="AB982" s="85"/>
      <c r="AC982">
        <v>47</v>
      </c>
      <c r="AD982">
        <v>184</v>
      </c>
      <c r="AE982">
        <v>43</v>
      </c>
      <c r="AF982">
        <v>1223</v>
      </c>
    </row>
    <row r="983" spans="1:32" x14ac:dyDescent="0.3">
      <c r="A983" t="s">
        <v>1441</v>
      </c>
      <c r="B983" s="53"/>
      <c r="C983" s="53"/>
      <c r="D983" s="87">
        <f>Vertices[[#This Row],[followersCount]]/100000</f>
        <v>1.09E-3</v>
      </c>
      <c r="E983" s="84"/>
      <c r="F983" s="15"/>
      <c r="G983" s="15"/>
      <c r="H983" s="67" t="str">
        <f>IF(Vertices[[#This Row],[Size]]&gt;50,Vertices[[#This Row],[Vertex]],"")</f>
        <v/>
      </c>
      <c r="I983" s="67"/>
      <c r="J983" s="67"/>
      <c r="K983" s="16"/>
      <c r="L983" s="88"/>
      <c r="M983" s="89">
        <v>2652.45263671875</v>
      </c>
      <c r="N983" s="89">
        <v>7955.42724609375</v>
      </c>
      <c r="O983" s="78"/>
      <c r="P983" s="90"/>
      <c r="Q983" s="90"/>
      <c r="R983" s="116"/>
      <c r="S983" s="116"/>
      <c r="T983" s="116"/>
      <c r="U983" s="116"/>
      <c r="V983" s="117"/>
      <c r="W983" s="117"/>
      <c r="X983" s="117"/>
      <c r="Y983" s="117"/>
      <c r="Z983" s="51"/>
      <c r="AA983" s="85">
        <v>983</v>
      </c>
      <c r="AB983" s="85"/>
      <c r="AC983">
        <v>1499</v>
      </c>
      <c r="AD983">
        <v>109</v>
      </c>
      <c r="AE983">
        <v>1841</v>
      </c>
      <c r="AF983">
        <v>141</v>
      </c>
    </row>
    <row r="984" spans="1:32" x14ac:dyDescent="0.3">
      <c r="A984" t="s">
        <v>1442</v>
      </c>
      <c r="B984" s="53"/>
      <c r="C984" s="53"/>
      <c r="D984" s="87">
        <f>Vertices[[#This Row],[followersCount]]/100000</f>
        <v>1.2376</v>
      </c>
      <c r="E984" s="84"/>
      <c r="F984" s="15"/>
      <c r="G984" s="15"/>
      <c r="H984" s="67" t="str">
        <f>IF(Vertices[[#This Row],[Size]]&gt;50,Vertices[[#This Row],[Vertex]],"")</f>
        <v/>
      </c>
      <c r="I984" s="67"/>
      <c r="J984" s="67"/>
      <c r="K984" s="16"/>
      <c r="L984" s="88"/>
      <c r="M984" s="89">
        <v>7935.29541015625</v>
      </c>
      <c r="N984" s="89">
        <v>4022.41015625</v>
      </c>
      <c r="O984" s="78"/>
      <c r="P984" s="90"/>
      <c r="Q984" s="90"/>
      <c r="R984" s="116"/>
      <c r="S984" s="116"/>
      <c r="T984" s="116"/>
      <c r="U984" s="116"/>
      <c r="V984" s="117"/>
      <c r="W984" s="117"/>
      <c r="X984" s="117"/>
      <c r="Y984" s="117"/>
      <c r="Z984" s="51"/>
      <c r="AA984" s="85">
        <v>984</v>
      </c>
      <c r="AB984" s="85"/>
      <c r="AC984">
        <v>21865</v>
      </c>
      <c r="AD984">
        <v>123760</v>
      </c>
      <c r="AE984">
        <v>62</v>
      </c>
      <c r="AF984">
        <v>137219</v>
      </c>
    </row>
    <row r="985" spans="1:32" x14ac:dyDescent="0.3">
      <c r="A985" t="s">
        <v>1443</v>
      </c>
      <c r="B985" s="53"/>
      <c r="C985" s="53"/>
      <c r="D985" s="87">
        <f>Vertices[[#This Row],[followersCount]]/100000</f>
        <v>4.8000000000000001E-4</v>
      </c>
      <c r="E985" s="84"/>
      <c r="F985" s="15"/>
      <c r="G985" s="15"/>
      <c r="H985" s="67" t="str">
        <f>IF(Vertices[[#This Row],[Size]]&gt;50,Vertices[[#This Row],[Vertex]],"")</f>
        <v/>
      </c>
      <c r="I985" s="67"/>
      <c r="J985" s="67"/>
      <c r="K985" s="16"/>
      <c r="L985" s="88"/>
      <c r="M985" s="89">
        <v>9031.00390625</v>
      </c>
      <c r="N985" s="89">
        <v>2955.13720703125</v>
      </c>
      <c r="O985" s="78"/>
      <c r="P985" s="90"/>
      <c r="Q985" s="90"/>
      <c r="R985" s="116"/>
      <c r="S985" s="116"/>
      <c r="T985" s="116"/>
      <c r="U985" s="116"/>
      <c r="V985" s="117"/>
      <c r="W985" s="117"/>
      <c r="X985" s="117"/>
      <c r="Y985" s="117"/>
      <c r="Z985" s="51"/>
      <c r="AA985" s="85">
        <v>985</v>
      </c>
      <c r="AB985" s="85"/>
      <c r="AC985">
        <v>26</v>
      </c>
      <c r="AD985">
        <v>48</v>
      </c>
      <c r="AE985">
        <v>13</v>
      </c>
      <c r="AF985">
        <v>37</v>
      </c>
    </row>
    <row r="986" spans="1:32" x14ac:dyDescent="0.3">
      <c r="A986" t="s">
        <v>1444</v>
      </c>
      <c r="B986" s="53"/>
      <c r="C986" s="53"/>
      <c r="D986" s="87">
        <f>Vertices[[#This Row],[followersCount]]/100000</f>
        <v>1.82E-3</v>
      </c>
      <c r="E986" s="84"/>
      <c r="F986" s="15"/>
      <c r="G986" s="15"/>
      <c r="H986" s="67" t="str">
        <f>IF(Vertices[[#This Row],[Size]]&gt;50,Vertices[[#This Row],[Vertex]],"")</f>
        <v/>
      </c>
      <c r="I986" s="67"/>
      <c r="J986" s="67"/>
      <c r="K986" s="16"/>
      <c r="L986" s="88"/>
      <c r="M986" s="89">
        <v>1669.97119140625</v>
      </c>
      <c r="N986" s="89">
        <v>8309.0546875</v>
      </c>
      <c r="O986" s="78"/>
      <c r="P986" s="90"/>
      <c r="Q986" s="90"/>
      <c r="R986" s="116"/>
      <c r="S986" s="116"/>
      <c r="T986" s="116"/>
      <c r="U986" s="116"/>
      <c r="V986" s="117"/>
      <c r="W986" s="117"/>
      <c r="X986" s="117"/>
      <c r="Y986" s="117"/>
      <c r="Z986" s="51"/>
      <c r="AA986" s="85">
        <v>986</v>
      </c>
      <c r="AB986" s="85"/>
      <c r="AC986">
        <v>432</v>
      </c>
      <c r="AD986">
        <v>182</v>
      </c>
      <c r="AE986">
        <v>104</v>
      </c>
      <c r="AF986">
        <v>402</v>
      </c>
    </row>
    <row r="987" spans="1:32" x14ac:dyDescent="0.3">
      <c r="A987" t="s">
        <v>1445</v>
      </c>
      <c r="B987" s="53"/>
      <c r="C987" s="53"/>
      <c r="D987" s="87">
        <f>Vertices[[#This Row],[followersCount]]/100000</f>
        <v>6.0000000000000002E-5</v>
      </c>
      <c r="E987" s="84"/>
      <c r="F987" s="15"/>
      <c r="G987" s="15"/>
      <c r="H987" s="67" t="str">
        <f>IF(Vertices[[#This Row],[Size]]&gt;50,Vertices[[#This Row],[Vertex]],"")</f>
        <v/>
      </c>
      <c r="I987" s="67"/>
      <c r="J987" s="67"/>
      <c r="K987" s="16"/>
      <c r="L987" s="88"/>
      <c r="M987" s="89">
        <v>3323.2763671875</v>
      </c>
      <c r="N987" s="89">
        <v>1327.1728515625</v>
      </c>
      <c r="O987" s="78"/>
      <c r="P987" s="90"/>
      <c r="Q987" s="90"/>
      <c r="R987" s="116"/>
      <c r="S987" s="116"/>
      <c r="T987" s="116"/>
      <c r="U987" s="116"/>
      <c r="V987" s="117"/>
      <c r="W987" s="117"/>
      <c r="X987" s="117"/>
      <c r="Y987" s="117"/>
      <c r="Z987" s="51"/>
      <c r="AA987" s="85">
        <v>987</v>
      </c>
      <c r="AB987" s="85"/>
      <c r="AC987">
        <v>2</v>
      </c>
      <c r="AD987">
        <v>6</v>
      </c>
      <c r="AE987">
        <v>20</v>
      </c>
      <c r="AF987">
        <v>48</v>
      </c>
    </row>
    <row r="988" spans="1:32" x14ac:dyDescent="0.3">
      <c r="A988" t="s">
        <v>487</v>
      </c>
      <c r="B988" s="53"/>
      <c r="C988" s="53"/>
      <c r="D988" s="87">
        <f>Vertices[[#This Row],[followersCount]]/100000</f>
        <v>0.68054999999999999</v>
      </c>
      <c r="E988" s="84"/>
      <c r="F988" s="15"/>
      <c r="G988" s="15"/>
      <c r="H988" s="67" t="str">
        <f>IF(Vertices[[#This Row],[Size]]&gt;50,Vertices[[#This Row],[Vertex]],"")</f>
        <v/>
      </c>
      <c r="I988" s="67"/>
      <c r="J988" s="67"/>
      <c r="K988" s="16"/>
      <c r="L988" s="88"/>
      <c r="M988" s="89">
        <v>6043.5751953125</v>
      </c>
      <c r="N988" s="89">
        <v>5539.12255859375</v>
      </c>
      <c r="O988" s="78"/>
      <c r="P988" s="90"/>
      <c r="Q988" s="90"/>
      <c r="R988" s="116"/>
      <c r="S988" s="116"/>
      <c r="T988" s="116"/>
      <c r="U988" s="116"/>
      <c r="V988" s="117"/>
      <c r="W988" s="117"/>
      <c r="X988" s="117"/>
      <c r="Y988" s="117"/>
      <c r="Z988" s="51"/>
      <c r="AA988" s="85">
        <v>988</v>
      </c>
      <c r="AB988" s="85"/>
      <c r="AC988">
        <v>14686</v>
      </c>
      <c r="AD988">
        <v>68055</v>
      </c>
      <c r="AE988">
        <v>6880</v>
      </c>
      <c r="AF988">
        <v>651</v>
      </c>
    </row>
    <row r="989" spans="1:32" x14ac:dyDescent="0.3">
      <c r="A989" t="s">
        <v>1446</v>
      </c>
      <c r="B989" s="53"/>
      <c r="C989" s="53"/>
      <c r="D989" s="87">
        <f>Vertices[[#This Row],[followersCount]]/100000</f>
        <v>8.9999999999999998E-4</v>
      </c>
      <c r="E989" s="84"/>
      <c r="F989" s="15"/>
      <c r="G989" s="15"/>
      <c r="H989" s="67" t="str">
        <f>IF(Vertices[[#This Row],[Size]]&gt;50,Vertices[[#This Row],[Vertex]],"")</f>
        <v/>
      </c>
      <c r="I989" s="67"/>
      <c r="J989" s="67"/>
      <c r="K989" s="16"/>
      <c r="L989" s="88"/>
      <c r="M989" s="89">
        <v>2222.41943359375</v>
      </c>
      <c r="N989" s="89">
        <v>2625.042724609375</v>
      </c>
      <c r="O989" s="78"/>
      <c r="P989" s="90"/>
      <c r="Q989" s="90"/>
      <c r="R989" s="116"/>
      <c r="S989" s="116"/>
      <c r="T989" s="116"/>
      <c r="U989" s="116"/>
      <c r="V989" s="117"/>
      <c r="W989" s="117"/>
      <c r="X989" s="117"/>
      <c r="Y989" s="117"/>
      <c r="Z989" s="51"/>
      <c r="AA989" s="85">
        <v>989</v>
      </c>
      <c r="AB989" s="85"/>
      <c r="AC989">
        <v>155</v>
      </c>
      <c r="AD989">
        <v>90</v>
      </c>
      <c r="AE989">
        <v>266</v>
      </c>
      <c r="AF989">
        <v>264</v>
      </c>
    </row>
    <row r="990" spans="1:32" x14ac:dyDescent="0.3">
      <c r="A990" t="s">
        <v>1447</v>
      </c>
      <c r="B990" s="53"/>
      <c r="C990" s="53"/>
      <c r="D990" s="87">
        <f>Vertices[[#This Row],[followersCount]]/100000</f>
        <v>3.5300000000000002E-3</v>
      </c>
      <c r="E990" s="84"/>
      <c r="F990" s="15"/>
      <c r="G990" s="15"/>
      <c r="H990" s="67" t="str">
        <f>IF(Vertices[[#This Row],[Size]]&gt;50,Vertices[[#This Row],[Vertex]],"")</f>
        <v/>
      </c>
      <c r="I990" s="67"/>
      <c r="J990" s="67"/>
      <c r="K990" s="16"/>
      <c r="L990" s="88"/>
      <c r="M990" s="89">
        <v>1121.091064453125</v>
      </c>
      <c r="N990" s="89">
        <v>6515.671875</v>
      </c>
      <c r="O990" s="78"/>
      <c r="P990" s="90"/>
      <c r="Q990" s="90"/>
      <c r="R990" s="116"/>
      <c r="S990" s="116"/>
      <c r="T990" s="116"/>
      <c r="U990" s="116"/>
      <c r="V990" s="117"/>
      <c r="W990" s="117"/>
      <c r="X990" s="117"/>
      <c r="Y990" s="117"/>
      <c r="Z990" s="51"/>
      <c r="AA990" s="85">
        <v>990</v>
      </c>
      <c r="AB990" s="85"/>
      <c r="AC990">
        <v>2514</v>
      </c>
      <c r="AD990">
        <v>353</v>
      </c>
      <c r="AE990">
        <v>19</v>
      </c>
      <c r="AF990">
        <v>472</v>
      </c>
    </row>
    <row r="991" spans="1:32" x14ac:dyDescent="0.3">
      <c r="A991" t="s">
        <v>1448</v>
      </c>
      <c r="B991" s="53"/>
      <c r="C991" s="53"/>
      <c r="D991" s="87">
        <f>Vertices[[#This Row],[followersCount]]/100000</f>
        <v>2.1299999999999999E-3</v>
      </c>
      <c r="E991" s="84"/>
      <c r="F991" s="15"/>
      <c r="G991" s="15"/>
      <c r="H991" s="67" t="str">
        <f>IF(Vertices[[#This Row],[Size]]&gt;50,Vertices[[#This Row],[Vertex]],"")</f>
        <v/>
      </c>
      <c r="I991" s="67"/>
      <c r="J991" s="67"/>
      <c r="K991" s="16"/>
      <c r="L991" s="88"/>
      <c r="M991" s="89">
        <v>5456.634765625</v>
      </c>
      <c r="N991" s="89">
        <v>1784.308349609375</v>
      </c>
      <c r="O991" s="78"/>
      <c r="P991" s="90"/>
      <c r="Q991" s="90"/>
      <c r="R991" s="116"/>
      <c r="S991" s="116"/>
      <c r="T991" s="116"/>
      <c r="U991" s="116"/>
      <c r="V991" s="117"/>
      <c r="W991" s="117"/>
      <c r="X991" s="117"/>
      <c r="Y991" s="117"/>
      <c r="Z991" s="51"/>
      <c r="AA991" s="85">
        <v>991</v>
      </c>
      <c r="AB991" s="85"/>
      <c r="AC991">
        <v>517</v>
      </c>
      <c r="AD991">
        <v>213</v>
      </c>
      <c r="AE991">
        <v>144</v>
      </c>
      <c r="AF991">
        <v>383</v>
      </c>
    </row>
    <row r="992" spans="1:32" x14ac:dyDescent="0.3">
      <c r="A992" t="s">
        <v>1449</v>
      </c>
      <c r="B992" s="53"/>
      <c r="C992" s="53"/>
      <c r="D992" s="87">
        <f>Vertices[[#This Row],[followersCount]]/100000</f>
        <v>9.3000000000000005E-4</v>
      </c>
      <c r="E992" s="84"/>
      <c r="F992" s="15"/>
      <c r="G992" s="15"/>
      <c r="H992" s="67" t="str">
        <f>IF(Vertices[[#This Row],[Size]]&gt;50,Vertices[[#This Row],[Vertex]],"")</f>
        <v/>
      </c>
      <c r="I992" s="67"/>
      <c r="J992" s="67"/>
      <c r="K992" s="16"/>
      <c r="L992" s="88"/>
      <c r="M992" s="89">
        <v>9426.6982421875</v>
      </c>
      <c r="N992" s="89">
        <v>4843.43359375</v>
      </c>
      <c r="O992" s="78"/>
      <c r="P992" s="90"/>
      <c r="Q992" s="90"/>
      <c r="R992" s="116"/>
      <c r="S992" s="116"/>
      <c r="T992" s="116"/>
      <c r="U992" s="116"/>
      <c r="V992" s="117"/>
      <c r="W992" s="117"/>
      <c r="X992" s="117"/>
      <c r="Y992" s="117"/>
      <c r="Z992" s="51"/>
      <c r="AA992" s="85">
        <v>992</v>
      </c>
      <c r="AB992" s="85"/>
      <c r="AC992">
        <v>652</v>
      </c>
      <c r="AD992">
        <v>93</v>
      </c>
      <c r="AE992">
        <v>592</v>
      </c>
      <c r="AF992">
        <v>288</v>
      </c>
    </row>
    <row r="993" spans="1:32" x14ac:dyDescent="0.3">
      <c r="A993" t="s">
        <v>348</v>
      </c>
      <c r="B993" s="53"/>
      <c r="C993" s="53"/>
      <c r="D993" s="87">
        <f>Vertices[[#This Row],[followersCount]]/100000</f>
        <v>0.14013999999999999</v>
      </c>
      <c r="E993" s="84"/>
      <c r="F993" s="15"/>
      <c r="G993" s="15"/>
      <c r="H993" s="67" t="str">
        <f>IF(Vertices[[#This Row],[Size]]&gt;50,Vertices[[#This Row],[Vertex]],"")</f>
        <v/>
      </c>
      <c r="I993" s="67"/>
      <c r="J993" s="67"/>
      <c r="K993" s="16"/>
      <c r="L993" s="88"/>
      <c r="M993" s="89">
        <v>3572.62890625</v>
      </c>
      <c r="N993" s="89">
        <v>7364.1728515625</v>
      </c>
      <c r="O993" s="78"/>
      <c r="P993" s="90"/>
      <c r="Q993" s="90"/>
      <c r="R993" s="116"/>
      <c r="S993" s="116"/>
      <c r="T993" s="116"/>
      <c r="U993" s="116"/>
      <c r="V993" s="117"/>
      <c r="W993" s="117"/>
      <c r="X993" s="117"/>
      <c r="Y993" s="117"/>
      <c r="Z993" s="51"/>
      <c r="AA993" s="85">
        <v>993</v>
      </c>
      <c r="AB993" s="85"/>
      <c r="AC993">
        <v>13196</v>
      </c>
      <c r="AD993">
        <v>14014</v>
      </c>
      <c r="AE993">
        <v>6181</v>
      </c>
      <c r="AF993">
        <v>2672</v>
      </c>
    </row>
    <row r="994" spans="1:32" x14ac:dyDescent="0.3">
      <c r="A994" t="s">
        <v>1450</v>
      </c>
      <c r="B994" s="53"/>
      <c r="C994" s="53"/>
      <c r="D994" s="87">
        <f>Vertices[[#This Row],[followersCount]]/100000</f>
        <v>6.0000000000000002E-5</v>
      </c>
      <c r="E994" s="84"/>
      <c r="F994" s="15"/>
      <c r="G994" s="15"/>
      <c r="H994" s="67" t="str">
        <f>IF(Vertices[[#This Row],[Size]]&gt;50,Vertices[[#This Row],[Vertex]],"")</f>
        <v/>
      </c>
      <c r="I994" s="67"/>
      <c r="J994" s="67"/>
      <c r="K994" s="16"/>
      <c r="L994" s="88"/>
      <c r="M994" s="89">
        <v>1681.8887939453125</v>
      </c>
      <c r="N994" s="89">
        <v>4755.9013671875</v>
      </c>
      <c r="O994" s="78"/>
      <c r="P994" s="90"/>
      <c r="Q994" s="90"/>
      <c r="R994" s="116"/>
      <c r="S994" s="116"/>
      <c r="T994" s="116"/>
      <c r="U994" s="116"/>
      <c r="V994" s="117"/>
      <c r="W994" s="117"/>
      <c r="X994" s="117"/>
      <c r="Y994" s="117"/>
      <c r="Z994" s="51"/>
      <c r="AA994" s="85">
        <v>994</v>
      </c>
      <c r="AB994" s="85"/>
      <c r="AC994">
        <v>12</v>
      </c>
      <c r="AD994">
        <v>6</v>
      </c>
      <c r="AE994">
        <v>152</v>
      </c>
      <c r="AF994">
        <v>74</v>
      </c>
    </row>
    <row r="995" spans="1:32" x14ac:dyDescent="0.3">
      <c r="A995" t="s">
        <v>1451</v>
      </c>
      <c r="B995" s="53"/>
      <c r="C995" s="53"/>
      <c r="D995" s="87">
        <f>Vertices[[#This Row],[followersCount]]/100000</f>
        <v>6.4999999999999997E-4</v>
      </c>
      <c r="E995" s="84"/>
      <c r="F995" s="15"/>
      <c r="G995" s="15"/>
      <c r="H995" s="67" t="str">
        <f>IF(Vertices[[#This Row],[Size]]&gt;50,Vertices[[#This Row],[Vertex]],"")</f>
        <v/>
      </c>
      <c r="I995" s="67"/>
      <c r="J995" s="67"/>
      <c r="K995" s="16"/>
      <c r="L995" s="88"/>
      <c r="M995" s="89">
        <v>7940.67333984375</v>
      </c>
      <c r="N995" s="89">
        <v>6619.32275390625</v>
      </c>
      <c r="O995" s="78"/>
      <c r="P995" s="90"/>
      <c r="Q995" s="90"/>
      <c r="R995" s="116"/>
      <c r="S995" s="116"/>
      <c r="T995" s="116"/>
      <c r="U995" s="116"/>
      <c r="V995" s="117"/>
      <c r="W995" s="117"/>
      <c r="X995" s="117"/>
      <c r="Y995" s="117"/>
      <c r="Z995" s="51"/>
      <c r="AA995" s="85">
        <v>995</v>
      </c>
      <c r="AB995" s="85"/>
      <c r="AC995">
        <v>752</v>
      </c>
      <c r="AD995">
        <v>65</v>
      </c>
      <c r="AE995">
        <v>429</v>
      </c>
      <c r="AF995">
        <v>215</v>
      </c>
    </row>
    <row r="996" spans="1:32" x14ac:dyDescent="0.3">
      <c r="A996" t="s">
        <v>1452</v>
      </c>
      <c r="B996" s="53"/>
      <c r="C996" s="53"/>
      <c r="D996" s="87">
        <f>Vertices[[#This Row],[followersCount]]/100000</f>
        <v>3.6800000000000001E-3</v>
      </c>
      <c r="E996" s="84"/>
      <c r="F996" s="15"/>
      <c r="G996" s="15"/>
      <c r="H996" s="67" t="str">
        <f>IF(Vertices[[#This Row],[Size]]&gt;50,Vertices[[#This Row],[Vertex]],"")</f>
        <v/>
      </c>
      <c r="I996" s="67"/>
      <c r="J996" s="67"/>
      <c r="K996" s="16"/>
      <c r="L996" s="88"/>
      <c r="M996" s="89">
        <v>4639.56005859375</v>
      </c>
      <c r="N996" s="89">
        <v>9860.3515625</v>
      </c>
      <c r="O996" s="78"/>
      <c r="P996" s="90"/>
      <c r="Q996" s="90"/>
      <c r="R996" s="116"/>
      <c r="S996" s="116"/>
      <c r="T996" s="116"/>
      <c r="U996" s="116"/>
      <c r="V996" s="117"/>
      <c r="W996" s="117"/>
      <c r="X996" s="117"/>
      <c r="Y996" s="117"/>
      <c r="Z996" s="51"/>
      <c r="AA996" s="85">
        <v>996</v>
      </c>
      <c r="AB996" s="85"/>
      <c r="AC996">
        <v>2235</v>
      </c>
      <c r="AD996">
        <v>368</v>
      </c>
      <c r="AE996">
        <v>223</v>
      </c>
      <c r="AF996">
        <v>447</v>
      </c>
    </row>
    <row r="997" spans="1:32" x14ac:dyDescent="0.3">
      <c r="A997" t="s">
        <v>1453</v>
      </c>
      <c r="B997" s="53"/>
      <c r="C997" s="53"/>
      <c r="D997" s="87">
        <f>Vertices[[#This Row],[followersCount]]/100000</f>
        <v>3.0000000000000001E-5</v>
      </c>
      <c r="E997" s="84"/>
      <c r="F997" s="15"/>
      <c r="G997" s="15"/>
      <c r="H997" s="67" t="str">
        <f>IF(Vertices[[#This Row],[Size]]&gt;50,Vertices[[#This Row],[Vertex]],"")</f>
        <v/>
      </c>
      <c r="I997" s="67"/>
      <c r="J997" s="67"/>
      <c r="K997" s="16"/>
      <c r="L997" s="88"/>
      <c r="M997" s="89">
        <v>8114.9638671875</v>
      </c>
      <c r="N997" s="89">
        <v>6296.5146484375</v>
      </c>
      <c r="O997" s="78"/>
      <c r="P997" s="90"/>
      <c r="Q997" s="90"/>
      <c r="R997" s="116"/>
      <c r="S997" s="116"/>
      <c r="T997" s="116"/>
      <c r="U997" s="116"/>
      <c r="V997" s="117"/>
      <c r="W997" s="117"/>
      <c r="X997" s="117"/>
      <c r="Y997" s="117"/>
      <c r="Z997" s="51"/>
      <c r="AA997" s="85">
        <v>997</v>
      </c>
      <c r="AB997" s="85"/>
      <c r="AC997">
        <v>5</v>
      </c>
      <c r="AD997">
        <v>3</v>
      </c>
      <c r="AE997">
        <v>0</v>
      </c>
      <c r="AF997">
        <v>16</v>
      </c>
    </row>
    <row r="998" spans="1:32" x14ac:dyDescent="0.3">
      <c r="A998" t="s">
        <v>1454</v>
      </c>
      <c r="B998" s="53"/>
      <c r="C998" s="53"/>
      <c r="D998" s="87">
        <f>Vertices[[#This Row],[followersCount]]/100000</f>
        <v>2.8E-3</v>
      </c>
      <c r="E998" s="84"/>
      <c r="F998" s="15"/>
      <c r="G998" s="15"/>
      <c r="H998" s="67" t="str">
        <f>IF(Vertices[[#This Row],[Size]]&gt;50,Vertices[[#This Row],[Vertex]],"")</f>
        <v/>
      </c>
      <c r="I998" s="67"/>
      <c r="J998" s="67"/>
      <c r="K998" s="16"/>
      <c r="L998" s="88"/>
      <c r="M998" s="89">
        <v>7723.47021484375</v>
      </c>
      <c r="N998" s="89">
        <v>2411.750732421875</v>
      </c>
      <c r="O998" s="78"/>
      <c r="P998" s="90"/>
      <c r="Q998" s="90"/>
      <c r="R998" s="116"/>
      <c r="S998" s="116"/>
      <c r="T998" s="116"/>
      <c r="U998" s="116"/>
      <c r="V998" s="117"/>
      <c r="W998" s="117"/>
      <c r="X998" s="117"/>
      <c r="Y998" s="117"/>
      <c r="Z998" s="51"/>
      <c r="AA998" s="85">
        <v>998</v>
      </c>
      <c r="AB998" s="85"/>
      <c r="AC998">
        <v>577</v>
      </c>
      <c r="AD998">
        <v>280</v>
      </c>
      <c r="AE998">
        <v>62</v>
      </c>
      <c r="AF998">
        <v>178</v>
      </c>
    </row>
    <row r="999" spans="1:32" x14ac:dyDescent="0.3">
      <c r="A999" t="s">
        <v>1455</v>
      </c>
      <c r="B999" s="53"/>
      <c r="C999" s="53"/>
      <c r="D999" s="87">
        <f>Vertices[[#This Row],[followersCount]]/100000</f>
        <v>4.4999999999999999E-4</v>
      </c>
      <c r="E999" s="84"/>
      <c r="F999" s="15"/>
      <c r="G999" s="15"/>
      <c r="H999" s="67" t="str">
        <f>IF(Vertices[[#This Row],[Size]]&gt;50,Vertices[[#This Row],[Vertex]],"")</f>
        <v/>
      </c>
      <c r="I999" s="67"/>
      <c r="J999" s="67"/>
      <c r="K999" s="16"/>
      <c r="L999" s="88"/>
      <c r="M999" s="89">
        <v>4874.69677734375</v>
      </c>
      <c r="N999" s="89">
        <v>7458.951171875</v>
      </c>
      <c r="O999" s="78"/>
      <c r="P999" s="90"/>
      <c r="Q999" s="90"/>
      <c r="R999" s="116"/>
      <c r="S999" s="116"/>
      <c r="T999" s="116"/>
      <c r="U999" s="116"/>
      <c r="V999" s="117"/>
      <c r="W999" s="117"/>
      <c r="X999" s="117"/>
      <c r="Y999" s="117"/>
      <c r="Z999" s="51"/>
      <c r="AA999" s="85">
        <v>999</v>
      </c>
      <c r="AB999" s="85"/>
      <c r="AC999">
        <v>566</v>
      </c>
      <c r="AD999">
        <v>45</v>
      </c>
      <c r="AE999">
        <v>471</v>
      </c>
      <c r="AF999">
        <v>198</v>
      </c>
    </row>
    <row r="1000" spans="1:32" x14ac:dyDescent="0.3">
      <c r="A1000" t="s">
        <v>1456</v>
      </c>
      <c r="B1000" s="53"/>
      <c r="C1000" s="53"/>
      <c r="D1000" s="87">
        <f>Vertices[[#This Row],[followersCount]]/100000</f>
        <v>6.7000000000000002E-4</v>
      </c>
      <c r="E1000" s="84"/>
      <c r="F1000" s="15"/>
      <c r="G1000" s="15"/>
      <c r="H1000" s="67" t="str">
        <f>IF(Vertices[[#This Row],[Size]]&gt;50,Vertices[[#This Row],[Vertex]],"")</f>
        <v/>
      </c>
      <c r="I1000" s="67"/>
      <c r="J1000" s="67"/>
      <c r="K1000" s="16"/>
      <c r="L1000" s="88"/>
      <c r="M1000" s="89">
        <v>7605.13427734375</v>
      </c>
      <c r="N1000" s="89">
        <v>3856.385498046875</v>
      </c>
      <c r="O1000" s="78"/>
      <c r="P1000" s="90"/>
      <c r="Q1000" s="90"/>
      <c r="R1000" s="116"/>
      <c r="S1000" s="116"/>
      <c r="T1000" s="116"/>
      <c r="U1000" s="116"/>
      <c r="V1000" s="117"/>
      <c r="W1000" s="117"/>
      <c r="X1000" s="117"/>
      <c r="Y1000" s="117"/>
      <c r="Z1000" s="51"/>
      <c r="AA1000" s="85">
        <v>1000</v>
      </c>
      <c r="AB1000" s="85"/>
      <c r="AC1000">
        <v>365</v>
      </c>
      <c r="AD1000">
        <v>67</v>
      </c>
      <c r="AE1000">
        <v>1268</v>
      </c>
      <c r="AF1000">
        <v>983</v>
      </c>
    </row>
    <row r="1001" spans="1:32" x14ac:dyDescent="0.3">
      <c r="A1001" t="s">
        <v>179</v>
      </c>
      <c r="B1001" s="53"/>
      <c r="C1001" s="53"/>
      <c r="D1001" s="87">
        <f>Vertices[[#This Row],[followersCount]]/100000</f>
        <v>6.8999999999999997E-4</v>
      </c>
      <c r="E1001" s="84"/>
      <c r="F1001" s="15"/>
      <c r="G1001" s="15"/>
      <c r="H1001" s="67" t="str">
        <f>IF(Vertices[[#This Row],[Size]]&gt;50,Vertices[[#This Row],[Vertex]],"")</f>
        <v/>
      </c>
      <c r="I1001" s="67"/>
      <c r="J1001" s="67"/>
      <c r="K1001" s="16"/>
      <c r="L1001" s="88"/>
      <c r="M1001" s="89">
        <v>6107.931640625</v>
      </c>
      <c r="N1001" s="89">
        <v>7604.8515625</v>
      </c>
      <c r="O1001" s="78"/>
      <c r="P1001" s="90"/>
      <c r="Q1001" s="90"/>
      <c r="R1001" s="116"/>
      <c r="S1001" s="116"/>
      <c r="T1001" s="116"/>
      <c r="U1001" s="116"/>
      <c r="V1001" s="117"/>
      <c r="W1001" s="117"/>
      <c r="X1001" s="117"/>
      <c r="Y1001" s="117"/>
      <c r="Z1001" s="51"/>
      <c r="AA1001" s="85">
        <v>1001</v>
      </c>
      <c r="AB1001" s="85"/>
      <c r="AC1001">
        <v>29</v>
      </c>
      <c r="AD1001">
        <v>69</v>
      </c>
      <c r="AE1001">
        <v>55</v>
      </c>
      <c r="AF1001">
        <v>496</v>
      </c>
    </row>
    <row r="1002" spans="1:32" x14ac:dyDescent="0.3">
      <c r="A1002" t="s">
        <v>1457</v>
      </c>
      <c r="B1002" s="53"/>
      <c r="C1002" s="53"/>
      <c r="D1002" s="87">
        <f>Vertices[[#This Row],[followersCount]]/100000</f>
        <v>2.1199999999999999E-3</v>
      </c>
      <c r="E1002" s="84"/>
      <c r="F1002" s="15"/>
      <c r="G1002" s="15"/>
      <c r="H1002" s="67" t="str">
        <f>IF(Vertices[[#This Row],[Size]]&gt;50,Vertices[[#This Row],[Vertex]],"")</f>
        <v/>
      </c>
      <c r="I1002" s="67"/>
      <c r="J1002" s="67"/>
      <c r="K1002" s="16"/>
      <c r="L1002" s="88"/>
      <c r="M1002" s="89">
        <v>8237.0986328125</v>
      </c>
      <c r="N1002" s="89">
        <v>5668.2900390625</v>
      </c>
      <c r="O1002" s="78"/>
      <c r="P1002" s="90"/>
      <c r="Q1002" s="90"/>
      <c r="R1002" s="116"/>
      <c r="S1002" s="116"/>
      <c r="T1002" s="116"/>
      <c r="U1002" s="116"/>
      <c r="V1002" s="117"/>
      <c r="W1002" s="117"/>
      <c r="X1002" s="117"/>
      <c r="Y1002" s="117"/>
      <c r="Z1002" s="51"/>
      <c r="AA1002" s="85">
        <v>1002</v>
      </c>
      <c r="AB1002" s="85"/>
      <c r="AC1002">
        <v>4712</v>
      </c>
      <c r="AD1002">
        <v>212</v>
      </c>
      <c r="AE1002">
        <v>4762</v>
      </c>
      <c r="AF1002">
        <v>149</v>
      </c>
    </row>
    <row r="1003" spans="1:32" x14ac:dyDescent="0.3">
      <c r="A1003" t="s">
        <v>1458</v>
      </c>
      <c r="B1003" s="53"/>
      <c r="C1003" s="53"/>
      <c r="D1003" s="87">
        <f>Vertices[[#This Row],[followersCount]]/100000</f>
        <v>5.4200000000000003E-3</v>
      </c>
      <c r="E1003" s="84"/>
      <c r="F1003" s="15"/>
      <c r="G1003" s="15"/>
      <c r="H1003" s="67" t="str">
        <f>IF(Vertices[[#This Row],[Size]]&gt;50,Vertices[[#This Row],[Vertex]],"")</f>
        <v/>
      </c>
      <c r="I1003" s="67"/>
      <c r="J1003" s="67"/>
      <c r="K1003" s="16"/>
      <c r="L1003" s="88"/>
      <c r="M1003" s="89">
        <v>1173.73388671875</v>
      </c>
      <c r="N1003" s="89">
        <v>4806.892578125</v>
      </c>
      <c r="O1003" s="78"/>
      <c r="P1003" s="90"/>
      <c r="Q1003" s="90"/>
      <c r="R1003" s="116"/>
      <c r="S1003" s="116"/>
      <c r="T1003" s="116"/>
      <c r="U1003" s="116"/>
      <c r="V1003" s="117"/>
      <c r="W1003" s="117"/>
      <c r="X1003" s="117"/>
      <c r="Y1003" s="117"/>
      <c r="Z1003" s="51"/>
      <c r="AA1003" s="85">
        <v>1003</v>
      </c>
      <c r="AB1003" s="85"/>
      <c r="AC1003">
        <v>16393</v>
      </c>
      <c r="AD1003">
        <v>542</v>
      </c>
      <c r="AE1003">
        <v>7569</v>
      </c>
      <c r="AF1003">
        <v>493</v>
      </c>
    </row>
    <row r="1004" spans="1:32" x14ac:dyDescent="0.3">
      <c r="A1004" t="s">
        <v>1459</v>
      </c>
      <c r="B1004" s="53"/>
      <c r="C1004" s="53"/>
      <c r="D1004" s="87">
        <f>Vertices[[#This Row],[followersCount]]/100000</f>
        <v>3.2499999999999999E-3</v>
      </c>
      <c r="E1004" s="84"/>
      <c r="F1004" s="15"/>
      <c r="G1004" s="15"/>
      <c r="H1004" s="67" t="str">
        <f>IF(Vertices[[#This Row],[Size]]&gt;50,Vertices[[#This Row],[Vertex]],"")</f>
        <v/>
      </c>
      <c r="I1004" s="67"/>
      <c r="J1004" s="67"/>
      <c r="K1004" s="16"/>
      <c r="L1004" s="88"/>
      <c r="M1004" s="89">
        <v>5450.791015625</v>
      </c>
      <c r="N1004" s="89">
        <v>251.78414916992188</v>
      </c>
      <c r="O1004" s="78"/>
      <c r="P1004" s="90"/>
      <c r="Q1004" s="90"/>
      <c r="R1004" s="116"/>
      <c r="S1004" s="116"/>
      <c r="T1004" s="116"/>
      <c r="U1004" s="116"/>
      <c r="V1004" s="117"/>
      <c r="W1004" s="117"/>
      <c r="X1004" s="117"/>
      <c r="Y1004" s="117"/>
      <c r="Z1004" s="51"/>
      <c r="AA1004" s="85">
        <v>1004</v>
      </c>
      <c r="AB1004" s="85"/>
      <c r="AC1004">
        <v>299</v>
      </c>
      <c r="AD1004">
        <v>325</v>
      </c>
      <c r="AE1004">
        <v>1822</v>
      </c>
      <c r="AF1004">
        <v>587</v>
      </c>
    </row>
    <row r="1005" spans="1:32" x14ac:dyDescent="0.3">
      <c r="A1005" t="s">
        <v>1460</v>
      </c>
      <c r="B1005" s="53"/>
      <c r="C1005" s="53"/>
      <c r="D1005" s="87">
        <f>Vertices[[#This Row],[followersCount]]/100000</f>
        <v>2.8999999999999998E-3</v>
      </c>
      <c r="E1005" s="84"/>
      <c r="F1005" s="15"/>
      <c r="G1005" s="15"/>
      <c r="H1005" s="67" t="str">
        <f>IF(Vertices[[#This Row],[Size]]&gt;50,Vertices[[#This Row],[Vertex]],"")</f>
        <v/>
      </c>
      <c r="I1005" s="67"/>
      <c r="J1005" s="67"/>
      <c r="K1005" s="16"/>
      <c r="L1005" s="88"/>
      <c r="M1005" s="89">
        <v>1982.3153076171875</v>
      </c>
      <c r="N1005" s="89">
        <v>1655.580810546875</v>
      </c>
      <c r="O1005" s="78"/>
      <c r="P1005" s="90"/>
      <c r="Q1005" s="90"/>
      <c r="R1005" s="116"/>
      <c r="S1005" s="116"/>
      <c r="T1005" s="116"/>
      <c r="U1005" s="116"/>
      <c r="V1005" s="117"/>
      <c r="W1005" s="117"/>
      <c r="X1005" s="117"/>
      <c r="Y1005" s="117"/>
      <c r="Z1005" s="51"/>
      <c r="AA1005" s="85">
        <v>1005</v>
      </c>
      <c r="AB1005" s="85"/>
      <c r="AC1005">
        <v>6207</v>
      </c>
      <c r="AD1005">
        <v>290</v>
      </c>
      <c r="AE1005">
        <v>11717</v>
      </c>
      <c r="AF1005">
        <v>375</v>
      </c>
    </row>
    <row r="1006" spans="1:32" x14ac:dyDescent="0.3">
      <c r="A1006" t="s">
        <v>1461</v>
      </c>
      <c r="B1006" s="53"/>
      <c r="C1006" s="53"/>
      <c r="D1006" s="87">
        <f>Vertices[[#This Row],[followersCount]]/100000</f>
        <v>3.2000000000000003E-4</v>
      </c>
      <c r="E1006" s="84"/>
      <c r="F1006" s="15"/>
      <c r="G1006" s="15"/>
      <c r="H1006" s="67" t="str">
        <f>IF(Vertices[[#This Row],[Size]]&gt;50,Vertices[[#This Row],[Vertex]],"")</f>
        <v/>
      </c>
      <c r="I1006" s="67"/>
      <c r="J1006" s="67"/>
      <c r="K1006" s="16"/>
      <c r="L1006" s="88"/>
      <c r="M1006" s="89">
        <v>8917.326171875</v>
      </c>
      <c r="N1006" s="89">
        <v>3890.13427734375</v>
      </c>
      <c r="O1006" s="78"/>
      <c r="P1006" s="90"/>
      <c r="Q1006" s="90"/>
      <c r="R1006" s="116"/>
      <c r="S1006" s="116"/>
      <c r="T1006" s="116"/>
      <c r="U1006" s="116"/>
      <c r="V1006" s="117"/>
      <c r="W1006" s="117"/>
      <c r="X1006" s="117"/>
      <c r="Y1006" s="117"/>
      <c r="Z1006" s="51"/>
      <c r="AA1006" s="85">
        <v>1006</v>
      </c>
      <c r="AB1006" s="85"/>
      <c r="AC1006">
        <v>134</v>
      </c>
      <c r="AD1006">
        <v>32</v>
      </c>
      <c r="AE1006">
        <v>1061</v>
      </c>
      <c r="AF1006">
        <v>163</v>
      </c>
    </row>
    <row r="1007" spans="1:32" x14ac:dyDescent="0.3">
      <c r="A1007" t="s">
        <v>1462</v>
      </c>
      <c r="B1007" s="53"/>
      <c r="C1007" s="53"/>
      <c r="D1007" s="87">
        <f>Vertices[[#This Row],[followersCount]]/100000</f>
        <v>8.8999999999999995E-4</v>
      </c>
      <c r="E1007" s="84"/>
      <c r="F1007" s="15"/>
      <c r="G1007" s="15"/>
      <c r="H1007" s="67" t="str">
        <f>IF(Vertices[[#This Row],[Size]]&gt;50,Vertices[[#This Row],[Vertex]],"")</f>
        <v/>
      </c>
      <c r="I1007" s="67"/>
      <c r="J1007" s="67"/>
      <c r="K1007" s="16"/>
      <c r="L1007" s="88"/>
      <c r="M1007" s="89">
        <v>926.1710205078125</v>
      </c>
      <c r="N1007" s="89">
        <v>2978.48193359375</v>
      </c>
      <c r="O1007" s="78"/>
      <c r="P1007" s="90"/>
      <c r="Q1007" s="90"/>
      <c r="R1007" s="116"/>
      <c r="S1007" s="116"/>
      <c r="T1007" s="116"/>
      <c r="U1007" s="116"/>
      <c r="V1007" s="117"/>
      <c r="W1007" s="117"/>
      <c r="X1007" s="117"/>
      <c r="Y1007" s="117"/>
      <c r="Z1007" s="51"/>
      <c r="AA1007" s="85">
        <v>1007</v>
      </c>
      <c r="AB1007" s="85"/>
      <c r="AC1007">
        <v>310</v>
      </c>
      <c r="AD1007">
        <v>89</v>
      </c>
      <c r="AE1007">
        <v>77</v>
      </c>
      <c r="AF1007">
        <v>397</v>
      </c>
    </row>
    <row r="1008" spans="1:32" x14ac:dyDescent="0.3">
      <c r="A1008" t="s">
        <v>1463</v>
      </c>
      <c r="B1008" s="53"/>
      <c r="C1008" s="53"/>
      <c r="D1008" s="87">
        <f>Vertices[[#This Row],[followersCount]]/100000</f>
        <v>2.66E-3</v>
      </c>
      <c r="E1008" s="84"/>
      <c r="F1008" s="15"/>
      <c r="G1008" s="15"/>
      <c r="H1008" s="67" t="str">
        <f>IF(Vertices[[#This Row],[Size]]&gt;50,Vertices[[#This Row],[Vertex]],"")</f>
        <v/>
      </c>
      <c r="I1008" s="67"/>
      <c r="J1008" s="67"/>
      <c r="K1008" s="16"/>
      <c r="L1008" s="88"/>
      <c r="M1008" s="89">
        <v>769.902587890625</v>
      </c>
      <c r="N1008" s="89">
        <v>7186.35400390625</v>
      </c>
      <c r="O1008" s="78"/>
      <c r="P1008" s="90"/>
      <c r="Q1008" s="90"/>
      <c r="R1008" s="116"/>
      <c r="S1008" s="116"/>
      <c r="T1008" s="116"/>
      <c r="U1008" s="116"/>
      <c r="V1008" s="117"/>
      <c r="W1008" s="117"/>
      <c r="X1008" s="117"/>
      <c r="Y1008" s="117"/>
      <c r="Z1008" s="51"/>
      <c r="AA1008" s="85">
        <v>1008</v>
      </c>
      <c r="AB1008" s="85"/>
      <c r="AC1008">
        <v>23</v>
      </c>
      <c r="AD1008">
        <v>266</v>
      </c>
      <c r="AE1008">
        <v>808</v>
      </c>
      <c r="AF1008">
        <v>312</v>
      </c>
    </row>
    <row r="1009" spans="1:32" x14ac:dyDescent="0.3">
      <c r="A1009" t="s">
        <v>405</v>
      </c>
      <c r="B1009" s="53"/>
      <c r="C1009" s="53"/>
      <c r="D1009" s="87">
        <f>Vertices[[#This Row],[followersCount]]/100000</f>
        <v>0.10049</v>
      </c>
      <c r="E1009" s="84"/>
      <c r="F1009" s="15"/>
      <c r="G1009" s="15"/>
      <c r="H1009" s="67" t="str">
        <f>IF(Vertices[[#This Row],[Size]]&gt;50,Vertices[[#This Row],[Vertex]],"")</f>
        <v/>
      </c>
      <c r="I1009" s="67"/>
      <c r="J1009" s="67"/>
      <c r="K1009" s="16"/>
      <c r="L1009" s="88"/>
      <c r="M1009" s="89">
        <v>4067.906982421875</v>
      </c>
      <c r="N1009" s="89">
        <v>4464.7919921875</v>
      </c>
      <c r="O1009" s="78"/>
      <c r="P1009" s="90"/>
      <c r="Q1009" s="90"/>
      <c r="R1009" s="116"/>
      <c r="S1009" s="116"/>
      <c r="T1009" s="116"/>
      <c r="U1009" s="116"/>
      <c r="V1009" s="117"/>
      <c r="W1009" s="117"/>
      <c r="X1009" s="117"/>
      <c r="Y1009" s="117"/>
      <c r="Z1009" s="51"/>
      <c r="AA1009" s="85">
        <v>1009</v>
      </c>
      <c r="AB1009" s="85"/>
      <c r="AC1009">
        <v>12480</v>
      </c>
      <c r="AD1009">
        <v>10049</v>
      </c>
      <c r="AE1009">
        <v>78</v>
      </c>
      <c r="AF1009">
        <v>1968</v>
      </c>
    </row>
    <row r="1010" spans="1:32" x14ac:dyDescent="0.3">
      <c r="A1010" t="s">
        <v>1464</v>
      </c>
      <c r="B1010" s="53"/>
      <c r="C1010" s="53"/>
      <c r="D1010" s="87">
        <f>Vertices[[#This Row],[followersCount]]/100000</f>
        <v>2.9499999999999999E-3</v>
      </c>
      <c r="E1010" s="84"/>
      <c r="F1010" s="15"/>
      <c r="G1010" s="15"/>
      <c r="H1010" s="67" t="str">
        <f>IF(Vertices[[#This Row],[Size]]&gt;50,Vertices[[#This Row],[Vertex]],"")</f>
        <v/>
      </c>
      <c r="I1010" s="67"/>
      <c r="J1010" s="67"/>
      <c r="K1010" s="16"/>
      <c r="L1010" s="88"/>
      <c r="M1010" s="89">
        <v>1080.4569091796875</v>
      </c>
      <c r="N1010" s="89">
        <v>3758.427001953125</v>
      </c>
      <c r="O1010" s="78"/>
      <c r="P1010" s="90"/>
      <c r="Q1010" s="90"/>
      <c r="R1010" s="116"/>
      <c r="S1010" s="116"/>
      <c r="T1010" s="116"/>
      <c r="U1010" s="116"/>
      <c r="V1010" s="117"/>
      <c r="W1010" s="117"/>
      <c r="X1010" s="117"/>
      <c r="Y1010" s="117"/>
      <c r="Z1010" s="51"/>
      <c r="AA1010" s="85">
        <v>1010</v>
      </c>
      <c r="AB1010" s="85"/>
      <c r="AC1010">
        <v>1411</v>
      </c>
      <c r="AD1010">
        <v>295</v>
      </c>
      <c r="AE1010">
        <v>412</v>
      </c>
      <c r="AF1010">
        <v>1493</v>
      </c>
    </row>
    <row r="1011" spans="1:32" x14ac:dyDescent="0.3">
      <c r="A1011" t="s">
        <v>1465</v>
      </c>
      <c r="B1011" s="53"/>
      <c r="C1011" s="53"/>
      <c r="D1011" s="87">
        <f>Vertices[[#This Row],[followersCount]]/100000</f>
        <v>8.7000000000000001E-4</v>
      </c>
      <c r="E1011" s="84"/>
      <c r="F1011" s="15"/>
      <c r="G1011" s="15"/>
      <c r="H1011" s="67" t="str">
        <f>IF(Vertices[[#This Row],[Size]]&gt;50,Vertices[[#This Row],[Vertex]],"")</f>
        <v/>
      </c>
      <c r="I1011" s="67"/>
      <c r="J1011" s="67"/>
      <c r="K1011" s="16"/>
      <c r="L1011" s="88"/>
      <c r="M1011" s="89">
        <v>6892.17431640625</v>
      </c>
      <c r="N1011" s="89">
        <v>4180.8603515625</v>
      </c>
      <c r="O1011" s="78"/>
      <c r="P1011" s="90"/>
      <c r="Q1011" s="90"/>
      <c r="R1011" s="116"/>
      <c r="S1011" s="116"/>
      <c r="T1011" s="116"/>
      <c r="U1011" s="116"/>
      <c r="V1011" s="117"/>
      <c r="W1011" s="117"/>
      <c r="X1011" s="117"/>
      <c r="Y1011" s="117"/>
      <c r="Z1011" s="51"/>
      <c r="AA1011" s="85">
        <v>1011</v>
      </c>
      <c r="AB1011" s="85"/>
      <c r="AC1011">
        <v>1082</v>
      </c>
      <c r="AD1011">
        <v>87</v>
      </c>
      <c r="AE1011">
        <v>7257</v>
      </c>
      <c r="AF1011">
        <v>83</v>
      </c>
    </row>
    <row r="1012" spans="1:32" x14ac:dyDescent="0.3">
      <c r="A1012" t="s">
        <v>1466</v>
      </c>
      <c r="B1012" s="53"/>
      <c r="C1012" s="53"/>
      <c r="D1012" s="87">
        <f>Vertices[[#This Row],[followersCount]]/100000</f>
        <v>2.0000000000000001E-4</v>
      </c>
      <c r="E1012" s="84"/>
      <c r="F1012" s="15"/>
      <c r="G1012" s="15"/>
      <c r="H1012" s="67" t="str">
        <f>IF(Vertices[[#This Row],[Size]]&gt;50,Vertices[[#This Row],[Vertex]],"")</f>
        <v/>
      </c>
      <c r="I1012" s="67"/>
      <c r="J1012" s="67"/>
      <c r="K1012" s="16"/>
      <c r="L1012" s="88"/>
      <c r="M1012" s="89">
        <v>2118.9267578125</v>
      </c>
      <c r="N1012" s="89">
        <v>2357.262939453125</v>
      </c>
      <c r="O1012" s="78"/>
      <c r="P1012" s="90"/>
      <c r="Q1012" s="90"/>
      <c r="R1012" s="116"/>
      <c r="S1012" s="116"/>
      <c r="T1012" s="116"/>
      <c r="U1012" s="116"/>
      <c r="V1012" s="117"/>
      <c r="W1012" s="117"/>
      <c r="X1012" s="117"/>
      <c r="Y1012" s="117"/>
      <c r="Z1012" s="51"/>
      <c r="AA1012" s="85">
        <v>1012</v>
      </c>
      <c r="AB1012" s="85"/>
      <c r="AC1012">
        <v>51</v>
      </c>
      <c r="AD1012">
        <v>20</v>
      </c>
      <c r="AE1012">
        <v>218</v>
      </c>
      <c r="AF1012">
        <v>70</v>
      </c>
    </row>
    <row r="1013" spans="1:32" x14ac:dyDescent="0.3">
      <c r="A1013" t="s">
        <v>1467</v>
      </c>
      <c r="B1013" s="53"/>
      <c r="C1013" s="53"/>
      <c r="D1013" s="87">
        <f>Vertices[[#This Row],[followersCount]]/100000</f>
        <v>1.58E-3</v>
      </c>
      <c r="E1013" s="84"/>
      <c r="F1013" s="15"/>
      <c r="G1013" s="15"/>
      <c r="H1013" s="67" t="str">
        <f>IF(Vertices[[#This Row],[Size]]&gt;50,Vertices[[#This Row],[Vertex]],"")</f>
        <v/>
      </c>
      <c r="I1013" s="67"/>
      <c r="J1013" s="67"/>
      <c r="K1013" s="16"/>
      <c r="L1013" s="88"/>
      <c r="M1013" s="89">
        <v>6833.00146484375</v>
      </c>
      <c r="N1013" s="89">
        <v>919.75665283203125</v>
      </c>
      <c r="O1013" s="78"/>
      <c r="P1013" s="90"/>
      <c r="Q1013" s="90"/>
      <c r="R1013" s="116"/>
      <c r="S1013" s="116"/>
      <c r="T1013" s="116"/>
      <c r="U1013" s="116"/>
      <c r="V1013" s="117"/>
      <c r="W1013" s="117"/>
      <c r="X1013" s="117"/>
      <c r="Y1013" s="117"/>
      <c r="Z1013" s="51"/>
      <c r="AA1013" s="85">
        <v>1013</v>
      </c>
      <c r="AB1013" s="85"/>
      <c r="AC1013">
        <v>1024</v>
      </c>
      <c r="AD1013">
        <v>158</v>
      </c>
      <c r="AE1013">
        <v>892</v>
      </c>
      <c r="AF1013">
        <v>626</v>
      </c>
    </row>
    <row r="1014" spans="1:32" x14ac:dyDescent="0.3">
      <c r="A1014" t="s">
        <v>1468</v>
      </c>
      <c r="B1014" s="53"/>
      <c r="C1014" s="53"/>
      <c r="D1014" s="87">
        <f>Vertices[[#This Row],[followersCount]]/100000</f>
        <v>1.341E-2</v>
      </c>
      <c r="E1014" s="84"/>
      <c r="F1014" s="15"/>
      <c r="G1014" s="15"/>
      <c r="H1014" s="67" t="str">
        <f>IF(Vertices[[#This Row],[Size]]&gt;50,Vertices[[#This Row],[Vertex]],"")</f>
        <v/>
      </c>
      <c r="I1014" s="67"/>
      <c r="J1014" s="67"/>
      <c r="K1014" s="16"/>
      <c r="L1014" s="88"/>
      <c r="M1014" s="89">
        <v>7601.42138671875</v>
      </c>
      <c r="N1014" s="89">
        <v>2769.12451171875</v>
      </c>
      <c r="O1014" s="78"/>
      <c r="P1014" s="90"/>
      <c r="Q1014" s="90"/>
      <c r="R1014" s="116"/>
      <c r="S1014" s="116"/>
      <c r="T1014" s="116"/>
      <c r="U1014" s="116"/>
      <c r="V1014" s="117"/>
      <c r="W1014" s="117"/>
      <c r="X1014" s="117"/>
      <c r="Y1014" s="117"/>
      <c r="Z1014" s="51"/>
      <c r="AA1014" s="85">
        <v>1014</v>
      </c>
      <c r="AB1014" s="85"/>
      <c r="AC1014">
        <v>3122</v>
      </c>
      <c r="AD1014">
        <v>1341</v>
      </c>
      <c r="AE1014">
        <v>173</v>
      </c>
      <c r="AF1014">
        <v>1454</v>
      </c>
    </row>
    <row r="1015" spans="1:32" x14ac:dyDescent="0.3">
      <c r="A1015" t="s">
        <v>1469</v>
      </c>
      <c r="B1015" s="53"/>
      <c r="C1015" s="53"/>
      <c r="D1015" s="87">
        <f>Vertices[[#This Row],[followersCount]]/100000</f>
        <v>3.1199999999999999E-3</v>
      </c>
      <c r="E1015" s="84"/>
      <c r="F1015" s="15"/>
      <c r="G1015" s="15"/>
      <c r="H1015" s="67" t="str">
        <f>IF(Vertices[[#This Row],[Size]]&gt;50,Vertices[[#This Row],[Vertex]],"")</f>
        <v/>
      </c>
      <c r="I1015" s="67"/>
      <c r="J1015" s="67"/>
      <c r="K1015" s="16"/>
      <c r="L1015" s="88"/>
      <c r="M1015" s="89">
        <v>8025.8515625</v>
      </c>
      <c r="N1015" s="89">
        <v>4993.95263671875</v>
      </c>
      <c r="O1015" s="78"/>
      <c r="P1015" s="90"/>
      <c r="Q1015" s="90"/>
      <c r="R1015" s="116"/>
      <c r="S1015" s="116"/>
      <c r="T1015" s="116"/>
      <c r="U1015" s="116"/>
      <c r="V1015" s="117"/>
      <c r="W1015" s="117"/>
      <c r="X1015" s="117"/>
      <c r="Y1015" s="117"/>
      <c r="Z1015" s="51"/>
      <c r="AA1015" s="85">
        <v>1015</v>
      </c>
      <c r="AB1015" s="85"/>
      <c r="AC1015">
        <v>408</v>
      </c>
      <c r="AD1015">
        <v>312</v>
      </c>
      <c r="AE1015">
        <v>1823</v>
      </c>
      <c r="AF1015">
        <v>370</v>
      </c>
    </row>
    <row r="1016" spans="1:32" x14ac:dyDescent="0.3">
      <c r="A1016" t="s">
        <v>1470</v>
      </c>
      <c r="B1016" s="53"/>
      <c r="C1016" s="53"/>
      <c r="D1016" s="87">
        <f>Vertices[[#This Row],[followersCount]]/100000</f>
        <v>2.0699999999999998E-3</v>
      </c>
      <c r="E1016" s="84"/>
      <c r="F1016" s="15"/>
      <c r="G1016" s="15"/>
      <c r="H1016" s="67" t="str">
        <f>IF(Vertices[[#This Row],[Size]]&gt;50,Vertices[[#This Row],[Vertex]],"")</f>
        <v/>
      </c>
      <c r="I1016" s="67"/>
      <c r="J1016" s="67"/>
      <c r="K1016" s="16"/>
      <c r="L1016" s="88"/>
      <c r="M1016" s="89">
        <v>7656.51318359375</v>
      </c>
      <c r="N1016" s="89">
        <v>8161.8056640625</v>
      </c>
      <c r="O1016" s="78"/>
      <c r="P1016" s="90"/>
      <c r="Q1016" s="90"/>
      <c r="R1016" s="116"/>
      <c r="S1016" s="116"/>
      <c r="T1016" s="116"/>
      <c r="U1016" s="116"/>
      <c r="V1016" s="117"/>
      <c r="W1016" s="117"/>
      <c r="X1016" s="117"/>
      <c r="Y1016" s="117"/>
      <c r="Z1016" s="51"/>
      <c r="AA1016" s="85">
        <v>1016</v>
      </c>
      <c r="AB1016" s="85"/>
      <c r="AC1016">
        <v>207</v>
      </c>
      <c r="AD1016">
        <v>207</v>
      </c>
      <c r="AE1016">
        <v>42</v>
      </c>
      <c r="AF1016">
        <v>272</v>
      </c>
    </row>
    <row r="1017" spans="1:32" x14ac:dyDescent="0.3">
      <c r="A1017" t="s">
        <v>1471</v>
      </c>
      <c r="B1017" s="53"/>
      <c r="C1017" s="53"/>
      <c r="D1017" s="87">
        <f>Vertices[[#This Row],[followersCount]]/100000</f>
        <v>5.1599999999999997E-3</v>
      </c>
      <c r="E1017" s="84"/>
      <c r="F1017" s="15"/>
      <c r="G1017" s="15"/>
      <c r="H1017" s="67" t="str">
        <f>IF(Vertices[[#This Row],[Size]]&gt;50,Vertices[[#This Row],[Vertex]],"")</f>
        <v/>
      </c>
      <c r="I1017" s="67"/>
      <c r="J1017" s="67"/>
      <c r="K1017" s="16"/>
      <c r="L1017" s="88"/>
      <c r="M1017" s="89">
        <v>5270.51953125</v>
      </c>
      <c r="N1017" s="89">
        <v>133.73127746582031</v>
      </c>
      <c r="O1017" s="78"/>
      <c r="P1017" s="90"/>
      <c r="Q1017" s="90"/>
      <c r="R1017" s="116"/>
      <c r="S1017" s="116"/>
      <c r="T1017" s="116"/>
      <c r="U1017" s="116"/>
      <c r="V1017" s="117"/>
      <c r="W1017" s="117"/>
      <c r="X1017" s="117"/>
      <c r="Y1017" s="117"/>
      <c r="Z1017" s="51"/>
      <c r="AA1017" s="85">
        <v>1017</v>
      </c>
      <c r="AB1017" s="85"/>
      <c r="AC1017">
        <v>256</v>
      </c>
      <c r="AD1017">
        <v>516</v>
      </c>
      <c r="AE1017">
        <v>18</v>
      </c>
      <c r="AF1017">
        <v>1260</v>
      </c>
    </row>
    <row r="1018" spans="1:32" x14ac:dyDescent="0.3">
      <c r="A1018" t="s">
        <v>1472</v>
      </c>
      <c r="B1018" s="53"/>
      <c r="C1018" s="53"/>
      <c r="D1018" s="87">
        <f>Vertices[[#This Row],[followersCount]]/100000</f>
        <v>2.8400000000000001E-3</v>
      </c>
      <c r="E1018" s="84"/>
      <c r="F1018" s="15"/>
      <c r="G1018" s="15"/>
      <c r="H1018" s="67" t="str">
        <f>IF(Vertices[[#This Row],[Size]]&gt;50,Vertices[[#This Row],[Vertex]],"")</f>
        <v/>
      </c>
      <c r="I1018" s="67"/>
      <c r="J1018" s="67"/>
      <c r="K1018" s="16"/>
      <c r="L1018" s="88"/>
      <c r="M1018" s="89">
        <v>855.78973388671875</v>
      </c>
      <c r="N1018" s="89">
        <v>4970.24560546875</v>
      </c>
      <c r="O1018" s="78"/>
      <c r="P1018" s="90"/>
      <c r="Q1018" s="90"/>
      <c r="R1018" s="116"/>
      <c r="S1018" s="116"/>
      <c r="T1018" s="116"/>
      <c r="U1018" s="116"/>
      <c r="V1018" s="117"/>
      <c r="W1018" s="117"/>
      <c r="X1018" s="117"/>
      <c r="Y1018" s="117"/>
      <c r="Z1018" s="51"/>
      <c r="AA1018" s="85">
        <v>1018</v>
      </c>
      <c r="AB1018" s="85"/>
      <c r="AC1018">
        <v>189</v>
      </c>
      <c r="AD1018">
        <v>284</v>
      </c>
      <c r="AE1018">
        <v>14</v>
      </c>
      <c r="AF1018">
        <v>186</v>
      </c>
    </row>
    <row r="1019" spans="1:32" x14ac:dyDescent="0.3">
      <c r="A1019" t="s">
        <v>1473</v>
      </c>
      <c r="B1019" s="53"/>
      <c r="C1019" s="53"/>
      <c r="D1019" s="87">
        <f>Vertices[[#This Row],[followersCount]]/100000</f>
        <v>2.0000000000000002E-5</v>
      </c>
      <c r="E1019" s="84"/>
      <c r="F1019" s="15"/>
      <c r="G1019" s="15"/>
      <c r="H1019" s="67" t="str">
        <f>IF(Vertices[[#This Row],[Size]]&gt;50,Vertices[[#This Row],[Vertex]],"")</f>
        <v/>
      </c>
      <c r="I1019" s="67"/>
      <c r="J1019" s="67"/>
      <c r="K1019" s="16"/>
      <c r="L1019" s="88"/>
      <c r="M1019" s="89">
        <v>2428.801025390625</v>
      </c>
      <c r="N1019" s="89">
        <v>2084.2470703125</v>
      </c>
      <c r="O1019" s="78"/>
      <c r="P1019" s="90"/>
      <c r="Q1019" s="90"/>
      <c r="R1019" s="116"/>
      <c r="S1019" s="116"/>
      <c r="T1019" s="116"/>
      <c r="U1019" s="116"/>
      <c r="V1019" s="117"/>
      <c r="W1019" s="117"/>
      <c r="X1019" s="117"/>
      <c r="Y1019" s="117"/>
      <c r="Z1019" s="51"/>
      <c r="AA1019" s="85">
        <v>1019</v>
      </c>
      <c r="AB1019" s="85"/>
      <c r="AC1019">
        <v>0</v>
      </c>
      <c r="AD1019">
        <v>2</v>
      </c>
      <c r="AE1019">
        <v>0</v>
      </c>
      <c r="AF1019">
        <v>12</v>
      </c>
    </row>
    <row r="1020" spans="1:32" x14ac:dyDescent="0.3">
      <c r="A1020" t="s">
        <v>1474</v>
      </c>
      <c r="B1020" s="53"/>
      <c r="C1020" s="53"/>
      <c r="D1020" s="87">
        <f>Vertices[[#This Row],[followersCount]]/100000</f>
        <v>6.4999999999999997E-4</v>
      </c>
      <c r="E1020" s="84"/>
      <c r="F1020" s="15"/>
      <c r="G1020" s="15"/>
      <c r="H1020" s="67" t="str">
        <f>IF(Vertices[[#This Row],[Size]]&gt;50,Vertices[[#This Row],[Vertex]],"")</f>
        <v/>
      </c>
      <c r="I1020" s="67"/>
      <c r="J1020" s="67"/>
      <c r="K1020" s="16"/>
      <c r="L1020" s="88"/>
      <c r="M1020" s="89">
        <v>5441.46533203125</v>
      </c>
      <c r="N1020" s="89">
        <v>9445.458984375</v>
      </c>
      <c r="O1020" s="78"/>
      <c r="P1020" s="90"/>
      <c r="Q1020" s="90"/>
      <c r="R1020" s="116"/>
      <c r="S1020" s="116"/>
      <c r="T1020" s="116"/>
      <c r="U1020" s="116"/>
      <c r="V1020" s="117"/>
      <c r="W1020" s="117"/>
      <c r="X1020" s="117"/>
      <c r="Y1020" s="117"/>
      <c r="Z1020" s="51"/>
      <c r="AA1020" s="85">
        <v>1020</v>
      </c>
      <c r="AB1020" s="85"/>
      <c r="AC1020">
        <v>141</v>
      </c>
      <c r="AD1020">
        <v>65</v>
      </c>
      <c r="AE1020">
        <v>14</v>
      </c>
      <c r="AF1020">
        <v>173</v>
      </c>
    </row>
    <row r="1021" spans="1:32" x14ac:dyDescent="0.3">
      <c r="A1021" t="s">
        <v>1475</v>
      </c>
      <c r="B1021" s="53"/>
      <c r="C1021" s="53"/>
      <c r="D1021" s="87">
        <f>Vertices[[#This Row],[followersCount]]/100000</f>
        <v>0</v>
      </c>
      <c r="E1021" s="84"/>
      <c r="F1021" s="15"/>
      <c r="G1021" s="15"/>
      <c r="H1021" s="67" t="str">
        <f>IF(Vertices[[#This Row],[Size]]&gt;50,Vertices[[#This Row],[Vertex]],"")</f>
        <v/>
      </c>
      <c r="I1021" s="67"/>
      <c r="J1021" s="67"/>
      <c r="K1021" s="16"/>
      <c r="L1021" s="88"/>
      <c r="M1021" s="89">
        <v>5660.79638671875</v>
      </c>
      <c r="N1021" s="89">
        <v>6861.4853515625</v>
      </c>
      <c r="O1021" s="78"/>
      <c r="P1021" s="90"/>
      <c r="Q1021" s="90"/>
      <c r="R1021" s="116"/>
      <c r="S1021" s="116"/>
      <c r="T1021" s="116"/>
      <c r="U1021" s="116"/>
      <c r="V1021" s="117"/>
      <c r="W1021" s="117"/>
      <c r="X1021" s="117"/>
      <c r="Y1021" s="117"/>
      <c r="Z1021" s="51"/>
      <c r="AA1021" s="85">
        <v>1021</v>
      </c>
      <c r="AB1021" s="85"/>
      <c r="AC1021">
        <v>59</v>
      </c>
      <c r="AD1021">
        <v>0</v>
      </c>
      <c r="AE1021">
        <v>22</v>
      </c>
      <c r="AF1021">
        <v>226</v>
      </c>
    </row>
    <row r="1022" spans="1:32" x14ac:dyDescent="0.3">
      <c r="A1022" t="s">
        <v>1476</v>
      </c>
      <c r="B1022" s="53"/>
      <c r="C1022" s="53"/>
      <c r="D1022" s="87">
        <f>Vertices[[#This Row],[followersCount]]/100000</f>
        <v>2.9999999999999997E-4</v>
      </c>
      <c r="E1022" s="84"/>
      <c r="F1022" s="15"/>
      <c r="G1022" s="15"/>
      <c r="H1022" s="67" t="str">
        <f>IF(Vertices[[#This Row],[Size]]&gt;50,Vertices[[#This Row],[Vertex]],"")</f>
        <v/>
      </c>
      <c r="I1022" s="67"/>
      <c r="J1022" s="67"/>
      <c r="K1022" s="16"/>
      <c r="L1022" s="88"/>
      <c r="M1022" s="89">
        <v>501.376708984375</v>
      </c>
      <c r="N1022" s="89">
        <v>6842.90625</v>
      </c>
      <c r="O1022" s="78"/>
      <c r="P1022" s="90"/>
      <c r="Q1022" s="90"/>
      <c r="R1022" s="116"/>
      <c r="S1022" s="116"/>
      <c r="T1022" s="116"/>
      <c r="U1022" s="116"/>
      <c r="V1022" s="117"/>
      <c r="W1022" s="117"/>
      <c r="X1022" s="117"/>
      <c r="Y1022" s="117"/>
      <c r="Z1022" s="51"/>
      <c r="AA1022" s="85">
        <v>1022</v>
      </c>
      <c r="AB1022" s="85"/>
      <c r="AC1022">
        <v>1</v>
      </c>
      <c r="AD1022">
        <v>30</v>
      </c>
      <c r="AE1022">
        <v>0</v>
      </c>
      <c r="AF1022">
        <v>128</v>
      </c>
    </row>
    <row r="1023" spans="1:32" x14ac:dyDescent="0.3">
      <c r="A1023" t="s">
        <v>1477</v>
      </c>
      <c r="B1023" s="53"/>
      <c r="C1023" s="53"/>
      <c r="D1023" s="87">
        <f>Vertices[[#This Row],[followersCount]]/100000</f>
        <v>2.5699999999999998E-3</v>
      </c>
      <c r="E1023" s="84"/>
      <c r="F1023" s="15"/>
      <c r="G1023" s="15"/>
      <c r="H1023" s="67" t="str">
        <f>IF(Vertices[[#This Row],[Size]]&gt;50,Vertices[[#This Row],[Vertex]],"")</f>
        <v/>
      </c>
      <c r="I1023" s="67"/>
      <c r="J1023" s="67"/>
      <c r="K1023" s="16"/>
      <c r="L1023" s="88"/>
      <c r="M1023" s="89">
        <v>3449.966796875</v>
      </c>
      <c r="N1023" s="89">
        <v>928.84918212890625</v>
      </c>
      <c r="O1023" s="78"/>
      <c r="P1023" s="90"/>
      <c r="Q1023" s="90"/>
      <c r="R1023" s="116"/>
      <c r="S1023" s="116"/>
      <c r="T1023" s="116"/>
      <c r="U1023" s="116"/>
      <c r="V1023" s="117"/>
      <c r="W1023" s="117"/>
      <c r="X1023" s="117"/>
      <c r="Y1023" s="117"/>
      <c r="Z1023" s="51"/>
      <c r="AA1023" s="85">
        <v>1023</v>
      </c>
      <c r="AB1023" s="85"/>
      <c r="AC1023">
        <v>855</v>
      </c>
      <c r="AD1023">
        <v>257</v>
      </c>
      <c r="AE1023">
        <v>211</v>
      </c>
      <c r="AF1023">
        <v>195</v>
      </c>
    </row>
    <row r="1024" spans="1:32" x14ac:dyDescent="0.3">
      <c r="A1024" t="s">
        <v>1478</v>
      </c>
      <c r="B1024" s="53"/>
      <c r="C1024" s="53"/>
      <c r="D1024" s="87">
        <f>Vertices[[#This Row],[followersCount]]/100000</f>
        <v>1E-4</v>
      </c>
      <c r="E1024" s="84"/>
      <c r="F1024" s="15"/>
      <c r="G1024" s="15"/>
      <c r="H1024" s="67" t="str">
        <f>IF(Vertices[[#This Row],[Size]]&gt;50,Vertices[[#This Row],[Vertex]],"")</f>
        <v/>
      </c>
      <c r="I1024" s="67"/>
      <c r="J1024" s="67"/>
      <c r="K1024" s="16"/>
      <c r="L1024" s="88"/>
      <c r="M1024" s="89">
        <v>4623.39013671875</v>
      </c>
      <c r="N1024" s="89">
        <v>763.13397216796875</v>
      </c>
      <c r="O1024" s="78"/>
      <c r="P1024" s="90"/>
      <c r="Q1024" s="90"/>
      <c r="R1024" s="116"/>
      <c r="S1024" s="116"/>
      <c r="T1024" s="116"/>
      <c r="U1024" s="116"/>
      <c r="V1024" s="117"/>
      <c r="W1024" s="117"/>
      <c r="X1024" s="117"/>
      <c r="Y1024" s="117"/>
      <c r="Z1024" s="51"/>
      <c r="AA1024" s="85">
        <v>1024</v>
      </c>
      <c r="AB1024" s="85"/>
      <c r="AC1024">
        <v>1</v>
      </c>
      <c r="AD1024">
        <v>10</v>
      </c>
      <c r="AE1024">
        <v>0</v>
      </c>
      <c r="AF1024">
        <v>38</v>
      </c>
    </row>
    <row r="1025" spans="1:32" x14ac:dyDescent="0.3">
      <c r="A1025" t="s">
        <v>1479</v>
      </c>
      <c r="B1025" s="53"/>
      <c r="C1025" s="53"/>
      <c r="D1025" s="87">
        <f>Vertices[[#This Row],[followersCount]]/100000</f>
        <v>3.1099999999999999E-3</v>
      </c>
      <c r="E1025" s="84"/>
      <c r="F1025" s="15"/>
      <c r="G1025" s="15"/>
      <c r="H1025" s="67" t="str">
        <f>IF(Vertices[[#This Row],[Size]]&gt;50,Vertices[[#This Row],[Vertex]],"")</f>
        <v/>
      </c>
      <c r="I1025" s="67"/>
      <c r="J1025" s="67"/>
      <c r="K1025" s="16"/>
      <c r="L1025" s="88"/>
      <c r="M1025" s="89">
        <v>8753.4208984375</v>
      </c>
      <c r="N1025" s="89">
        <v>1924.2230224609375</v>
      </c>
      <c r="O1025" s="78"/>
      <c r="P1025" s="90"/>
      <c r="Q1025" s="90"/>
      <c r="R1025" s="116"/>
      <c r="S1025" s="116"/>
      <c r="T1025" s="116"/>
      <c r="U1025" s="116"/>
      <c r="V1025" s="117"/>
      <c r="W1025" s="117"/>
      <c r="X1025" s="117"/>
      <c r="Y1025" s="117"/>
      <c r="Z1025" s="51"/>
      <c r="AA1025" s="85">
        <v>1025</v>
      </c>
      <c r="AB1025" s="85"/>
      <c r="AC1025">
        <v>1398</v>
      </c>
      <c r="AD1025">
        <v>311</v>
      </c>
      <c r="AE1025">
        <v>159</v>
      </c>
      <c r="AF1025">
        <v>702</v>
      </c>
    </row>
    <row r="1026" spans="1:32" x14ac:dyDescent="0.3">
      <c r="A1026" t="s">
        <v>1480</v>
      </c>
      <c r="B1026" s="53"/>
      <c r="C1026" s="53"/>
      <c r="D1026" s="87">
        <f>Vertices[[#This Row],[followersCount]]/100000</f>
        <v>2.2899999999999999E-3</v>
      </c>
      <c r="E1026" s="84"/>
      <c r="F1026" s="15"/>
      <c r="G1026" s="15"/>
      <c r="H1026" s="67" t="str">
        <f>IF(Vertices[[#This Row],[Size]]&gt;50,Vertices[[#This Row],[Vertex]],"")</f>
        <v/>
      </c>
      <c r="I1026" s="67"/>
      <c r="J1026" s="67"/>
      <c r="K1026" s="16"/>
      <c r="L1026" s="88"/>
      <c r="M1026" s="89">
        <v>3171.3955078125</v>
      </c>
      <c r="N1026" s="89">
        <v>2587.06689453125</v>
      </c>
      <c r="O1026" s="78"/>
      <c r="P1026" s="90"/>
      <c r="Q1026" s="90"/>
      <c r="R1026" s="116"/>
      <c r="S1026" s="116"/>
      <c r="T1026" s="116"/>
      <c r="U1026" s="116"/>
      <c r="V1026" s="117"/>
      <c r="W1026" s="117"/>
      <c r="X1026" s="117"/>
      <c r="Y1026" s="117"/>
      <c r="Z1026" s="51"/>
      <c r="AA1026" s="85">
        <v>1026</v>
      </c>
      <c r="AB1026" s="85"/>
      <c r="AC1026">
        <v>372</v>
      </c>
      <c r="AD1026">
        <v>229</v>
      </c>
      <c r="AE1026">
        <v>187</v>
      </c>
      <c r="AF1026">
        <v>920</v>
      </c>
    </row>
    <row r="1027" spans="1:32" x14ac:dyDescent="0.3">
      <c r="A1027" t="s">
        <v>301</v>
      </c>
      <c r="B1027" s="53"/>
      <c r="C1027" s="53"/>
      <c r="D1027" s="87">
        <f>Vertices[[#This Row],[followersCount]]/100000</f>
        <v>1.67E-3</v>
      </c>
      <c r="E1027" s="84"/>
      <c r="F1027" s="15"/>
      <c r="G1027" s="15"/>
      <c r="H1027" s="67" t="str">
        <f>IF(Vertices[[#This Row],[Size]]&gt;50,Vertices[[#This Row],[Vertex]],"")</f>
        <v/>
      </c>
      <c r="I1027" s="67"/>
      <c r="J1027" s="67"/>
      <c r="K1027" s="16"/>
      <c r="L1027" s="88"/>
      <c r="M1027" s="89">
        <v>5005.11376953125</v>
      </c>
      <c r="N1027" s="89">
        <v>4123.6240234375</v>
      </c>
      <c r="O1027" s="78"/>
      <c r="P1027" s="90"/>
      <c r="Q1027" s="90"/>
      <c r="R1027" s="116"/>
      <c r="S1027" s="116"/>
      <c r="T1027" s="116"/>
      <c r="U1027" s="116"/>
      <c r="V1027" s="117"/>
      <c r="W1027" s="117"/>
      <c r="X1027" s="117"/>
      <c r="Y1027" s="117"/>
      <c r="Z1027" s="51"/>
      <c r="AA1027" s="85">
        <v>1027</v>
      </c>
      <c r="AB1027" s="85"/>
      <c r="AC1027">
        <v>244</v>
      </c>
      <c r="AD1027">
        <v>167</v>
      </c>
      <c r="AE1027">
        <v>148</v>
      </c>
      <c r="AF1027">
        <v>109</v>
      </c>
    </row>
    <row r="1028" spans="1:32" x14ac:dyDescent="0.3">
      <c r="A1028" t="s">
        <v>1481</v>
      </c>
      <c r="B1028" s="53"/>
      <c r="C1028" s="53"/>
      <c r="D1028" s="87">
        <f>Vertices[[#This Row],[followersCount]]/100000</f>
        <v>1.72E-3</v>
      </c>
      <c r="E1028" s="84"/>
      <c r="F1028" s="15"/>
      <c r="G1028" s="15"/>
      <c r="H1028" s="67" t="str">
        <f>IF(Vertices[[#This Row],[Size]]&gt;50,Vertices[[#This Row],[Vertex]],"")</f>
        <v/>
      </c>
      <c r="I1028" s="67"/>
      <c r="J1028" s="67"/>
      <c r="K1028" s="16"/>
      <c r="L1028" s="88"/>
      <c r="M1028" s="89">
        <v>6112.7275390625</v>
      </c>
      <c r="N1028" s="89">
        <v>1456.3453369140625</v>
      </c>
      <c r="O1028" s="78"/>
      <c r="P1028" s="90"/>
      <c r="Q1028" s="90"/>
      <c r="R1028" s="116"/>
      <c r="S1028" s="116"/>
      <c r="T1028" s="116"/>
      <c r="U1028" s="116"/>
      <c r="V1028" s="117"/>
      <c r="W1028" s="117"/>
      <c r="X1028" s="117"/>
      <c r="Y1028" s="117"/>
      <c r="Z1028" s="51"/>
      <c r="AA1028" s="85">
        <v>1028</v>
      </c>
      <c r="AB1028" s="85"/>
      <c r="AC1028">
        <v>905</v>
      </c>
      <c r="AD1028">
        <v>172</v>
      </c>
      <c r="AE1028">
        <v>56</v>
      </c>
      <c r="AF1028">
        <v>476</v>
      </c>
    </row>
    <row r="1029" spans="1:32" x14ac:dyDescent="0.3">
      <c r="A1029" t="s">
        <v>1482</v>
      </c>
      <c r="B1029" s="53"/>
      <c r="C1029" s="53"/>
      <c r="D1029" s="87">
        <f>Vertices[[#This Row],[followersCount]]/100000</f>
        <v>2.9399999999999999E-3</v>
      </c>
      <c r="E1029" s="84"/>
      <c r="F1029" s="15"/>
      <c r="G1029" s="15"/>
      <c r="H1029" s="67" t="str">
        <f>IF(Vertices[[#This Row],[Size]]&gt;50,Vertices[[#This Row],[Vertex]],"")</f>
        <v/>
      </c>
      <c r="I1029" s="67"/>
      <c r="J1029" s="67"/>
      <c r="K1029" s="16"/>
      <c r="L1029" s="88"/>
      <c r="M1029" s="89">
        <v>7226.24267578125</v>
      </c>
      <c r="N1029" s="89">
        <v>8257.3212890625</v>
      </c>
      <c r="O1029" s="78"/>
      <c r="P1029" s="90"/>
      <c r="Q1029" s="90"/>
      <c r="R1029" s="116"/>
      <c r="S1029" s="116"/>
      <c r="T1029" s="116"/>
      <c r="U1029" s="116"/>
      <c r="V1029" s="117"/>
      <c r="W1029" s="117"/>
      <c r="X1029" s="117"/>
      <c r="Y1029" s="117"/>
      <c r="Z1029" s="51"/>
      <c r="AA1029" s="85">
        <v>1029</v>
      </c>
      <c r="AB1029" s="85"/>
      <c r="AC1029">
        <v>1386</v>
      </c>
      <c r="AD1029">
        <v>294</v>
      </c>
      <c r="AE1029">
        <v>189</v>
      </c>
      <c r="AF1029">
        <v>762</v>
      </c>
    </row>
    <row r="1030" spans="1:32" x14ac:dyDescent="0.3">
      <c r="A1030" t="s">
        <v>1483</v>
      </c>
      <c r="B1030" s="53"/>
      <c r="C1030" s="53"/>
      <c r="D1030" s="87">
        <f>Vertices[[#This Row],[followersCount]]/100000</f>
        <v>7.0699999999999999E-3</v>
      </c>
      <c r="E1030" s="84"/>
      <c r="F1030" s="15"/>
      <c r="G1030" s="15"/>
      <c r="H1030" s="67" t="str">
        <f>IF(Vertices[[#This Row],[Size]]&gt;50,Vertices[[#This Row],[Vertex]],"")</f>
        <v/>
      </c>
      <c r="I1030" s="67"/>
      <c r="J1030" s="67"/>
      <c r="K1030" s="16"/>
      <c r="L1030" s="88"/>
      <c r="M1030" s="89">
        <v>4146.12841796875</v>
      </c>
      <c r="N1030" s="89">
        <v>1268.0850830078125</v>
      </c>
      <c r="O1030" s="78"/>
      <c r="P1030" s="90"/>
      <c r="Q1030" s="90"/>
      <c r="R1030" s="116"/>
      <c r="S1030" s="116"/>
      <c r="T1030" s="116"/>
      <c r="U1030" s="116"/>
      <c r="V1030" s="117"/>
      <c r="W1030" s="117"/>
      <c r="X1030" s="117"/>
      <c r="Y1030" s="117"/>
      <c r="Z1030" s="51"/>
      <c r="AA1030" s="85">
        <v>1030</v>
      </c>
      <c r="AB1030" s="85"/>
      <c r="AC1030">
        <v>2591</v>
      </c>
      <c r="AD1030">
        <v>707</v>
      </c>
      <c r="AE1030">
        <v>0</v>
      </c>
      <c r="AF1030">
        <v>1733</v>
      </c>
    </row>
    <row r="1031" spans="1:32" x14ac:dyDescent="0.3">
      <c r="A1031" t="s">
        <v>1484</v>
      </c>
      <c r="B1031" s="53"/>
      <c r="C1031" s="53"/>
      <c r="D1031" s="87">
        <f>Vertices[[#This Row],[followersCount]]/100000</f>
        <v>5.0600000000000003E-3</v>
      </c>
      <c r="E1031" s="84"/>
      <c r="F1031" s="15"/>
      <c r="G1031" s="15"/>
      <c r="H1031" s="67" t="str">
        <f>IF(Vertices[[#This Row],[Size]]&gt;50,Vertices[[#This Row],[Vertex]],"")</f>
        <v/>
      </c>
      <c r="I1031" s="67"/>
      <c r="J1031" s="67"/>
      <c r="K1031" s="16"/>
      <c r="L1031" s="88"/>
      <c r="M1031" s="89">
        <v>5759.0859375</v>
      </c>
      <c r="N1031" s="89">
        <v>703.66400146484375</v>
      </c>
      <c r="O1031" s="78"/>
      <c r="P1031" s="90"/>
      <c r="Q1031" s="90"/>
      <c r="R1031" s="116"/>
      <c r="S1031" s="116"/>
      <c r="T1031" s="116"/>
      <c r="U1031" s="116"/>
      <c r="V1031" s="117"/>
      <c r="W1031" s="117"/>
      <c r="X1031" s="117"/>
      <c r="Y1031" s="117"/>
      <c r="Z1031" s="51"/>
      <c r="AA1031" s="85">
        <v>1031</v>
      </c>
      <c r="AB1031" s="85"/>
      <c r="AC1031">
        <v>293</v>
      </c>
      <c r="AD1031">
        <v>506</v>
      </c>
      <c r="AE1031">
        <v>893</v>
      </c>
      <c r="AF1031">
        <v>1967</v>
      </c>
    </row>
    <row r="1032" spans="1:32" x14ac:dyDescent="0.3">
      <c r="A1032" t="s">
        <v>1485</v>
      </c>
      <c r="B1032" s="53"/>
      <c r="C1032" s="53"/>
      <c r="D1032" s="87">
        <f>Vertices[[#This Row],[followersCount]]/100000</f>
        <v>2.5600000000000002E-3</v>
      </c>
      <c r="E1032" s="84"/>
      <c r="F1032" s="15"/>
      <c r="G1032" s="15"/>
      <c r="H1032" s="67" t="str">
        <f>IF(Vertices[[#This Row],[Size]]&gt;50,Vertices[[#This Row],[Vertex]],"")</f>
        <v/>
      </c>
      <c r="I1032" s="67"/>
      <c r="J1032" s="67"/>
      <c r="K1032" s="16"/>
      <c r="L1032" s="88"/>
      <c r="M1032" s="89">
        <v>7971.4208984375</v>
      </c>
      <c r="N1032" s="89">
        <v>6442.33544921875</v>
      </c>
      <c r="O1032" s="78"/>
      <c r="P1032" s="90"/>
      <c r="Q1032" s="90"/>
      <c r="R1032" s="116"/>
      <c r="S1032" s="116"/>
      <c r="T1032" s="116"/>
      <c r="U1032" s="116"/>
      <c r="V1032" s="117"/>
      <c r="W1032" s="117"/>
      <c r="X1032" s="117"/>
      <c r="Y1032" s="117"/>
      <c r="Z1032" s="51"/>
      <c r="AA1032" s="85">
        <v>1032</v>
      </c>
      <c r="AB1032" s="85"/>
      <c r="AC1032">
        <v>3192</v>
      </c>
      <c r="AD1032">
        <v>256</v>
      </c>
      <c r="AE1032">
        <v>5826</v>
      </c>
      <c r="AF1032">
        <v>187</v>
      </c>
    </row>
    <row r="1033" spans="1:32" x14ac:dyDescent="0.3">
      <c r="A1033" t="s">
        <v>302</v>
      </c>
      <c r="B1033" s="53"/>
      <c r="C1033" s="53"/>
      <c r="D1033" s="87">
        <f>Vertices[[#This Row],[followersCount]]/100000</f>
        <v>4.1399999999999996E-3</v>
      </c>
      <c r="E1033" s="84"/>
      <c r="F1033" s="15"/>
      <c r="G1033" s="15"/>
      <c r="H1033" s="67" t="str">
        <f>IF(Vertices[[#This Row],[Size]]&gt;50,Vertices[[#This Row],[Vertex]],"")</f>
        <v/>
      </c>
      <c r="I1033" s="67"/>
      <c r="J1033" s="67"/>
      <c r="K1033" s="16"/>
      <c r="L1033" s="88"/>
      <c r="M1033" s="89">
        <v>4917.9482421875</v>
      </c>
      <c r="N1033" s="89">
        <v>4366.5673828125</v>
      </c>
      <c r="O1033" s="78"/>
      <c r="P1033" s="90"/>
      <c r="Q1033" s="90"/>
      <c r="R1033" s="116"/>
      <c r="S1033" s="116"/>
      <c r="T1033" s="116"/>
      <c r="U1033" s="116"/>
      <c r="V1033" s="117"/>
      <c r="W1033" s="117"/>
      <c r="X1033" s="117"/>
      <c r="Y1033" s="117"/>
      <c r="Z1033" s="51"/>
      <c r="AA1033" s="85">
        <v>1033</v>
      </c>
      <c r="AB1033" s="85"/>
      <c r="AC1033">
        <v>883</v>
      </c>
      <c r="AD1033">
        <v>414</v>
      </c>
      <c r="AE1033">
        <v>1680</v>
      </c>
      <c r="AF1033">
        <v>389</v>
      </c>
    </row>
    <row r="1034" spans="1:32" x14ac:dyDescent="0.3">
      <c r="A1034" t="s">
        <v>1486</v>
      </c>
      <c r="B1034" s="53"/>
      <c r="C1034" s="53"/>
      <c r="D1034" s="87">
        <f>Vertices[[#This Row],[followersCount]]/100000</f>
        <v>1.8699999999999999E-3</v>
      </c>
      <c r="E1034" s="84"/>
      <c r="F1034" s="15"/>
      <c r="G1034" s="15"/>
      <c r="H1034" s="67" t="str">
        <f>IF(Vertices[[#This Row],[Size]]&gt;50,Vertices[[#This Row],[Vertex]],"")</f>
        <v/>
      </c>
      <c r="I1034" s="67"/>
      <c r="J1034" s="67"/>
      <c r="K1034" s="16"/>
      <c r="L1034" s="88"/>
      <c r="M1034" s="89">
        <v>6492.2890625</v>
      </c>
      <c r="N1034" s="89">
        <v>8976.873046875</v>
      </c>
      <c r="O1034" s="78"/>
      <c r="P1034" s="90"/>
      <c r="Q1034" s="90"/>
      <c r="R1034" s="116"/>
      <c r="S1034" s="116"/>
      <c r="T1034" s="116"/>
      <c r="U1034" s="116"/>
      <c r="V1034" s="117"/>
      <c r="W1034" s="117"/>
      <c r="X1034" s="117"/>
      <c r="Y1034" s="117"/>
      <c r="Z1034" s="51"/>
      <c r="AA1034" s="85">
        <v>1034</v>
      </c>
      <c r="AB1034" s="85"/>
      <c r="AC1034">
        <v>3441</v>
      </c>
      <c r="AD1034">
        <v>187</v>
      </c>
      <c r="AE1034">
        <v>3525</v>
      </c>
      <c r="AF1034">
        <v>396</v>
      </c>
    </row>
    <row r="1035" spans="1:32" x14ac:dyDescent="0.3">
      <c r="A1035" t="s">
        <v>1487</v>
      </c>
      <c r="B1035" s="53"/>
      <c r="C1035" s="53"/>
      <c r="D1035" s="87">
        <f>Vertices[[#This Row],[followersCount]]/100000</f>
        <v>7.5000000000000002E-4</v>
      </c>
      <c r="E1035" s="84"/>
      <c r="F1035" s="15"/>
      <c r="G1035" s="15"/>
      <c r="H1035" s="67" t="str">
        <f>IF(Vertices[[#This Row],[Size]]&gt;50,Vertices[[#This Row],[Vertex]],"")</f>
        <v/>
      </c>
      <c r="I1035" s="67"/>
      <c r="J1035" s="67"/>
      <c r="K1035" s="16"/>
      <c r="L1035" s="88"/>
      <c r="M1035" s="89">
        <v>2317.91943359375</v>
      </c>
      <c r="N1035" s="89">
        <v>9194.4658203125</v>
      </c>
      <c r="O1035" s="78"/>
      <c r="P1035" s="90"/>
      <c r="Q1035" s="90"/>
      <c r="R1035" s="116"/>
      <c r="S1035" s="116"/>
      <c r="T1035" s="116"/>
      <c r="U1035" s="116"/>
      <c r="V1035" s="117"/>
      <c r="W1035" s="117"/>
      <c r="X1035" s="117"/>
      <c r="Y1035" s="117"/>
      <c r="Z1035" s="51"/>
      <c r="AA1035" s="85">
        <v>1035</v>
      </c>
      <c r="AB1035" s="85"/>
      <c r="AC1035">
        <v>284</v>
      </c>
      <c r="AD1035">
        <v>75</v>
      </c>
      <c r="AE1035">
        <v>105</v>
      </c>
      <c r="AF1035">
        <v>523</v>
      </c>
    </row>
    <row r="1036" spans="1:32" x14ac:dyDescent="0.3">
      <c r="A1036" t="s">
        <v>1488</v>
      </c>
      <c r="B1036" s="53"/>
      <c r="C1036" s="53"/>
      <c r="D1036" s="87">
        <f>Vertices[[#This Row],[followersCount]]/100000</f>
        <v>1.1299999999999999E-3</v>
      </c>
      <c r="E1036" s="84"/>
      <c r="F1036" s="15"/>
      <c r="G1036" s="15"/>
      <c r="H1036" s="67" t="str">
        <f>IF(Vertices[[#This Row],[Size]]&gt;50,Vertices[[#This Row],[Vertex]],"")</f>
        <v/>
      </c>
      <c r="I1036" s="67"/>
      <c r="J1036" s="67"/>
      <c r="K1036" s="16"/>
      <c r="L1036" s="88"/>
      <c r="M1036" s="89">
        <v>4050.703125</v>
      </c>
      <c r="N1036" s="89">
        <v>688.55902099609375</v>
      </c>
      <c r="O1036" s="78"/>
      <c r="P1036" s="90"/>
      <c r="Q1036" s="90"/>
      <c r="R1036" s="116"/>
      <c r="S1036" s="116"/>
      <c r="T1036" s="116"/>
      <c r="U1036" s="116"/>
      <c r="V1036" s="117"/>
      <c r="W1036" s="117"/>
      <c r="X1036" s="117"/>
      <c r="Y1036" s="117"/>
      <c r="Z1036" s="51"/>
      <c r="AA1036" s="85">
        <v>1036</v>
      </c>
      <c r="AB1036" s="85"/>
      <c r="AC1036">
        <v>61</v>
      </c>
      <c r="AD1036">
        <v>113</v>
      </c>
      <c r="AE1036">
        <v>4</v>
      </c>
      <c r="AF1036">
        <v>413</v>
      </c>
    </row>
    <row r="1037" spans="1:32" x14ac:dyDescent="0.3">
      <c r="A1037" t="s">
        <v>1489</v>
      </c>
      <c r="B1037" s="53"/>
      <c r="C1037" s="53"/>
      <c r="D1037" s="87">
        <f>Vertices[[#This Row],[followersCount]]/100000</f>
        <v>3.6999999999999999E-4</v>
      </c>
      <c r="E1037" s="84"/>
      <c r="F1037" s="15"/>
      <c r="G1037" s="15"/>
      <c r="H1037" s="67" t="str">
        <f>IF(Vertices[[#This Row],[Size]]&gt;50,Vertices[[#This Row],[Vertex]],"")</f>
        <v/>
      </c>
      <c r="I1037" s="67"/>
      <c r="J1037" s="67"/>
      <c r="K1037" s="16"/>
      <c r="L1037" s="88"/>
      <c r="M1037" s="89">
        <v>4962.880859375</v>
      </c>
      <c r="N1037" s="89">
        <v>5813.04345703125</v>
      </c>
      <c r="O1037" s="78"/>
      <c r="P1037" s="90"/>
      <c r="Q1037" s="90"/>
      <c r="R1037" s="116"/>
      <c r="S1037" s="116"/>
      <c r="T1037" s="116"/>
      <c r="U1037" s="116"/>
      <c r="V1037" s="117"/>
      <c r="W1037" s="117"/>
      <c r="X1037" s="117"/>
      <c r="Y1037" s="117"/>
      <c r="Z1037" s="51"/>
      <c r="AA1037" s="85">
        <v>1037</v>
      </c>
      <c r="AB1037" s="85"/>
      <c r="AC1037">
        <v>599</v>
      </c>
      <c r="AD1037">
        <v>37</v>
      </c>
      <c r="AE1037">
        <v>3</v>
      </c>
      <c r="AF1037">
        <v>65</v>
      </c>
    </row>
    <row r="1038" spans="1:32" x14ac:dyDescent="0.3">
      <c r="A1038" t="s">
        <v>1490</v>
      </c>
      <c r="B1038" s="53"/>
      <c r="C1038" s="53"/>
      <c r="D1038" s="87">
        <f>Vertices[[#This Row],[followersCount]]/100000</f>
        <v>8.0999999999999996E-4</v>
      </c>
      <c r="E1038" s="84"/>
      <c r="F1038" s="15"/>
      <c r="G1038" s="15"/>
      <c r="H1038" s="67" t="str">
        <f>IF(Vertices[[#This Row],[Size]]&gt;50,Vertices[[#This Row],[Vertex]],"")</f>
        <v/>
      </c>
      <c r="I1038" s="67"/>
      <c r="J1038" s="67"/>
      <c r="K1038" s="16"/>
      <c r="L1038" s="88"/>
      <c r="M1038" s="89">
        <v>7608.34765625</v>
      </c>
      <c r="N1038" s="89">
        <v>7768.580078125</v>
      </c>
      <c r="O1038" s="78"/>
      <c r="P1038" s="90"/>
      <c r="Q1038" s="90"/>
      <c r="R1038" s="116"/>
      <c r="S1038" s="116"/>
      <c r="T1038" s="116"/>
      <c r="U1038" s="116"/>
      <c r="V1038" s="117"/>
      <c r="W1038" s="117"/>
      <c r="X1038" s="117"/>
      <c r="Y1038" s="117"/>
      <c r="Z1038" s="51"/>
      <c r="AA1038" s="85">
        <v>1038</v>
      </c>
      <c r="AB1038" s="85"/>
      <c r="AC1038">
        <v>84</v>
      </c>
      <c r="AD1038">
        <v>81</v>
      </c>
      <c r="AE1038">
        <v>5</v>
      </c>
      <c r="AF1038">
        <v>342</v>
      </c>
    </row>
    <row r="1039" spans="1:32" x14ac:dyDescent="0.3">
      <c r="A1039" t="s">
        <v>1491</v>
      </c>
      <c r="B1039" s="53"/>
      <c r="C1039" s="53"/>
      <c r="D1039" s="87">
        <f>Vertices[[#This Row],[followersCount]]/100000</f>
        <v>1.9000000000000001E-4</v>
      </c>
      <c r="E1039" s="84"/>
      <c r="F1039" s="15"/>
      <c r="G1039" s="15"/>
      <c r="H1039" s="67" t="str">
        <f>IF(Vertices[[#This Row],[Size]]&gt;50,Vertices[[#This Row],[Vertex]],"")</f>
        <v/>
      </c>
      <c r="I1039" s="67"/>
      <c r="J1039" s="67"/>
      <c r="K1039" s="16"/>
      <c r="L1039" s="88"/>
      <c r="M1039" s="89">
        <v>5742.01513671875</v>
      </c>
      <c r="N1039" s="89">
        <v>9590.2080078125</v>
      </c>
      <c r="O1039" s="78"/>
      <c r="P1039" s="90"/>
      <c r="Q1039" s="90"/>
      <c r="R1039" s="116"/>
      <c r="S1039" s="116"/>
      <c r="T1039" s="116"/>
      <c r="U1039" s="116"/>
      <c r="V1039" s="117"/>
      <c r="W1039" s="117"/>
      <c r="X1039" s="117"/>
      <c r="Y1039" s="117"/>
      <c r="Z1039" s="51"/>
      <c r="AA1039" s="85">
        <v>1039</v>
      </c>
      <c r="AB1039" s="85"/>
      <c r="AC1039">
        <v>31</v>
      </c>
      <c r="AD1039">
        <v>19</v>
      </c>
      <c r="AE1039">
        <v>147</v>
      </c>
      <c r="AF1039">
        <v>41</v>
      </c>
    </row>
    <row r="1040" spans="1:32" x14ac:dyDescent="0.3">
      <c r="A1040" t="s">
        <v>1492</v>
      </c>
      <c r="B1040" s="53"/>
      <c r="C1040" s="53"/>
      <c r="D1040" s="87">
        <f>Vertices[[#This Row],[followersCount]]/100000</f>
        <v>8.0999999999999996E-4</v>
      </c>
      <c r="E1040" s="84"/>
      <c r="F1040" s="15"/>
      <c r="G1040" s="15"/>
      <c r="H1040" s="67" t="str">
        <f>IF(Vertices[[#This Row],[Size]]&gt;50,Vertices[[#This Row],[Vertex]],"")</f>
        <v/>
      </c>
      <c r="I1040" s="67"/>
      <c r="J1040" s="67"/>
      <c r="K1040" s="16"/>
      <c r="L1040" s="88"/>
      <c r="M1040" s="89">
        <v>1172.27783203125</v>
      </c>
      <c r="N1040" s="89">
        <v>6699.39404296875</v>
      </c>
      <c r="O1040" s="78"/>
      <c r="P1040" s="90"/>
      <c r="Q1040" s="90"/>
      <c r="R1040" s="116"/>
      <c r="S1040" s="116"/>
      <c r="T1040" s="116"/>
      <c r="U1040" s="116"/>
      <c r="V1040" s="117"/>
      <c r="W1040" s="117"/>
      <c r="X1040" s="117"/>
      <c r="Y1040" s="117"/>
      <c r="Z1040" s="51"/>
      <c r="AA1040" s="85">
        <v>1040</v>
      </c>
      <c r="AB1040" s="85"/>
      <c r="AC1040">
        <v>489</v>
      </c>
      <c r="AD1040">
        <v>81</v>
      </c>
      <c r="AE1040">
        <v>13</v>
      </c>
      <c r="AF1040">
        <v>115</v>
      </c>
    </row>
    <row r="1041" spans="1:32" x14ac:dyDescent="0.3">
      <c r="A1041" t="s">
        <v>1493</v>
      </c>
      <c r="B1041" s="53"/>
      <c r="C1041" s="53"/>
      <c r="D1041" s="87">
        <f>Vertices[[#This Row],[followersCount]]/100000</f>
        <v>2.7E-4</v>
      </c>
      <c r="E1041" s="84"/>
      <c r="F1041" s="15"/>
      <c r="G1041" s="15"/>
      <c r="H1041" s="67" t="str">
        <f>IF(Vertices[[#This Row],[Size]]&gt;50,Vertices[[#This Row],[Vertex]],"")</f>
        <v/>
      </c>
      <c r="I1041" s="67"/>
      <c r="J1041" s="67"/>
      <c r="K1041" s="16"/>
      <c r="L1041" s="88"/>
      <c r="M1041" s="89">
        <v>5301.7060546875</v>
      </c>
      <c r="N1041" s="89">
        <v>547.32806396484375</v>
      </c>
      <c r="O1041" s="78"/>
      <c r="P1041" s="90"/>
      <c r="Q1041" s="90"/>
      <c r="R1041" s="116"/>
      <c r="S1041" s="116"/>
      <c r="T1041" s="116"/>
      <c r="U1041" s="116"/>
      <c r="V1041" s="117"/>
      <c r="W1041" s="117"/>
      <c r="X1041" s="117"/>
      <c r="Y1041" s="117"/>
      <c r="Z1041" s="51"/>
      <c r="AA1041" s="85">
        <v>1041</v>
      </c>
      <c r="AB1041" s="85"/>
      <c r="AC1041">
        <v>0</v>
      </c>
      <c r="AD1041">
        <v>27</v>
      </c>
      <c r="AE1041">
        <v>9</v>
      </c>
      <c r="AF1041">
        <v>367</v>
      </c>
    </row>
    <row r="1042" spans="1:32" x14ac:dyDescent="0.3">
      <c r="A1042" t="s">
        <v>1494</v>
      </c>
      <c r="B1042" s="53"/>
      <c r="C1042" s="53"/>
      <c r="D1042" s="87">
        <f>Vertices[[#This Row],[followersCount]]/100000</f>
        <v>2.4000000000000001E-4</v>
      </c>
      <c r="E1042" s="84"/>
      <c r="F1042" s="15"/>
      <c r="G1042" s="15"/>
      <c r="H1042" s="67" t="str">
        <f>IF(Vertices[[#This Row],[Size]]&gt;50,Vertices[[#This Row],[Vertex]],"")</f>
        <v/>
      </c>
      <c r="I1042" s="67"/>
      <c r="J1042" s="67"/>
      <c r="K1042" s="16"/>
      <c r="L1042" s="88"/>
      <c r="M1042" s="89">
        <v>4175.328125</v>
      </c>
      <c r="N1042" s="89">
        <v>905.34857177734375</v>
      </c>
      <c r="O1042" s="78"/>
      <c r="P1042" s="90"/>
      <c r="Q1042" s="90"/>
      <c r="R1042" s="116"/>
      <c r="S1042" s="116"/>
      <c r="T1042" s="116"/>
      <c r="U1042" s="116"/>
      <c r="V1042" s="117"/>
      <c r="W1042" s="117"/>
      <c r="X1042" s="117"/>
      <c r="Y1042" s="117"/>
      <c r="Z1042" s="51"/>
      <c r="AA1042" s="85">
        <v>1042</v>
      </c>
      <c r="AB1042" s="85"/>
      <c r="AC1042">
        <v>789</v>
      </c>
      <c r="AD1042">
        <v>24</v>
      </c>
      <c r="AE1042">
        <v>0</v>
      </c>
      <c r="AF1042">
        <v>72</v>
      </c>
    </row>
    <row r="1043" spans="1:32" x14ac:dyDescent="0.3">
      <c r="A1043" t="s">
        <v>1495</v>
      </c>
      <c r="B1043" s="53"/>
      <c r="C1043" s="53"/>
      <c r="D1043" s="87">
        <f>Vertices[[#This Row],[followersCount]]/100000</f>
        <v>2.4629999999999999E-2</v>
      </c>
      <c r="E1043" s="84"/>
      <c r="F1043" s="15"/>
      <c r="G1043" s="15"/>
      <c r="H1043" s="67" t="str">
        <f>IF(Vertices[[#This Row],[Size]]&gt;50,Vertices[[#This Row],[Vertex]],"")</f>
        <v/>
      </c>
      <c r="I1043" s="67"/>
      <c r="J1043" s="67"/>
      <c r="K1043" s="16"/>
      <c r="L1043" s="88"/>
      <c r="M1043" s="89">
        <v>4640.193359375</v>
      </c>
      <c r="N1043" s="89">
        <v>584.75390625</v>
      </c>
      <c r="O1043" s="78"/>
      <c r="P1043" s="90"/>
      <c r="Q1043" s="90"/>
      <c r="R1043" s="116"/>
      <c r="S1043" s="116"/>
      <c r="T1043" s="116"/>
      <c r="U1043" s="116"/>
      <c r="V1043" s="117"/>
      <c r="W1043" s="117"/>
      <c r="X1043" s="117"/>
      <c r="Y1043" s="117"/>
      <c r="Z1043" s="51"/>
      <c r="AA1043" s="85">
        <v>1043</v>
      </c>
      <c r="AB1043" s="85"/>
      <c r="AC1043">
        <v>18402</v>
      </c>
      <c r="AD1043">
        <v>2463</v>
      </c>
      <c r="AE1043">
        <v>3083</v>
      </c>
      <c r="AF1043">
        <v>2584</v>
      </c>
    </row>
    <row r="1044" spans="1:32" x14ac:dyDescent="0.3">
      <c r="A1044" t="s">
        <v>1496</v>
      </c>
      <c r="B1044" s="53"/>
      <c r="C1044" s="53"/>
      <c r="D1044" s="87">
        <f>Vertices[[#This Row],[followersCount]]/100000</f>
        <v>9.1E-4</v>
      </c>
      <c r="E1044" s="84"/>
      <c r="F1044" s="15"/>
      <c r="G1044" s="15"/>
      <c r="H1044" s="67" t="str">
        <f>IF(Vertices[[#This Row],[Size]]&gt;50,Vertices[[#This Row],[Vertex]],"")</f>
        <v/>
      </c>
      <c r="I1044" s="67"/>
      <c r="J1044" s="67"/>
      <c r="K1044" s="16"/>
      <c r="L1044" s="88"/>
      <c r="M1044" s="89">
        <v>6856.83056640625</v>
      </c>
      <c r="N1044" s="89">
        <v>1956.5018310546875</v>
      </c>
      <c r="O1044" s="78"/>
      <c r="P1044" s="90"/>
      <c r="Q1044" s="90"/>
      <c r="R1044" s="116"/>
      <c r="S1044" s="116"/>
      <c r="T1044" s="116"/>
      <c r="U1044" s="116"/>
      <c r="V1044" s="117"/>
      <c r="W1044" s="117"/>
      <c r="X1044" s="117"/>
      <c r="Y1044" s="117"/>
      <c r="Z1044" s="51"/>
      <c r="AA1044" s="85">
        <v>1044</v>
      </c>
      <c r="AB1044" s="85"/>
      <c r="AC1044">
        <v>6356</v>
      </c>
      <c r="AD1044">
        <v>91</v>
      </c>
      <c r="AE1044">
        <v>10170</v>
      </c>
      <c r="AF1044">
        <v>500</v>
      </c>
    </row>
    <row r="1045" spans="1:32" x14ac:dyDescent="0.3">
      <c r="A1045" t="s">
        <v>1497</v>
      </c>
      <c r="B1045" s="53"/>
      <c r="C1045" s="53"/>
      <c r="D1045" s="87">
        <f>Vertices[[#This Row],[followersCount]]/100000</f>
        <v>1.4599999999999999E-3</v>
      </c>
      <c r="E1045" s="84"/>
      <c r="F1045" s="15"/>
      <c r="G1045" s="15"/>
      <c r="H1045" s="67" t="str">
        <f>IF(Vertices[[#This Row],[Size]]&gt;50,Vertices[[#This Row],[Vertex]],"")</f>
        <v/>
      </c>
      <c r="I1045" s="67"/>
      <c r="J1045" s="67"/>
      <c r="K1045" s="16"/>
      <c r="L1045" s="88"/>
      <c r="M1045" s="89">
        <v>1799.608154296875</v>
      </c>
      <c r="N1045" s="89">
        <v>7344.9501953125</v>
      </c>
      <c r="O1045" s="78"/>
      <c r="P1045" s="90"/>
      <c r="Q1045" s="90"/>
      <c r="R1045" s="116"/>
      <c r="S1045" s="116"/>
      <c r="T1045" s="116"/>
      <c r="U1045" s="116"/>
      <c r="V1045" s="117"/>
      <c r="W1045" s="117"/>
      <c r="X1045" s="117"/>
      <c r="Y1045" s="117"/>
      <c r="Z1045" s="51"/>
      <c r="AA1045" s="85">
        <v>1045</v>
      </c>
      <c r="AB1045" s="85"/>
      <c r="AC1045">
        <v>263</v>
      </c>
      <c r="AD1045">
        <v>146</v>
      </c>
      <c r="AE1045">
        <v>5</v>
      </c>
      <c r="AF1045">
        <v>200</v>
      </c>
    </row>
    <row r="1046" spans="1:32" x14ac:dyDescent="0.3">
      <c r="A1046" t="s">
        <v>1498</v>
      </c>
      <c r="B1046" s="53"/>
      <c r="C1046" s="53"/>
      <c r="D1046" s="87">
        <f>Vertices[[#This Row],[followersCount]]/100000</f>
        <v>1.7069999999999998E-2</v>
      </c>
      <c r="E1046" s="84"/>
      <c r="F1046" s="15"/>
      <c r="G1046" s="15"/>
      <c r="H1046" s="67" t="str">
        <f>IF(Vertices[[#This Row],[Size]]&gt;50,Vertices[[#This Row],[Vertex]],"")</f>
        <v/>
      </c>
      <c r="I1046" s="67"/>
      <c r="J1046" s="67"/>
      <c r="K1046" s="16"/>
      <c r="L1046" s="88"/>
      <c r="M1046" s="89">
        <v>3490.560791015625</v>
      </c>
      <c r="N1046" s="89">
        <v>2136.421142578125</v>
      </c>
      <c r="O1046" s="78"/>
      <c r="P1046" s="90"/>
      <c r="Q1046" s="90"/>
      <c r="R1046" s="116"/>
      <c r="S1046" s="116"/>
      <c r="T1046" s="116"/>
      <c r="U1046" s="116"/>
      <c r="V1046" s="117"/>
      <c r="W1046" s="117"/>
      <c r="X1046" s="117"/>
      <c r="Y1046" s="117"/>
      <c r="Z1046" s="51"/>
      <c r="AA1046" s="85">
        <v>1046</v>
      </c>
      <c r="AB1046" s="85"/>
      <c r="AC1046">
        <v>4215</v>
      </c>
      <c r="AD1046">
        <v>1707</v>
      </c>
      <c r="AE1046">
        <v>231</v>
      </c>
      <c r="AF1046">
        <v>2095</v>
      </c>
    </row>
    <row r="1047" spans="1:32" x14ac:dyDescent="0.3">
      <c r="A1047" t="s">
        <v>1499</v>
      </c>
      <c r="B1047" s="53"/>
      <c r="C1047" s="53"/>
      <c r="D1047" s="87">
        <f>Vertices[[#This Row],[followersCount]]/100000</f>
        <v>6.9999999999999994E-5</v>
      </c>
      <c r="E1047" s="84"/>
      <c r="F1047" s="15"/>
      <c r="G1047" s="15"/>
      <c r="H1047" s="67" t="str">
        <f>IF(Vertices[[#This Row],[Size]]&gt;50,Vertices[[#This Row],[Vertex]],"")</f>
        <v/>
      </c>
      <c r="I1047" s="67"/>
      <c r="J1047" s="67"/>
      <c r="K1047" s="16"/>
      <c r="L1047" s="88"/>
      <c r="M1047" s="89">
        <v>3112.713134765625</v>
      </c>
      <c r="N1047" s="89">
        <v>938.618896484375</v>
      </c>
      <c r="O1047" s="78"/>
      <c r="P1047" s="90"/>
      <c r="Q1047" s="90"/>
      <c r="R1047" s="116"/>
      <c r="S1047" s="116"/>
      <c r="T1047" s="116"/>
      <c r="U1047" s="116"/>
      <c r="V1047" s="117"/>
      <c r="W1047" s="117"/>
      <c r="X1047" s="117"/>
      <c r="Y1047" s="117"/>
      <c r="Z1047" s="51"/>
      <c r="AA1047" s="85">
        <v>1047</v>
      </c>
      <c r="AB1047" s="85"/>
      <c r="AC1047">
        <v>7</v>
      </c>
      <c r="AD1047">
        <v>7</v>
      </c>
      <c r="AE1047">
        <v>7</v>
      </c>
      <c r="AF1047">
        <v>23</v>
      </c>
    </row>
    <row r="1048" spans="1:32" x14ac:dyDescent="0.3">
      <c r="A1048" t="s">
        <v>1500</v>
      </c>
      <c r="B1048" s="53"/>
      <c r="C1048" s="53"/>
      <c r="D1048" s="87">
        <f>Vertices[[#This Row],[followersCount]]/100000</f>
        <v>6.8000000000000005E-4</v>
      </c>
      <c r="E1048" s="84"/>
      <c r="F1048" s="15"/>
      <c r="G1048" s="15"/>
      <c r="H1048" s="67" t="str">
        <f>IF(Vertices[[#This Row],[Size]]&gt;50,Vertices[[#This Row],[Vertex]],"")</f>
        <v/>
      </c>
      <c r="I1048" s="67"/>
      <c r="J1048" s="67"/>
      <c r="K1048" s="16"/>
      <c r="L1048" s="88"/>
      <c r="M1048" s="89">
        <v>768.77484130859375</v>
      </c>
      <c r="N1048" s="89">
        <v>5673.333984375</v>
      </c>
      <c r="O1048" s="78"/>
      <c r="P1048" s="90"/>
      <c r="Q1048" s="90"/>
      <c r="R1048" s="116"/>
      <c r="S1048" s="116"/>
      <c r="T1048" s="116"/>
      <c r="U1048" s="116"/>
      <c r="V1048" s="117"/>
      <c r="W1048" s="117"/>
      <c r="X1048" s="117"/>
      <c r="Y1048" s="117"/>
      <c r="Z1048" s="51"/>
      <c r="AA1048" s="85">
        <v>1048</v>
      </c>
      <c r="AB1048" s="85"/>
      <c r="AC1048">
        <v>72</v>
      </c>
      <c r="AD1048">
        <v>68</v>
      </c>
      <c r="AE1048">
        <v>17</v>
      </c>
      <c r="AF1048">
        <v>64</v>
      </c>
    </row>
    <row r="1049" spans="1:32" x14ac:dyDescent="0.3">
      <c r="A1049" t="s">
        <v>1501</v>
      </c>
      <c r="B1049" s="53"/>
      <c r="C1049" s="53"/>
      <c r="D1049" s="87">
        <f>Vertices[[#This Row],[followersCount]]/100000</f>
        <v>1.9640000000000001E-2</v>
      </c>
      <c r="E1049" s="84"/>
      <c r="F1049" s="15"/>
      <c r="G1049" s="15"/>
      <c r="H1049" s="67" t="str">
        <f>IF(Vertices[[#This Row],[Size]]&gt;50,Vertices[[#This Row],[Vertex]],"")</f>
        <v/>
      </c>
      <c r="I1049" s="67"/>
      <c r="J1049" s="67"/>
      <c r="K1049" s="16"/>
      <c r="L1049" s="88"/>
      <c r="M1049" s="89">
        <v>2172.22998046875</v>
      </c>
      <c r="N1049" s="89">
        <v>1734.951904296875</v>
      </c>
      <c r="O1049" s="78"/>
      <c r="P1049" s="90"/>
      <c r="Q1049" s="90"/>
      <c r="R1049" s="116"/>
      <c r="S1049" s="116"/>
      <c r="T1049" s="116"/>
      <c r="U1049" s="116"/>
      <c r="V1049" s="117"/>
      <c r="W1049" s="117"/>
      <c r="X1049" s="117"/>
      <c r="Y1049" s="117"/>
      <c r="Z1049" s="51"/>
      <c r="AA1049" s="85">
        <v>1049</v>
      </c>
      <c r="AB1049" s="85"/>
      <c r="AC1049">
        <v>1274</v>
      </c>
      <c r="AD1049">
        <v>1964</v>
      </c>
      <c r="AE1049">
        <v>29</v>
      </c>
      <c r="AF1049">
        <v>107</v>
      </c>
    </row>
    <row r="1050" spans="1:32" x14ac:dyDescent="0.3">
      <c r="A1050" t="s">
        <v>1502</v>
      </c>
      <c r="B1050" s="53"/>
      <c r="C1050" s="53"/>
      <c r="D1050" s="87">
        <f>Vertices[[#This Row],[followersCount]]/100000</f>
        <v>1.5900000000000001E-3</v>
      </c>
      <c r="E1050" s="84"/>
      <c r="F1050" s="15"/>
      <c r="G1050" s="15"/>
      <c r="H1050" s="67" t="str">
        <f>IF(Vertices[[#This Row],[Size]]&gt;50,Vertices[[#This Row],[Vertex]],"")</f>
        <v/>
      </c>
      <c r="I1050" s="67"/>
      <c r="J1050" s="67"/>
      <c r="K1050" s="16"/>
      <c r="L1050" s="88"/>
      <c r="M1050" s="89">
        <v>3729.53662109375</v>
      </c>
      <c r="N1050" s="89">
        <v>8671.474609375</v>
      </c>
      <c r="O1050" s="78"/>
      <c r="P1050" s="90"/>
      <c r="Q1050" s="90"/>
      <c r="R1050" s="116"/>
      <c r="S1050" s="116"/>
      <c r="T1050" s="116"/>
      <c r="U1050" s="116"/>
      <c r="V1050" s="117"/>
      <c r="W1050" s="117"/>
      <c r="X1050" s="117"/>
      <c r="Y1050" s="117"/>
      <c r="Z1050" s="51"/>
      <c r="AA1050" s="85">
        <v>1050</v>
      </c>
      <c r="AB1050" s="85"/>
      <c r="AC1050">
        <v>3764</v>
      </c>
      <c r="AD1050">
        <v>159</v>
      </c>
      <c r="AE1050">
        <v>8</v>
      </c>
      <c r="AF1050">
        <v>164</v>
      </c>
    </row>
    <row r="1051" spans="1:32" x14ac:dyDescent="0.3">
      <c r="A1051" t="s">
        <v>1503</v>
      </c>
      <c r="B1051" s="53"/>
      <c r="C1051" s="53"/>
      <c r="D1051" s="87">
        <f>Vertices[[#This Row],[followersCount]]/100000</f>
        <v>1E-4</v>
      </c>
      <c r="E1051" s="84"/>
      <c r="F1051" s="15"/>
      <c r="G1051" s="15"/>
      <c r="H1051" s="67" t="str">
        <f>IF(Vertices[[#This Row],[Size]]&gt;50,Vertices[[#This Row],[Vertex]],"")</f>
        <v/>
      </c>
      <c r="I1051" s="67"/>
      <c r="J1051" s="67"/>
      <c r="K1051" s="16"/>
      <c r="L1051" s="88"/>
      <c r="M1051" s="89">
        <v>5767.49609375</v>
      </c>
      <c r="N1051" s="89">
        <v>267.5113525390625</v>
      </c>
      <c r="O1051" s="78"/>
      <c r="P1051" s="90"/>
      <c r="Q1051" s="90"/>
      <c r="R1051" s="116"/>
      <c r="S1051" s="116"/>
      <c r="T1051" s="116"/>
      <c r="U1051" s="116"/>
      <c r="V1051" s="117"/>
      <c r="W1051" s="117"/>
      <c r="X1051" s="117"/>
      <c r="Y1051" s="117"/>
      <c r="Z1051" s="51"/>
      <c r="AA1051" s="85">
        <v>1051</v>
      </c>
      <c r="AB1051" s="85"/>
      <c r="AC1051">
        <v>848</v>
      </c>
      <c r="AD1051">
        <v>10</v>
      </c>
      <c r="AE1051">
        <v>66</v>
      </c>
      <c r="AF1051">
        <v>169</v>
      </c>
    </row>
    <row r="1052" spans="1:32" x14ac:dyDescent="0.3">
      <c r="A1052" t="s">
        <v>1504</v>
      </c>
      <c r="B1052" s="53"/>
      <c r="C1052" s="53"/>
      <c r="D1052" s="87">
        <f>Vertices[[#This Row],[followersCount]]/100000</f>
        <v>4.3400000000000001E-3</v>
      </c>
      <c r="E1052" s="84"/>
      <c r="F1052" s="15"/>
      <c r="G1052" s="15"/>
      <c r="H1052" s="67" t="str">
        <f>IF(Vertices[[#This Row],[Size]]&gt;50,Vertices[[#This Row],[Vertex]],"")</f>
        <v/>
      </c>
      <c r="I1052" s="67"/>
      <c r="J1052" s="67"/>
      <c r="K1052" s="16"/>
      <c r="L1052" s="88"/>
      <c r="M1052" s="89">
        <v>1715.560546875</v>
      </c>
      <c r="N1052" s="89">
        <v>6825.2861328125</v>
      </c>
      <c r="O1052" s="78"/>
      <c r="P1052" s="90"/>
      <c r="Q1052" s="90"/>
      <c r="R1052" s="116"/>
      <c r="S1052" s="116"/>
      <c r="T1052" s="116"/>
      <c r="U1052" s="116"/>
      <c r="V1052" s="117"/>
      <c r="W1052" s="117"/>
      <c r="X1052" s="117"/>
      <c r="Y1052" s="117"/>
      <c r="Z1052" s="51"/>
      <c r="AA1052" s="85">
        <v>1052</v>
      </c>
      <c r="AB1052" s="85"/>
      <c r="AC1052">
        <v>2847</v>
      </c>
      <c r="AD1052">
        <v>434</v>
      </c>
      <c r="AE1052">
        <v>173</v>
      </c>
      <c r="AF1052">
        <v>2140</v>
      </c>
    </row>
    <row r="1053" spans="1:32" x14ac:dyDescent="0.3">
      <c r="A1053" t="s">
        <v>1505</v>
      </c>
      <c r="B1053" s="53"/>
      <c r="C1053" s="53"/>
      <c r="D1053" s="87">
        <f>Vertices[[#This Row],[followersCount]]/100000</f>
        <v>5.1000000000000004E-4</v>
      </c>
      <c r="E1053" s="84"/>
      <c r="F1053" s="15"/>
      <c r="G1053" s="15"/>
      <c r="H1053" s="67" t="str">
        <f>IF(Vertices[[#This Row],[Size]]&gt;50,Vertices[[#This Row],[Vertex]],"")</f>
        <v/>
      </c>
      <c r="I1053" s="67"/>
      <c r="J1053" s="67"/>
      <c r="K1053" s="16"/>
      <c r="L1053" s="88"/>
      <c r="M1053" s="89">
        <v>6102.65283203125</v>
      </c>
      <c r="N1053" s="89">
        <v>3678.044921875</v>
      </c>
      <c r="O1053" s="78"/>
      <c r="P1053" s="90"/>
      <c r="Q1053" s="90"/>
      <c r="R1053" s="116"/>
      <c r="S1053" s="116"/>
      <c r="T1053" s="116"/>
      <c r="U1053" s="116"/>
      <c r="V1053" s="117"/>
      <c r="W1053" s="117"/>
      <c r="X1053" s="117"/>
      <c r="Y1053" s="117"/>
      <c r="Z1053" s="51"/>
      <c r="AA1053" s="85">
        <v>1053</v>
      </c>
      <c r="AB1053" s="85"/>
      <c r="AC1053">
        <v>1</v>
      </c>
      <c r="AD1053">
        <v>51</v>
      </c>
      <c r="AE1053">
        <v>13</v>
      </c>
      <c r="AF1053">
        <v>324</v>
      </c>
    </row>
    <row r="1054" spans="1:32" x14ac:dyDescent="0.3">
      <c r="A1054" t="s">
        <v>1506</v>
      </c>
      <c r="B1054" s="53"/>
      <c r="C1054" s="53"/>
      <c r="D1054" s="87">
        <f>Vertices[[#This Row],[followersCount]]/100000</f>
        <v>6.4999999999999997E-4</v>
      </c>
      <c r="E1054" s="84"/>
      <c r="F1054" s="15"/>
      <c r="G1054" s="15"/>
      <c r="H1054" s="67" t="str">
        <f>IF(Vertices[[#This Row],[Size]]&gt;50,Vertices[[#This Row],[Vertex]],"")</f>
        <v/>
      </c>
      <c r="I1054" s="67"/>
      <c r="J1054" s="67"/>
      <c r="K1054" s="16"/>
      <c r="L1054" s="88"/>
      <c r="M1054" s="89">
        <v>2266.139404296875</v>
      </c>
      <c r="N1054" s="89">
        <v>4593.33056640625</v>
      </c>
      <c r="O1054" s="78"/>
      <c r="P1054" s="90"/>
      <c r="Q1054" s="90"/>
      <c r="R1054" s="116"/>
      <c r="S1054" s="116"/>
      <c r="T1054" s="116"/>
      <c r="U1054" s="116"/>
      <c r="V1054" s="117"/>
      <c r="W1054" s="117"/>
      <c r="X1054" s="117"/>
      <c r="Y1054" s="117"/>
      <c r="Z1054" s="51"/>
      <c r="AA1054" s="85">
        <v>1054</v>
      </c>
      <c r="AB1054" s="85"/>
      <c r="AC1054">
        <v>275</v>
      </c>
      <c r="AD1054">
        <v>65</v>
      </c>
      <c r="AE1054">
        <v>348</v>
      </c>
      <c r="AF1054">
        <v>283</v>
      </c>
    </row>
    <row r="1055" spans="1:32" x14ac:dyDescent="0.3">
      <c r="A1055" t="s">
        <v>1507</v>
      </c>
      <c r="B1055" s="53"/>
      <c r="C1055" s="53"/>
      <c r="D1055" s="87">
        <f>Vertices[[#This Row],[followersCount]]/100000</f>
        <v>1.8180000000000002E-2</v>
      </c>
      <c r="E1055" s="84"/>
      <c r="F1055" s="15"/>
      <c r="G1055" s="15"/>
      <c r="H1055" s="67" t="str">
        <f>IF(Vertices[[#This Row],[Size]]&gt;50,Vertices[[#This Row],[Vertex]],"")</f>
        <v/>
      </c>
      <c r="I1055" s="67"/>
      <c r="J1055" s="67"/>
      <c r="K1055" s="16"/>
      <c r="L1055" s="88"/>
      <c r="M1055" s="89">
        <v>2312.923583984375</v>
      </c>
      <c r="N1055" s="89">
        <v>8202.296875</v>
      </c>
      <c r="O1055" s="78"/>
      <c r="P1055" s="90"/>
      <c r="Q1055" s="90"/>
      <c r="R1055" s="116"/>
      <c r="S1055" s="116"/>
      <c r="T1055" s="116"/>
      <c r="U1055" s="116"/>
      <c r="V1055" s="117"/>
      <c r="W1055" s="117"/>
      <c r="X1055" s="117"/>
      <c r="Y1055" s="117"/>
      <c r="Z1055" s="51"/>
      <c r="AA1055" s="85">
        <v>1055</v>
      </c>
      <c r="AB1055" s="85"/>
      <c r="AC1055">
        <v>1707</v>
      </c>
      <c r="AD1055">
        <v>1818</v>
      </c>
      <c r="AE1055">
        <v>433</v>
      </c>
      <c r="AF1055">
        <v>1414</v>
      </c>
    </row>
    <row r="1056" spans="1:32" x14ac:dyDescent="0.3">
      <c r="A1056" t="s">
        <v>1508</v>
      </c>
      <c r="B1056" s="53"/>
      <c r="C1056" s="53"/>
      <c r="D1056" s="87">
        <f>Vertices[[#This Row],[followersCount]]/100000</f>
        <v>7.6999999999999996E-4</v>
      </c>
      <c r="E1056" s="84"/>
      <c r="F1056" s="15"/>
      <c r="G1056" s="15"/>
      <c r="H1056" s="67" t="str">
        <f>IF(Vertices[[#This Row],[Size]]&gt;50,Vertices[[#This Row],[Vertex]],"")</f>
        <v/>
      </c>
      <c r="I1056" s="67"/>
      <c r="J1056" s="67"/>
      <c r="K1056" s="16"/>
      <c r="L1056" s="88"/>
      <c r="M1056" s="89">
        <v>438.40304565429688</v>
      </c>
      <c r="N1056" s="89">
        <v>3970.53955078125</v>
      </c>
      <c r="O1056" s="78"/>
      <c r="P1056" s="90"/>
      <c r="Q1056" s="90"/>
      <c r="R1056" s="116"/>
      <c r="S1056" s="116"/>
      <c r="T1056" s="116"/>
      <c r="U1056" s="116"/>
      <c r="V1056" s="117"/>
      <c r="W1056" s="117"/>
      <c r="X1056" s="117"/>
      <c r="Y1056" s="117"/>
      <c r="Z1056" s="51"/>
      <c r="AA1056" s="85">
        <v>1056</v>
      </c>
      <c r="AB1056" s="85"/>
      <c r="AC1056">
        <v>40</v>
      </c>
      <c r="AD1056">
        <v>77</v>
      </c>
      <c r="AE1056">
        <v>108</v>
      </c>
      <c r="AF1056">
        <v>626</v>
      </c>
    </row>
    <row r="1057" spans="1:32" x14ac:dyDescent="0.3">
      <c r="A1057" t="s">
        <v>1509</v>
      </c>
      <c r="B1057" s="53"/>
      <c r="C1057" s="53"/>
      <c r="D1057" s="87">
        <f>Vertices[[#This Row],[followersCount]]/100000</f>
        <v>4.9199999999999999E-3</v>
      </c>
      <c r="E1057" s="84"/>
      <c r="F1057" s="15"/>
      <c r="G1057" s="15"/>
      <c r="H1057" s="67" t="str">
        <f>IF(Vertices[[#This Row],[Size]]&gt;50,Vertices[[#This Row],[Vertex]],"")</f>
        <v/>
      </c>
      <c r="I1057" s="67"/>
      <c r="J1057" s="67"/>
      <c r="K1057" s="16"/>
      <c r="L1057" s="88"/>
      <c r="M1057" s="89">
        <v>8282.36328125</v>
      </c>
      <c r="N1057" s="89">
        <v>6343.86669921875</v>
      </c>
      <c r="O1057" s="78"/>
      <c r="P1057" s="90"/>
      <c r="Q1057" s="90"/>
      <c r="R1057" s="116"/>
      <c r="S1057" s="116"/>
      <c r="T1057" s="116"/>
      <c r="U1057" s="116"/>
      <c r="V1057" s="117"/>
      <c r="W1057" s="117"/>
      <c r="X1057" s="117"/>
      <c r="Y1057" s="117"/>
      <c r="Z1057" s="51"/>
      <c r="AA1057" s="85">
        <v>1057</v>
      </c>
      <c r="AB1057" s="85"/>
      <c r="AC1057">
        <v>26</v>
      </c>
      <c r="AD1057">
        <v>492</v>
      </c>
      <c r="AE1057">
        <v>96</v>
      </c>
      <c r="AF1057">
        <v>138</v>
      </c>
    </row>
    <row r="1058" spans="1:32" x14ac:dyDescent="0.3">
      <c r="A1058" t="s">
        <v>1510</v>
      </c>
      <c r="B1058" s="53"/>
      <c r="C1058" s="53"/>
      <c r="D1058" s="87">
        <f>Vertices[[#This Row],[followersCount]]/100000</f>
        <v>8.7899999999999992E-3</v>
      </c>
      <c r="E1058" s="84"/>
      <c r="F1058" s="15"/>
      <c r="G1058" s="15"/>
      <c r="H1058" s="67" t="str">
        <f>IF(Vertices[[#This Row],[Size]]&gt;50,Vertices[[#This Row],[Vertex]],"")</f>
        <v/>
      </c>
      <c r="I1058" s="67"/>
      <c r="J1058" s="67"/>
      <c r="K1058" s="16"/>
      <c r="L1058" s="88"/>
      <c r="M1058" s="89">
        <v>7517.5859375</v>
      </c>
      <c r="N1058" s="89">
        <v>4957.28955078125</v>
      </c>
      <c r="O1058" s="78"/>
      <c r="P1058" s="90"/>
      <c r="Q1058" s="90"/>
      <c r="R1058" s="116"/>
      <c r="S1058" s="116"/>
      <c r="T1058" s="116"/>
      <c r="U1058" s="116"/>
      <c r="V1058" s="117"/>
      <c r="W1058" s="117"/>
      <c r="X1058" s="117"/>
      <c r="Y1058" s="117"/>
      <c r="Z1058" s="51"/>
      <c r="AA1058" s="85">
        <v>1058</v>
      </c>
      <c r="AB1058" s="85"/>
      <c r="AC1058">
        <v>1436</v>
      </c>
      <c r="AD1058">
        <v>879</v>
      </c>
      <c r="AE1058">
        <v>40</v>
      </c>
      <c r="AF1058">
        <v>1634</v>
      </c>
    </row>
    <row r="1059" spans="1:32" x14ac:dyDescent="0.3">
      <c r="A1059" t="s">
        <v>1511</v>
      </c>
      <c r="B1059" s="53"/>
      <c r="C1059" s="53"/>
      <c r="D1059" s="87">
        <f>Vertices[[#This Row],[followersCount]]/100000</f>
        <v>1.3799999999999999E-3</v>
      </c>
      <c r="E1059" s="84"/>
      <c r="F1059" s="15"/>
      <c r="G1059" s="15"/>
      <c r="H1059" s="67" t="str">
        <f>IF(Vertices[[#This Row],[Size]]&gt;50,Vertices[[#This Row],[Vertex]],"")</f>
        <v/>
      </c>
      <c r="I1059" s="67"/>
      <c r="J1059" s="67"/>
      <c r="K1059" s="16"/>
      <c r="L1059" s="88"/>
      <c r="M1059" s="89">
        <v>3311.065185546875</v>
      </c>
      <c r="N1059" s="89">
        <v>2066.673828125</v>
      </c>
      <c r="O1059" s="78"/>
      <c r="P1059" s="90"/>
      <c r="Q1059" s="90"/>
      <c r="R1059" s="116"/>
      <c r="S1059" s="116"/>
      <c r="T1059" s="116"/>
      <c r="U1059" s="116"/>
      <c r="V1059" s="117"/>
      <c r="W1059" s="117"/>
      <c r="X1059" s="117"/>
      <c r="Y1059" s="117"/>
      <c r="Z1059" s="51"/>
      <c r="AA1059" s="85">
        <v>1059</v>
      </c>
      <c r="AB1059" s="85"/>
      <c r="AC1059">
        <v>100</v>
      </c>
      <c r="AD1059">
        <v>138</v>
      </c>
      <c r="AE1059">
        <v>412</v>
      </c>
      <c r="AF1059">
        <v>613</v>
      </c>
    </row>
    <row r="1060" spans="1:32" x14ac:dyDescent="0.3">
      <c r="A1060" t="s">
        <v>1512</v>
      </c>
      <c r="B1060" s="53"/>
      <c r="C1060" s="53"/>
      <c r="D1060" s="87">
        <f>Vertices[[#This Row],[followersCount]]/100000</f>
        <v>2.0600000000000002E-3</v>
      </c>
      <c r="E1060" s="84"/>
      <c r="F1060" s="15"/>
      <c r="G1060" s="15"/>
      <c r="H1060" s="67" t="str">
        <f>IF(Vertices[[#This Row],[Size]]&gt;50,Vertices[[#This Row],[Vertex]],"")</f>
        <v/>
      </c>
      <c r="I1060" s="67"/>
      <c r="J1060" s="67"/>
      <c r="K1060" s="16"/>
      <c r="L1060" s="88"/>
      <c r="M1060" s="89">
        <v>3963.45654296875</v>
      </c>
      <c r="N1060" s="89">
        <v>1320.2305908203125</v>
      </c>
      <c r="O1060" s="78"/>
      <c r="P1060" s="90"/>
      <c r="Q1060" s="90"/>
      <c r="R1060" s="116"/>
      <c r="S1060" s="116"/>
      <c r="T1060" s="116"/>
      <c r="U1060" s="116"/>
      <c r="V1060" s="117"/>
      <c r="W1060" s="117"/>
      <c r="X1060" s="117"/>
      <c r="Y1060" s="117"/>
      <c r="Z1060" s="51"/>
      <c r="AA1060" s="85">
        <v>1060</v>
      </c>
      <c r="AB1060" s="85"/>
      <c r="AC1060">
        <v>169</v>
      </c>
      <c r="AD1060">
        <v>206</v>
      </c>
      <c r="AE1060">
        <v>475</v>
      </c>
      <c r="AF1060">
        <v>616</v>
      </c>
    </row>
    <row r="1061" spans="1:32" x14ac:dyDescent="0.3">
      <c r="A1061" t="s">
        <v>1513</v>
      </c>
      <c r="B1061" s="53"/>
      <c r="C1061" s="53"/>
      <c r="D1061" s="87">
        <f>Vertices[[#This Row],[followersCount]]/100000</f>
        <v>6.0499999999999998E-3</v>
      </c>
      <c r="E1061" s="84"/>
      <c r="F1061" s="15"/>
      <c r="G1061" s="15"/>
      <c r="H1061" s="67" t="str">
        <f>IF(Vertices[[#This Row],[Size]]&gt;50,Vertices[[#This Row],[Vertex]],"")</f>
        <v/>
      </c>
      <c r="I1061" s="67"/>
      <c r="J1061" s="67"/>
      <c r="K1061" s="16"/>
      <c r="L1061" s="88"/>
      <c r="M1061" s="89">
        <v>6261.31005859375</v>
      </c>
      <c r="N1061" s="89">
        <v>1277.7911376953125</v>
      </c>
      <c r="O1061" s="78"/>
      <c r="P1061" s="90"/>
      <c r="Q1061" s="90"/>
      <c r="R1061" s="116"/>
      <c r="S1061" s="116"/>
      <c r="T1061" s="116"/>
      <c r="U1061" s="116"/>
      <c r="V1061" s="117"/>
      <c r="W1061" s="117"/>
      <c r="X1061" s="117"/>
      <c r="Y1061" s="117"/>
      <c r="Z1061" s="51"/>
      <c r="AA1061" s="85">
        <v>1061</v>
      </c>
      <c r="AB1061" s="85"/>
      <c r="AC1061">
        <v>1189</v>
      </c>
      <c r="AD1061">
        <v>605</v>
      </c>
      <c r="AE1061">
        <v>2576</v>
      </c>
      <c r="AF1061">
        <v>964</v>
      </c>
    </row>
    <row r="1062" spans="1:32" x14ac:dyDescent="0.3">
      <c r="A1062" t="s">
        <v>1514</v>
      </c>
      <c r="B1062" s="53"/>
      <c r="C1062" s="53"/>
      <c r="D1062" s="87">
        <f>Vertices[[#This Row],[followersCount]]/100000</f>
        <v>3.8000000000000002E-4</v>
      </c>
      <c r="E1062" s="84"/>
      <c r="F1062" s="15"/>
      <c r="G1062" s="15"/>
      <c r="H1062" s="67" t="str">
        <f>IF(Vertices[[#This Row],[Size]]&gt;50,Vertices[[#This Row],[Vertex]],"")</f>
        <v/>
      </c>
      <c r="I1062" s="67"/>
      <c r="J1062" s="67"/>
      <c r="K1062" s="16"/>
      <c r="L1062" s="88"/>
      <c r="M1062" s="89">
        <v>8719.455078125</v>
      </c>
      <c r="N1062" s="89">
        <v>2406.673828125</v>
      </c>
      <c r="O1062" s="78"/>
      <c r="P1062" s="90"/>
      <c r="Q1062" s="90"/>
      <c r="R1062" s="116"/>
      <c r="S1062" s="116"/>
      <c r="T1062" s="116"/>
      <c r="U1062" s="116"/>
      <c r="V1062" s="117"/>
      <c r="W1062" s="117"/>
      <c r="X1062" s="117"/>
      <c r="Y1062" s="117"/>
      <c r="Z1062" s="51"/>
      <c r="AA1062" s="85">
        <v>1062</v>
      </c>
      <c r="AB1062" s="85"/>
      <c r="AC1062">
        <v>128</v>
      </c>
      <c r="AD1062">
        <v>38</v>
      </c>
      <c r="AE1062">
        <v>847</v>
      </c>
      <c r="AF1062">
        <v>101</v>
      </c>
    </row>
    <row r="1063" spans="1:32" x14ac:dyDescent="0.3">
      <c r="A1063" t="s">
        <v>1515</v>
      </c>
      <c r="B1063" s="53"/>
      <c r="C1063" s="53"/>
      <c r="D1063" s="87">
        <f>Vertices[[#This Row],[followersCount]]/100000</f>
        <v>1.47E-3</v>
      </c>
      <c r="E1063" s="84"/>
      <c r="F1063" s="15"/>
      <c r="G1063" s="15"/>
      <c r="H1063" s="67" t="str">
        <f>IF(Vertices[[#This Row],[Size]]&gt;50,Vertices[[#This Row],[Vertex]],"")</f>
        <v/>
      </c>
      <c r="I1063" s="67"/>
      <c r="J1063" s="67"/>
      <c r="K1063" s="16"/>
      <c r="L1063" s="88"/>
      <c r="M1063" s="89">
        <v>6666.06396484375</v>
      </c>
      <c r="N1063" s="89">
        <v>3061.845947265625</v>
      </c>
      <c r="O1063" s="78"/>
      <c r="P1063" s="90"/>
      <c r="Q1063" s="90"/>
      <c r="R1063" s="116"/>
      <c r="S1063" s="116"/>
      <c r="T1063" s="116"/>
      <c r="U1063" s="116"/>
      <c r="V1063" s="117"/>
      <c r="W1063" s="117"/>
      <c r="X1063" s="117"/>
      <c r="Y1063" s="117"/>
      <c r="Z1063" s="51"/>
      <c r="AA1063" s="85">
        <v>1063</v>
      </c>
      <c r="AB1063" s="85"/>
      <c r="AC1063">
        <v>1618</v>
      </c>
      <c r="AD1063">
        <v>147</v>
      </c>
      <c r="AE1063">
        <v>1738</v>
      </c>
      <c r="AF1063">
        <v>151</v>
      </c>
    </row>
    <row r="1064" spans="1:32" x14ac:dyDescent="0.3">
      <c r="A1064" t="s">
        <v>1516</v>
      </c>
      <c r="B1064" s="53"/>
      <c r="C1064" s="53"/>
      <c r="D1064" s="87">
        <f>Vertices[[#This Row],[followersCount]]/100000</f>
        <v>3.2000000000000003E-4</v>
      </c>
      <c r="E1064" s="84"/>
      <c r="F1064" s="15"/>
      <c r="G1064" s="15"/>
      <c r="H1064" s="67" t="str">
        <f>IF(Vertices[[#This Row],[Size]]&gt;50,Vertices[[#This Row],[Vertex]],"")</f>
        <v/>
      </c>
      <c r="I1064" s="67"/>
      <c r="J1064" s="67"/>
      <c r="K1064" s="16"/>
      <c r="L1064" s="88"/>
      <c r="M1064" s="89">
        <v>6359.6923828125</v>
      </c>
      <c r="N1064" s="89">
        <v>3717.149658203125</v>
      </c>
      <c r="O1064" s="78"/>
      <c r="P1064" s="90"/>
      <c r="Q1064" s="90"/>
      <c r="R1064" s="116"/>
      <c r="S1064" s="116"/>
      <c r="T1064" s="116"/>
      <c r="U1064" s="116"/>
      <c r="V1064" s="117"/>
      <c r="W1064" s="117"/>
      <c r="X1064" s="117"/>
      <c r="Y1064" s="117"/>
      <c r="Z1064" s="51"/>
      <c r="AA1064" s="85">
        <v>1064</v>
      </c>
      <c r="AB1064" s="85"/>
      <c r="AC1064">
        <v>99</v>
      </c>
      <c r="AD1064">
        <v>32</v>
      </c>
      <c r="AE1064">
        <v>191</v>
      </c>
      <c r="AF1064">
        <v>336</v>
      </c>
    </row>
    <row r="1065" spans="1:32" x14ac:dyDescent="0.3">
      <c r="A1065" t="s">
        <v>1517</v>
      </c>
      <c r="B1065" s="53"/>
      <c r="C1065" s="53"/>
      <c r="D1065" s="87">
        <f>Vertices[[#This Row],[followersCount]]/100000</f>
        <v>2.2300000000000002E-3</v>
      </c>
      <c r="E1065" s="84"/>
      <c r="F1065" s="15"/>
      <c r="G1065" s="15"/>
      <c r="H1065" s="67" t="str">
        <f>IF(Vertices[[#This Row],[Size]]&gt;50,Vertices[[#This Row],[Vertex]],"")</f>
        <v/>
      </c>
      <c r="I1065" s="67"/>
      <c r="J1065" s="67"/>
      <c r="K1065" s="16"/>
      <c r="L1065" s="88"/>
      <c r="M1065" s="89">
        <v>3854.435791015625</v>
      </c>
      <c r="N1065" s="89">
        <v>6991.63134765625</v>
      </c>
      <c r="O1065" s="78"/>
      <c r="P1065" s="90"/>
      <c r="Q1065" s="90"/>
      <c r="R1065" s="116"/>
      <c r="S1065" s="116"/>
      <c r="T1065" s="116"/>
      <c r="U1065" s="116"/>
      <c r="V1065" s="117"/>
      <c r="W1065" s="117"/>
      <c r="X1065" s="117"/>
      <c r="Y1065" s="117"/>
      <c r="Z1065" s="51"/>
      <c r="AA1065" s="85">
        <v>1065</v>
      </c>
      <c r="AB1065" s="85"/>
      <c r="AC1065">
        <v>1567</v>
      </c>
      <c r="AD1065">
        <v>223</v>
      </c>
      <c r="AE1065">
        <v>3098</v>
      </c>
      <c r="AF1065">
        <v>277</v>
      </c>
    </row>
    <row r="1066" spans="1:32" x14ac:dyDescent="0.3">
      <c r="A1066" t="s">
        <v>1518</v>
      </c>
      <c r="B1066" s="53"/>
      <c r="C1066" s="53"/>
      <c r="D1066" s="87">
        <f>Vertices[[#This Row],[followersCount]]/100000</f>
        <v>1.98E-3</v>
      </c>
      <c r="E1066" s="84"/>
      <c r="F1066" s="15"/>
      <c r="G1066" s="15"/>
      <c r="H1066" s="67" t="str">
        <f>IF(Vertices[[#This Row],[Size]]&gt;50,Vertices[[#This Row],[Vertex]],"")</f>
        <v/>
      </c>
      <c r="I1066" s="67"/>
      <c r="J1066" s="67"/>
      <c r="K1066" s="16"/>
      <c r="L1066" s="88"/>
      <c r="M1066" s="89">
        <v>8375.27734375</v>
      </c>
      <c r="N1066" s="89">
        <v>2474.26220703125</v>
      </c>
      <c r="O1066" s="78"/>
      <c r="P1066" s="90"/>
      <c r="Q1066" s="90"/>
      <c r="R1066" s="116"/>
      <c r="S1066" s="116"/>
      <c r="T1066" s="116"/>
      <c r="U1066" s="116"/>
      <c r="V1066" s="117"/>
      <c r="W1066" s="117"/>
      <c r="X1066" s="117"/>
      <c r="Y1066" s="117"/>
      <c r="Z1066" s="51"/>
      <c r="AA1066" s="85">
        <v>1066</v>
      </c>
      <c r="AB1066" s="85"/>
      <c r="AC1066">
        <v>478</v>
      </c>
      <c r="AD1066">
        <v>198</v>
      </c>
      <c r="AE1066">
        <v>145</v>
      </c>
      <c r="AF1066">
        <v>157</v>
      </c>
    </row>
    <row r="1067" spans="1:32" x14ac:dyDescent="0.3">
      <c r="A1067" t="s">
        <v>1519</v>
      </c>
      <c r="B1067" s="53"/>
      <c r="C1067" s="53"/>
      <c r="D1067" s="87">
        <f>Vertices[[#This Row],[followersCount]]/100000</f>
        <v>1.0000000000000001E-5</v>
      </c>
      <c r="E1067" s="84"/>
      <c r="F1067" s="15"/>
      <c r="G1067" s="15"/>
      <c r="H1067" s="67" t="str">
        <f>IF(Vertices[[#This Row],[Size]]&gt;50,Vertices[[#This Row],[Vertex]],"")</f>
        <v/>
      </c>
      <c r="I1067" s="67"/>
      <c r="J1067" s="67"/>
      <c r="K1067" s="16"/>
      <c r="L1067" s="88"/>
      <c r="M1067" s="89">
        <v>6766.4521484375</v>
      </c>
      <c r="N1067" s="89">
        <v>1185.0269775390625</v>
      </c>
      <c r="O1067" s="78"/>
      <c r="P1067" s="90"/>
      <c r="Q1067" s="90"/>
      <c r="R1067" s="116"/>
      <c r="S1067" s="116"/>
      <c r="T1067" s="116"/>
      <c r="U1067" s="116"/>
      <c r="V1067" s="117"/>
      <c r="W1067" s="117"/>
      <c r="X1067" s="117"/>
      <c r="Y1067" s="117"/>
      <c r="Z1067" s="51"/>
      <c r="AA1067" s="85">
        <v>1067</v>
      </c>
      <c r="AB1067" s="85"/>
      <c r="AC1067">
        <v>1</v>
      </c>
      <c r="AD1067">
        <v>1</v>
      </c>
      <c r="AE1067">
        <v>37</v>
      </c>
      <c r="AF1067">
        <v>21</v>
      </c>
    </row>
    <row r="1068" spans="1:32" x14ac:dyDescent="0.3">
      <c r="A1068" t="s">
        <v>1520</v>
      </c>
      <c r="B1068" s="53"/>
      <c r="C1068" s="53"/>
      <c r="D1068" s="87">
        <f>Vertices[[#This Row],[followersCount]]/100000</f>
        <v>0.21231</v>
      </c>
      <c r="E1068" s="84"/>
      <c r="F1068" s="15"/>
      <c r="G1068" s="15"/>
      <c r="H1068" s="67" t="str">
        <f>IF(Vertices[[#This Row],[Size]]&gt;50,Vertices[[#This Row],[Vertex]],"")</f>
        <v/>
      </c>
      <c r="I1068" s="67"/>
      <c r="J1068" s="67"/>
      <c r="K1068" s="16"/>
      <c r="L1068" s="88"/>
      <c r="M1068" s="89">
        <v>8318.900390625</v>
      </c>
      <c r="N1068" s="89">
        <v>3815.070556640625</v>
      </c>
      <c r="O1068" s="78"/>
      <c r="P1068" s="90"/>
      <c r="Q1068" s="90"/>
      <c r="R1068" s="116"/>
      <c r="S1068" s="116"/>
      <c r="T1068" s="116"/>
      <c r="U1068" s="116"/>
      <c r="V1068" s="117"/>
      <c r="W1068" s="117"/>
      <c r="X1068" s="117"/>
      <c r="Y1068" s="117"/>
      <c r="Z1068" s="51"/>
      <c r="AA1068" s="85">
        <v>1068</v>
      </c>
      <c r="AB1068" s="85"/>
      <c r="AC1068">
        <v>37899</v>
      </c>
      <c r="AD1068">
        <v>21231</v>
      </c>
      <c r="AE1068">
        <v>2599</v>
      </c>
      <c r="AF1068">
        <v>4917</v>
      </c>
    </row>
    <row r="1069" spans="1:32" x14ac:dyDescent="0.3">
      <c r="A1069" t="s">
        <v>1521</v>
      </c>
      <c r="B1069" s="53"/>
      <c r="C1069" s="53"/>
      <c r="D1069" s="87">
        <f>Vertices[[#This Row],[followersCount]]/100000</f>
        <v>1.6199999999999999E-3</v>
      </c>
      <c r="E1069" s="84"/>
      <c r="F1069" s="15"/>
      <c r="G1069" s="15"/>
      <c r="H1069" s="67" t="str">
        <f>IF(Vertices[[#This Row],[Size]]&gt;50,Vertices[[#This Row],[Vertex]],"")</f>
        <v/>
      </c>
      <c r="I1069" s="67"/>
      <c r="J1069" s="67"/>
      <c r="K1069" s="16"/>
      <c r="L1069" s="88"/>
      <c r="M1069" s="89">
        <v>7100.9453125</v>
      </c>
      <c r="N1069" s="89">
        <v>8644.8798828125</v>
      </c>
      <c r="O1069" s="78"/>
      <c r="P1069" s="90"/>
      <c r="Q1069" s="90"/>
      <c r="R1069" s="116"/>
      <c r="S1069" s="116"/>
      <c r="T1069" s="116"/>
      <c r="U1069" s="116"/>
      <c r="V1069" s="117"/>
      <c r="W1069" s="117"/>
      <c r="X1069" s="117"/>
      <c r="Y1069" s="117"/>
      <c r="Z1069" s="51"/>
      <c r="AA1069" s="85">
        <v>1069</v>
      </c>
      <c r="AB1069" s="85"/>
      <c r="AC1069">
        <v>233</v>
      </c>
      <c r="AD1069">
        <v>162</v>
      </c>
      <c r="AE1069">
        <v>4</v>
      </c>
      <c r="AF1069">
        <v>153</v>
      </c>
    </row>
    <row r="1070" spans="1:32" x14ac:dyDescent="0.3">
      <c r="A1070" t="s">
        <v>1522</v>
      </c>
      <c r="B1070" s="53"/>
      <c r="C1070" s="53"/>
      <c r="D1070" s="87">
        <f>Vertices[[#This Row],[followersCount]]/100000</f>
        <v>5.3E-3</v>
      </c>
      <c r="E1070" s="84"/>
      <c r="F1070" s="15"/>
      <c r="G1070" s="15"/>
      <c r="H1070" s="67" t="str">
        <f>IF(Vertices[[#This Row],[Size]]&gt;50,Vertices[[#This Row],[Vertex]],"")</f>
        <v/>
      </c>
      <c r="I1070" s="67"/>
      <c r="J1070" s="67"/>
      <c r="K1070" s="16"/>
      <c r="L1070" s="88"/>
      <c r="M1070" s="89">
        <v>3859.602783203125</v>
      </c>
      <c r="N1070" s="89">
        <v>698.976806640625</v>
      </c>
      <c r="O1070" s="78"/>
      <c r="P1070" s="90"/>
      <c r="Q1070" s="90"/>
      <c r="R1070" s="116"/>
      <c r="S1070" s="116"/>
      <c r="T1070" s="116"/>
      <c r="U1070" s="116"/>
      <c r="V1070" s="117"/>
      <c r="W1070" s="117"/>
      <c r="X1070" s="117"/>
      <c r="Y1070" s="117"/>
      <c r="Z1070" s="51"/>
      <c r="AA1070" s="85">
        <v>1070</v>
      </c>
      <c r="AB1070" s="85"/>
      <c r="AC1070">
        <v>2199</v>
      </c>
      <c r="AD1070">
        <v>530</v>
      </c>
      <c r="AE1070">
        <v>17</v>
      </c>
      <c r="AF1070">
        <v>1868</v>
      </c>
    </row>
    <row r="1071" spans="1:32" x14ac:dyDescent="0.3">
      <c r="A1071" t="s">
        <v>1523</v>
      </c>
      <c r="B1071" s="53"/>
      <c r="C1071" s="53"/>
      <c r="D1071" s="87">
        <f>Vertices[[#This Row],[followersCount]]/100000</f>
        <v>8.9499999999999996E-3</v>
      </c>
      <c r="E1071" s="84"/>
      <c r="F1071" s="15"/>
      <c r="G1071" s="15"/>
      <c r="H1071" s="67" t="str">
        <f>IF(Vertices[[#This Row],[Size]]&gt;50,Vertices[[#This Row],[Vertex]],"")</f>
        <v/>
      </c>
      <c r="I1071" s="67"/>
      <c r="J1071" s="67"/>
      <c r="K1071" s="16"/>
      <c r="L1071" s="88"/>
      <c r="M1071" s="89">
        <v>5865.51708984375</v>
      </c>
      <c r="N1071" s="89">
        <v>7691.5888671875</v>
      </c>
      <c r="O1071" s="78"/>
      <c r="P1071" s="90"/>
      <c r="Q1071" s="90"/>
      <c r="R1071" s="116"/>
      <c r="S1071" s="116"/>
      <c r="T1071" s="116"/>
      <c r="U1071" s="116"/>
      <c r="V1071" s="117"/>
      <c r="W1071" s="117"/>
      <c r="X1071" s="117"/>
      <c r="Y1071" s="117"/>
      <c r="Z1071" s="51"/>
      <c r="AA1071" s="85">
        <v>1071</v>
      </c>
      <c r="AB1071" s="85"/>
      <c r="AC1071">
        <v>13346</v>
      </c>
      <c r="AD1071">
        <v>895</v>
      </c>
      <c r="AE1071">
        <v>26170</v>
      </c>
      <c r="AF1071">
        <v>449</v>
      </c>
    </row>
    <row r="1072" spans="1:32" x14ac:dyDescent="0.3">
      <c r="A1072" t="s">
        <v>1524</v>
      </c>
      <c r="B1072" s="53"/>
      <c r="C1072" s="53"/>
      <c r="D1072" s="87">
        <f>Vertices[[#This Row],[followersCount]]/100000</f>
        <v>9.0000000000000006E-5</v>
      </c>
      <c r="E1072" s="84"/>
      <c r="F1072" s="15"/>
      <c r="G1072" s="15"/>
      <c r="H1072" s="67" t="str">
        <f>IF(Vertices[[#This Row],[Size]]&gt;50,Vertices[[#This Row],[Vertex]],"")</f>
        <v/>
      </c>
      <c r="I1072" s="67"/>
      <c r="J1072" s="67"/>
      <c r="K1072" s="16"/>
      <c r="L1072" s="88"/>
      <c r="M1072" s="89">
        <v>6019.03173828125</v>
      </c>
      <c r="N1072" s="89">
        <v>9707.376953125</v>
      </c>
      <c r="O1072" s="78"/>
      <c r="P1072" s="90"/>
      <c r="Q1072" s="90"/>
      <c r="R1072" s="116"/>
      <c r="S1072" s="116"/>
      <c r="T1072" s="116"/>
      <c r="U1072" s="116"/>
      <c r="V1072" s="117"/>
      <c r="W1072" s="117"/>
      <c r="X1072" s="117"/>
      <c r="Y1072" s="117"/>
      <c r="Z1072" s="51"/>
      <c r="AA1072" s="85">
        <v>1072</v>
      </c>
      <c r="AB1072" s="85"/>
      <c r="AC1072">
        <v>1</v>
      </c>
      <c r="AD1072">
        <v>9</v>
      </c>
      <c r="AE1072">
        <v>2</v>
      </c>
      <c r="AF1072">
        <v>44</v>
      </c>
    </row>
    <row r="1073" spans="1:32" x14ac:dyDescent="0.3">
      <c r="A1073" t="s">
        <v>245</v>
      </c>
      <c r="B1073" s="53"/>
      <c r="C1073" s="53"/>
      <c r="D1073" s="87">
        <f>Vertices[[#This Row],[followersCount]]/100000</f>
        <v>3.6000000000000002E-4</v>
      </c>
      <c r="E1073" s="84"/>
      <c r="F1073" s="15"/>
      <c r="G1073" s="15"/>
      <c r="H1073" s="67" t="str">
        <f>IF(Vertices[[#This Row],[Size]]&gt;50,Vertices[[#This Row],[Vertex]],"")</f>
        <v/>
      </c>
      <c r="I1073" s="67"/>
      <c r="J1073" s="67"/>
      <c r="K1073" s="16"/>
      <c r="L1073" s="88"/>
      <c r="M1073" s="89">
        <v>5157.52978515625</v>
      </c>
      <c r="N1073" s="89">
        <v>7296.2421875</v>
      </c>
      <c r="O1073" s="78"/>
      <c r="P1073" s="90"/>
      <c r="Q1073" s="90"/>
      <c r="R1073" s="116"/>
      <c r="S1073" s="116"/>
      <c r="T1073" s="116"/>
      <c r="U1073" s="116"/>
      <c r="V1073" s="117"/>
      <c r="W1073" s="117"/>
      <c r="X1073" s="117"/>
      <c r="Y1073" s="117"/>
      <c r="Z1073" s="51"/>
      <c r="AA1073" s="85">
        <v>1073</v>
      </c>
      <c r="AB1073" s="85"/>
      <c r="AC1073">
        <v>27</v>
      </c>
      <c r="AD1073">
        <v>36</v>
      </c>
      <c r="AE1073">
        <v>4</v>
      </c>
      <c r="AF1073">
        <v>68</v>
      </c>
    </row>
    <row r="1074" spans="1:32" x14ac:dyDescent="0.3">
      <c r="A1074" t="s">
        <v>1525</v>
      </c>
      <c r="B1074" s="53"/>
      <c r="C1074" s="53"/>
      <c r="D1074" s="87">
        <f>Vertices[[#This Row],[followersCount]]/100000</f>
        <v>2.5699999999999998E-3</v>
      </c>
      <c r="E1074" s="84"/>
      <c r="F1074" s="15"/>
      <c r="G1074" s="15"/>
      <c r="H1074" s="67" t="str">
        <f>IF(Vertices[[#This Row],[Size]]&gt;50,Vertices[[#This Row],[Vertex]],"")</f>
        <v/>
      </c>
      <c r="I1074" s="67"/>
      <c r="J1074" s="67"/>
      <c r="K1074" s="16"/>
      <c r="L1074" s="88"/>
      <c r="M1074" s="89">
        <v>2645.571533203125</v>
      </c>
      <c r="N1074" s="89">
        <v>2682.28857421875</v>
      </c>
      <c r="O1074" s="78"/>
      <c r="P1074" s="90"/>
      <c r="Q1074" s="90"/>
      <c r="R1074" s="116"/>
      <c r="S1074" s="116"/>
      <c r="T1074" s="116"/>
      <c r="U1074" s="116"/>
      <c r="V1074" s="117"/>
      <c r="W1074" s="117"/>
      <c r="X1074" s="117"/>
      <c r="Y1074" s="117"/>
      <c r="Z1074" s="51"/>
      <c r="AA1074" s="85">
        <v>1074</v>
      </c>
      <c r="AB1074" s="85"/>
      <c r="AC1074">
        <v>3374</v>
      </c>
      <c r="AD1074">
        <v>257</v>
      </c>
      <c r="AE1074">
        <v>7399</v>
      </c>
      <c r="AF1074">
        <v>335</v>
      </c>
    </row>
    <row r="1075" spans="1:32" x14ac:dyDescent="0.3">
      <c r="A1075" t="s">
        <v>1526</v>
      </c>
      <c r="B1075" s="53"/>
      <c r="C1075" s="53"/>
      <c r="D1075" s="87">
        <f>Vertices[[#This Row],[followersCount]]/100000</f>
        <v>9.0000000000000006E-5</v>
      </c>
      <c r="E1075" s="84"/>
      <c r="F1075" s="15"/>
      <c r="G1075" s="15"/>
      <c r="H1075" s="67" t="str">
        <f>IF(Vertices[[#This Row],[Size]]&gt;50,Vertices[[#This Row],[Vertex]],"")</f>
        <v/>
      </c>
      <c r="I1075" s="67"/>
      <c r="J1075" s="67"/>
      <c r="K1075" s="16"/>
      <c r="L1075" s="88"/>
      <c r="M1075" s="89">
        <v>7987.54345703125</v>
      </c>
      <c r="N1075" s="89">
        <v>1353.16845703125</v>
      </c>
      <c r="O1075" s="78"/>
      <c r="P1075" s="90"/>
      <c r="Q1075" s="90"/>
      <c r="R1075" s="116"/>
      <c r="S1075" s="116"/>
      <c r="T1075" s="116"/>
      <c r="U1075" s="116"/>
      <c r="V1075" s="117"/>
      <c r="W1075" s="117"/>
      <c r="X1075" s="117"/>
      <c r="Y1075" s="117"/>
      <c r="Z1075" s="51"/>
      <c r="AA1075" s="85">
        <v>1075</v>
      </c>
      <c r="AB1075" s="85"/>
      <c r="AC1075">
        <v>6</v>
      </c>
      <c r="AD1075">
        <v>9</v>
      </c>
      <c r="AE1075">
        <v>5</v>
      </c>
      <c r="AF1075">
        <v>53</v>
      </c>
    </row>
    <row r="1076" spans="1:32" x14ac:dyDescent="0.3">
      <c r="A1076" t="s">
        <v>1527</v>
      </c>
      <c r="B1076" s="53"/>
      <c r="C1076" s="53"/>
      <c r="D1076" s="87">
        <f>Vertices[[#This Row],[followersCount]]/100000</f>
        <v>2.8999999999999998E-3</v>
      </c>
      <c r="E1076" s="84"/>
      <c r="F1076" s="15"/>
      <c r="G1076" s="15"/>
      <c r="H1076" s="67" t="str">
        <f>IF(Vertices[[#This Row],[Size]]&gt;50,Vertices[[#This Row],[Vertex]],"")</f>
        <v/>
      </c>
      <c r="I1076" s="67"/>
      <c r="J1076" s="67"/>
      <c r="K1076" s="16"/>
      <c r="L1076" s="88"/>
      <c r="M1076" s="89">
        <v>1757.8355712890625</v>
      </c>
      <c r="N1076" s="89">
        <v>3863.021240234375</v>
      </c>
      <c r="O1076" s="78"/>
      <c r="P1076" s="90"/>
      <c r="Q1076" s="90"/>
      <c r="R1076" s="116"/>
      <c r="S1076" s="116"/>
      <c r="T1076" s="116"/>
      <c r="U1076" s="116"/>
      <c r="V1076" s="117"/>
      <c r="W1076" s="117"/>
      <c r="X1076" s="117"/>
      <c r="Y1076" s="117"/>
      <c r="Z1076" s="51"/>
      <c r="AA1076" s="85">
        <v>1076</v>
      </c>
      <c r="AB1076" s="85"/>
      <c r="AC1076">
        <v>412</v>
      </c>
      <c r="AD1076">
        <v>290</v>
      </c>
      <c r="AE1076">
        <v>9</v>
      </c>
      <c r="AF1076">
        <v>528</v>
      </c>
    </row>
    <row r="1077" spans="1:32" x14ac:dyDescent="0.3">
      <c r="A1077" t="s">
        <v>1528</v>
      </c>
      <c r="B1077" s="53"/>
      <c r="C1077" s="53"/>
      <c r="D1077" s="87">
        <f>Vertices[[#This Row],[followersCount]]/100000</f>
        <v>7.1000000000000004E-3</v>
      </c>
      <c r="E1077" s="84"/>
      <c r="F1077" s="15"/>
      <c r="G1077" s="15"/>
      <c r="H1077" s="67" t="str">
        <f>IF(Vertices[[#This Row],[Size]]&gt;50,Vertices[[#This Row],[Vertex]],"")</f>
        <v/>
      </c>
      <c r="I1077" s="67"/>
      <c r="J1077" s="67"/>
      <c r="K1077" s="16"/>
      <c r="L1077" s="88"/>
      <c r="M1077" s="89">
        <v>615.671875</v>
      </c>
      <c r="N1077" s="89">
        <v>5288.92236328125</v>
      </c>
      <c r="O1077" s="78"/>
      <c r="P1077" s="90"/>
      <c r="Q1077" s="90"/>
      <c r="R1077" s="116"/>
      <c r="S1077" s="116"/>
      <c r="T1077" s="116"/>
      <c r="U1077" s="116"/>
      <c r="V1077" s="117"/>
      <c r="W1077" s="117"/>
      <c r="X1077" s="117"/>
      <c r="Y1077" s="117"/>
      <c r="Z1077" s="51"/>
      <c r="AA1077" s="85">
        <v>1077</v>
      </c>
      <c r="AB1077" s="85"/>
      <c r="AC1077">
        <v>581</v>
      </c>
      <c r="AD1077">
        <v>710</v>
      </c>
      <c r="AE1077">
        <v>9</v>
      </c>
      <c r="AF1077">
        <v>2029</v>
      </c>
    </row>
    <row r="1078" spans="1:32" x14ac:dyDescent="0.3">
      <c r="A1078" t="s">
        <v>1529</v>
      </c>
      <c r="B1078" s="53"/>
      <c r="C1078" s="53"/>
      <c r="D1078" s="87">
        <f>Vertices[[#This Row],[followersCount]]/100000</f>
        <v>3.9100000000000003E-3</v>
      </c>
      <c r="E1078" s="84"/>
      <c r="F1078" s="15"/>
      <c r="G1078" s="15"/>
      <c r="H1078" s="67" t="str">
        <f>IF(Vertices[[#This Row],[Size]]&gt;50,Vertices[[#This Row],[Vertex]],"")</f>
        <v/>
      </c>
      <c r="I1078" s="67"/>
      <c r="J1078" s="67"/>
      <c r="K1078" s="16"/>
      <c r="L1078" s="88"/>
      <c r="M1078" s="89">
        <v>2792.38525390625</v>
      </c>
      <c r="N1078" s="89">
        <v>4973.78857421875</v>
      </c>
      <c r="O1078" s="78"/>
      <c r="P1078" s="90"/>
      <c r="Q1078" s="90"/>
      <c r="R1078" s="116"/>
      <c r="S1078" s="116"/>
      <c r="T1078" s="116"/>
      <c r="U1078" s="116"/>
      <c r="V1078" s="117"/>
      <c r="W1078" s="117"/>
      <c r="X1078" s="117"/>
      <c r="Y1078" s="117"/>
      <c r="Z1078" s="51"/>
      <c r="AA1078" s="85">
        <v>1078</v>
      </c>
      <c r="AB1078" s="85"/>
      <c r="AC1078">
        <v>861</v>
      </c>
      <c r="AD1078">
        <v>391</v>
      </c>
      <c r="AE1078">
        <v>73</v>
      </c>
      <c r="AF1078">
        <v>66</v>
      </c>
    </row>
    <row r="1079" spans="1:32" x14ac:dyDescent="0.3">
      <c r="A1079" t="s">
        <v>1530</v>
      </c>
      <c r="B1079" s="53"/>
      <c r="C1079" s="53"/>
      <c r="D1079" s="87">
        <f>Vertices[[#This Row],[followersCount]]/100000</f>
        <v>4.0000000000000003E-5</v>
      </c>
      <c r="E1079" s="84"/>
      <c r="F1079" s="15"/>
      <c r="G1079" s="15"/>
      <c r="H1079" s="67" t="str">
        <f>IF(Vertices[[#This Row],[Size]]&gt;50,Vertices[[#This Row],[Vertex]],"")</f>
        <v/>
      </c>
      <c r="I1079" s="67"/>
      <c r="J1079" s="67"/>
      <c r="K1079" s="16"/>
      <c r="L1079" s="88"/>
      <c r="M1079" s="89">
        <v>5958.3271484375</v>
      </c>
      <c r="N1079" s="89">
        <v>1876.5179443359375</v>
      </c>
      <c r="O1079" s="78"/>
      <c r="P1079" s="90"/>
      <c r="Q1079" s="90"/>
      <c r="R1079" s="116"/>
      <c r="S1079" s="116"/>
      <c r="T1079" s="116"/>
      <c r="U1079" s="116"/>
      <c r="V1079" s="117"/>
      <c r="W1079" s="117"/>
      <c r="X1079" s="117"/>
      <c r="Y1079" s="117"/>
      <c r="Z1079" s="51"/>
      <c r="AA1079" s="85">
        <v>1079</v>
      </c>
      <c r="AB1079" s="85"/>
      <c r="AC1079">
        <v>1</v>
      </c>
      <c r="AD1079">
        <v>4</v>
      </c>
      <c r="AE1079">
        <v>0</v>
      </c>
      <c r="AF1079">
        <v>16</v>
      </c>
    </row>
    <row r="1080" spans="1:32" x14ac:dyDescent="0.3">
      <c r="A1080" t="s">
        <v>1531</v>
      </c>
      <c r="B1080" s="53"/>
      <c r="C1080" s="53"/>
      <c r="D1080" s="87">
        <f>Vertices[[#This Row],[followersCount]]/100000</f>
        <v>3.82E-3</v>
      </c>
      <c r="E1080" s="84"/>
      <c r="F1080" s="15"/>
      <c r="G1080" s="15"/>
      <c r="H1080" s="67" t="str">
        <f>IF(Vertices[[#This Row],[Size]]&gt;50,Vertices[[#This Row],[Vertex]],"")</f>
        <v/>
      </c>
      <c r="I1080" s="67"/>
      <c r="J1080" s="67"/>
      <c r="K1080" s="16"/>
      <c r="L1080" s="88"/>
      <c r="M1080" s="89">
        <v>9625.796875</v>
      </c>
      <c r="N1080" s="89">
        <v>6679.94677734375</v>
      </c>
      <c r="O1080" s="78"/>
      <c r="P1080" s="90"/>
      <c r="Q1080" s="90"/>
      <c r="R1080" s="116"/>
      <c r="S1080" s="116"/>
      <c r="T1080" s="116"/>
      <c r="U1080" s="116"/>
      <c r="V1080" s="117"/>
      <c r="W1080" s="117"/>
      <c r="X1080" s="117"/>
      <c r="Y1080" s="117"/>
      <c r="Z1080" s="51"/>
      <c r="AA1080" s="85">
        <v>1080</v>
      </c>
      <c r="AB1080" s="85"/>
      <c r="AC1080">
        <v>379</v>
      </c>
      <c r="AD1080">
        <v>382</v>
      </c>
      <c r="AE1080">
        <v>1736</v>
      </c>
      <c r="AF1080">
        <v>250</v>
      </c>
    </row>
    <row r="1081" spans="1:32" x14ac:dyDescent="0.3">
      <c r="A1081" t="s">
        <v>1532</v>
      </c>
      <c r="B1081" s="53"/>
      <c r="C1081" s="53"/>
      <c r="D1081" s="87">
        <f>Vertices[[#This Row],[followersCount]]/100000</f>
        <v>0.14630000000000001</v>
      </c>
      <c r="E1081" s="84"/>
      <c r="F1081" s="15"/>
      <c r="G1081" s="15"/>
      <c r="H1081" s="67" t="str">
        <f>IF(Vertices[[#This Row],[Size]]&gt;50,Vertices[[#This Row],[Vertex]],"")</f>
        <v/>
      </c>
      <c r="I1081" s="67"/>
      <c r="J1081" s="67"/>
      <c r="K1081" s="16"/>
      <c r="L1081" s="88"/>
      <c r="M1081" s="89">
        <v>7029.20556640625</v>
      </c>
      <c r="N1081" s="89">
        <v>942.40301513671875</v>
      </c>
      <c r="O1081" s="78"/>
      <c r="P1081" s="90"/>
      <c r="Q1081" s="90"/>
      <c r="R1081" s="116"/>
      <c r="S1081" s="116"/>
      <c r="T1081" s="116"/>
      <c r="U1081" s="116"/>
      <c r="V1081" s="117"/>
      <c r="W1081" s="117"/>
      <c r="X1081" s="117"/>
      <c r="Y1081" s="117"/>
      <c r="Z1081" s="51"/>
      <c r="AA1081" s="85">
        <v>1081</v>
      </c>
      <c r="AB1081" s="85"/>
      <c r="AC1081">
        <v>4001</v>
      </c>
      <c r="AD1081">
        <v>14630</v>
      </c>
      <c r="AE1081">
        <v>1720</v>
      </c>
      <c r="AF1081">
        <v>8742</v>
      </c>
    </row>
    <row r="1082" spans="1:32" x14ac:dyDescent="0.3">
      <c r="A1082" t="s">
        <v>1533</v>
      </c>
      <c r="B1082" s="53"/>
      <c r="C1082" s="53"/>
      <c r="D1082" s="87">
        <f>Vertices[[#This Row],[followersCount]]/100000</f>
        <v>5.4099999999999999E-3</v>
      </c>
      <c r="E1082" s="84"/>
      <c r="F1082" s="15"/>
      <c r="G1082" s="15"/>
      <c r="H1082" s="67" t="str">
        <f>IF(Vertices[[#This Row],[Size]]&gt;50,Vertices[[#This Row],[Vertex]],"")</f>
        <v/>
      </c>
      <c r="I1082" s="67"/>
      <c r="J1082" s="67"/>
      <c r="K1082" s="16"/>
      <c r="L1082" s="88"/>
      <c r="M1082" s="89">
        <v>8974.8828125</v>
      </c>
      <c r="N1082" s="89">
        <v>3777.94091796875</v>
      </c>
      <c r="O1082" s="78"/>
      <c r="P1082" s="90"/>
      <c r="Q1082" s="90"/>
      <c r="R1082" s="116"/>
      <c r="S1082" s="116"/>
      <c r="T1082" s="116"/>
      <c r="U1082" s="116"/>
      <c r="V1082" s="117"/>
      <c r="W1082" s="117"/>
      <c r="X1082" s="117"/>
      <c r="Y1082" s="117"/>
      <c r="Z1082" s="51"/>
      <c r="AA1082" s="85">
        <v>1082</v>
      </c>
      <c r="AB1082" s="85"/>
      <c r="AC1082">
        <v>945</v>
      </c>
      <c r="AD1082">
        <v>541</v>
      </c>
      <c r="AE1082">
        <v>501</v>
      </c>
      <c r="AF1082">
        <v>278</v>
      </c>
    </row>
    <row r="1083" spans="1:32" x14ac:dyDescent="0.3">
      <c r="A1083" t="s">
        <v>1534</v>
      </c>
      <c r="B1083" s="53"/>
      <c r="C1083" s="53"/>
      <c r="D1083" s="87">
        <f>Vertices[[#This Row],[followersCount]]/100000</f>
        <v>0.40892000000000001</v>
      </c>
      <c r="E1083" s="84"/>
      <c r="F1083" s="15"/>
      <c r="G1083" s="15"/>
      <c r="H1083" s="67" t="str">
        <f>IF(Vertices[[#This Row],[Size]]&gt;50,Vertices[[#This Row],[Vertex]],"")</f>
        <v/>
      </c>
      <c r="I1083" s="67"/>
      <c r="J1083" s="67"/>
      <c r="K1083" s="16"/>
      <c r="L1083" s="88"/>
      <c r="M1083" s="89">
        <v>1311.13623046875</v>
      </c>
      <c r="N1083" s="89">
        <v>3531.3095703125</v>
      </c>
      <c r="O1083" s="78"/>
      <c r="P1083" s="90"/>
      <c r="Q1083" s="90"/>
      <c r="R1083" s="116"/>
      <c r="S1083" s="116"/>
      <c r="T1083" s="116"/>
      <c r="U1083" s="116"/>
      <c r="V1083" s="117"/>
      <c r="W1083" s="117"/>
      <c r="X1083" s="117"/>
      <c r="Y1083" s="117"/>
      <c r="Z1083" s="51"/>
      <c r="AA1083" s="85">
        <v>1083</v>
      </c>
      <c r="AB1083" s="85"/>
      <c r="AC1083">
        <v>15296</v>
      </c>
      <c r="AD1083">
        <v>40892</v>
      </c>
      <c r="AE1083">
        <v>1786</v>
      </c>
      <c r="AF1083">
        <v>10450</v>
      </c>
    </row>
    <row r="1084" spans="1:32" x14ac:dyDescent="0.3">
      <c r="A1084" t="s">
        <v>1535</v>
      </c>
      <c r="B1084" s="53"/>
      <c r="C1084" s="53"/>
      <c r="D1084" s="87">
        <f>Vertices[[#This Row],[followersCount]]/100000</f>
        <v>0.53205000000000002</v>
      </c>
      <c r="E1084" s="84"/>
      <c r="F1084" s="15"/>
      <c r="G1084" s="15"/>
      <c r="H1084" s="67" t="str">
        <f>IF(Vertices[[#This Row],[Size]]&gt;50,Vertices[[#This Row],[Vertex]],"")</f>
        <v/>
      </c>
      <c r="I1084" s="67"/>
      <c r="J1084" s="67"/>
      <c r="K1084" s="16"/>
      <c r="L1084" s="88"/>
      <c r="M1084" s="89">
        <v>2066.610595703125</v>
      </c>
      <c r="N1084" s="89">
        <v>8060.15478515625</v>
      </c>
      <c r="O1084" s="78"/>
      <c r="P1084" s="90"/>
      <c r="Q1084" s="90"/>
      <c r="R1084" s="116"/>
      <c r="S1084" s="116"/>
      <c r="T1084" s="116"/>
      <c r="U1084" s="116"/>
      <c r="V1084" s="117"/>
      <c r="W1084" s="117"/>
      <c r="X1084" s="117"/>
      <c r="Y1084" s="117"/>
      <c r="Z1084" s="51"/>
      <c r="AA1084" s="85">
        <v>1084</v>
      </c>
      <c r="AB1084" s="85"/>
      <c r="AC1084">
        <v>26446</v>
      </c>
      <c r="AD1084">
        <v>53205</v>
      </c>
      <c r="AE1084">
        <v>3390</v>
      </c>
      <c r="AF1084">
        <v>32313</v>
      </c>
    </row>
    <row r="1085" spans="1:32" x14ac:dyDescent="0.3">
      <c r="A1085" t="s">
        <v>1536</v>
      </c>
      <c r="B1085" s="53"/>
      <c r="C1085" s="53"/>
      <c r="D1085" s="87">
        <f>Vertices[[#This Row],[followersCount]]/100000</f>
        <v>1.153</v>
      </c>
      <c r="E1085" s="84"/>
      <c r="F1085" s="15"/>
      <c r="G1085" s="15"/>
      <c r="H1085" s="67" t="str">
        <f>IF(Vertices[[#This Row],[Size]]&gt;50,Vertices[[#This Row],[Vertex]],"")</f>
        <v/>
      </c>
      <c r="I1085" s="67"/>
      <c r="J1085" s="67"/>
      <c r="K1085" s="16"/>
      <c r="L1085" s="88"/>
      <c r="M1085" s="89">
        <v>478.72543334960938</v>
      </c>
      <c r="N1085" s="89">
        <v>3175.2939453125</v>
      </c>
      <c r="O1085" s="78"/>
      <c r="P1085" s="90"/>
      <c r="Q1085" s="90"/>
      <c r="R1085" s="116"/>
      <c r="S1085" s="116"/>
      <c r="T1085" s="116"/>
      <c r="U1085" s="116"/>
      <c r="V1085" s="117"/>
      <c r="W1085" s="117"/>
      <c r="X1085" s="117"/>
      <c r="Y1085" s="117"/>
      <c r="Z1085" s="51"/>
      <c r="AA1085" s="85">
        <v>1085</v>
      </c>
      <c r="AB1085" s="85"/>
      <c r="AC1085">
        <v>78268</v>
      </c>
      <c r="AD1085">
        <v>115300</v>
      </c>
      <c r="AE1085">
        <v>8359</v>
      </c>
      <c r="AF1085">
        <v>56740</v>
      </c>
    </row>
    <row r="1086" spans="1:32" x14ac:dyDescent="0.3">
      <c r="A1086" t="s">
        <v>1537</v>
      </c>
      <c r="B1086" s="53"/>
      <c r="C1086" s="53"/>
      <c r="D1086" s="87">
        <f>Vertices[[#This Row],[followersCount]]/100000</f>
        <v>2.7999999999999998E-4</v>
      </c>
      <c r="E1086" s="84"/>
      <c r="F1086" s="15"/>
      <c r="G1086" s="15"/>
      <c r="H1086" s="67" t="str">
        <f>IF(Vertices[[#This Row],[Size]]&gt;50,Vertices[[#This Row],[Vertex]],"")</f>
        <v/>
      </c>
      <c r="I1086" s="67"/>
      <c r="J1086" s="67"/>
      <c r="K1086" s="16"/>
      <c r="L1086" s="88"/>
      <c r="M1086" s="89">
        <v>5723.595703125</v>
      </c>
      <c r="N1086" s="89">
        <v>9306.103515625</v>
      </c>
      <c r="O1086" s="78"/>
      <c r="P1086" s="90"/>
      <c r="Q1086" s="90"/>
      <c r="R1086" s="116"/>
      <c r="S1086" s="116"/>
      <c r="T1086" s="116"/>
      <c r="U1086" s="116"/>
      <c r="V1086" s="117"/>
      <c r="W1086" s="117"/>
      <c r="X1086" s="117"/>
      <c r="Y1086" s="117"/>
      <c r="Z1086" s="51"/>
      <c r="AA1086" s="85">
        <v>1086</v>
      </c>
      <c r="AB1086" s="85"/>
      <c r="AC1086">
        <v>52</v>
      </c>
      <c r="AD1086">
        <v>28</v>
      </c>
      <c r="AE1086">
        <v>169</v>
      </c>
      <c r="AF1086">
        <v>231</v>
      </c>
    </row>
    <row r="1087" spans="1:32" x14ac:dyDescent="0.3">
      <c r="A1087" t="s">
        <v>1538</v>
      </c>
      <c r="B1087" s="53"/>
      <c r="C1087" s="53"/>
      <c r="D1087" s="87">
        <f>Vertices[[#This Row],[followersCount]]/100000</f>
        <v>6.6E-3</v>
      </c>
      <c r="E1087" s="84"/>
      <c r="F1087" s="15"/>
      <c r="G1087" s="15"/>
      <c r="H1087" s="67" t="str">
        <f>IF(Vertices[[#This Row],[Size]]&gt;50,Vertices[[#This Row],[Vertex]],"")</f>
        <v/>
      </c>
      <c r="I1087" s="67"/>
      <c r="J1087" s="67"/>
      <c r="K1087" s="16"/>
      <c r="L1087" s="88"/>
      <c r="M1087" s="89">
        <v>7882.568359375</v>
      </c>
      <c r="N1087" s="89">
        <v>7413.15234375</v>
      </c>
      <c r="O1087" s="78"/>
      <c r="P1087" s="90"/>
      <c r="Q1087" s="90"/>
      <c r="R1087" s="116"/>
      <c r="S1087" s="116"/>
      <c r="T1087" s="116"/>
      <c r="U1087" s="116"/>
      <c r="V1087" s="117"/>
      <c r="W1087" s="117"/>
      <c r="X1087" s="117"/>
      <c r="Y1087" s="117"/>
      <c r="Z1087" s="51"/>
      <c r="AA1087" s="85">
        <v>1087</v>
      </c>
      <c r="AB1087" s="85"/>
      <c r="AC1087">
        <v>1023</v>
      </c>
      <c r="AD1087">
        <v>660</v>
      </c>
      <c r="AE1087">
        <v>0</v>
      </c>
      <c r="AF1087">
        <v>1055</v>
      </c>
    </row>
    <row r="1088" spans="1:32" x14ac:dyDescent="0.3">
      <c r="A1088" t="s">
        <v>1539</v>
      </c>
      <c r="B1088" s="53"/>
      <c r="C1088" s="53"/>
      <c r="D1088" s="87">
        <f>Vertices[[#This Row],[followersCount]]/100000</f>
        <v>2.5000000000000001E-4</v>
      </c>
      <c r="E1088" s="84"/>
      <c r="F1088" s="15"/>
      <c r="G1088" s="15"/>
      <c r="H1088" s="67" t="str">
        <f>IF(Vertices[[#This Row],[Size]]&gt;50,Vertices[[#This Row],[Vertex]],"")</f>
        <v/>
      </c>
      <c r="I1088" s="67"/>
      <c r="J1088" s="67"/>
      <c r="K1088" s="16"/>
      <c r="L1088" s="88"/>
      <c r="M1088" s="89">
        <v>3194.114013671875</v>
      </c>
      <c r="N1088" s="89">
        <v>5813.05517578125</v>
      </c>
      <c r="O1088" s="78"/>
      <c r="P1088" s="90"/>
      <c r="Q1088" s="90"/>
      <c r="R1088" s="116"/>
      <c r="S1088" s="116"/>
      <c r="T1088" s="116"/>
      <c r="U1088" s="116"/>
      <c r="V1088" s="117"/>
      <c r="W1088" s="117"/>
      <c r="X1088" s="117"/>
      <c r="Y1088" s="117"/>
      <c r="Z1088" s="51"/>
      <c r="AA1088" s="85">
        <v>1088</v>
      </c>
      <c r="AB1088" s="85"/>
      <c r="AC1088">
        <v>62</v>
      </c>
      <c r="AD1088">
        <v>25</v>
      </c>
      <c r="AE1088">
        <v>21</v>
      </c>
      <c r="AF1088">
        <v>61</v>
      </c>
    </row>
    <row r="1089" spans="1:32" x14ac:dyDescent="0.3">
      <c r="A1089" t="s">
        <v>1540</v>
      </c>
      <c r="B1089" s="53"/>
      <c r="C1089" s="53"/>
      <c r="D1089" s="87">
        <f>Vertices[[#This Row],[followersCount]]/100000</f>
        <v>1.72E-3</v>
      </c>
      <c r="E1089" s="84"/>
      <c r="F1089" s="15"/>
      <c r="G1089" s="15"/>
      <c r="H1089" s="67" t="str">
        <f>IF(Vertices[[#This Row],[Size]]&gt;50,Vertices[[#This Row],[Vertex]],"")</f>
        <v/>
      </c>
      <c r="I1089" s="67"/>
      <c r="J1089" s="67"/>
      <c r="K1089" s="16"/>
      <c r="L1089" s="88"/>
      <c r="M1089" s="89">
        <v>2791.40380859375</v>
      </c>
      <c r="N1089" s="89">
        <v>7265.65966796875</v>
      </c>
      <c r="O1089" s="78"/>
      <c r="P1089" s="90"/>
      <c r="Q1089" s="90"/>
      <c r="R1089" s="116"/>
      <c r="S1089" s="116"/>
      <c r="T1089" s="116"/>
      <c r="U1089" s="116"/>
      <c r="V1089" s="117"/>
      <c r="W1089" s="117"/>
      <c r="X1089" s="117"/>
      <c r="Y1089" s="117"/>
      <c r="Z1089" s="51"/>
      <c r="AA1089" s="85">
        <v>1089</v>
      </c>
      <c r="AB1089" s="85"/>
      <c r="AC1089">
        <v>1026</v>
      </c>
      <c r="AD1089">
        <v>172</v>
      </c>
      <c r="AE1089">
        <v>8</v>
      </c>
      <c r="AF1089">
        <v>405</v>
      </c>
    </row>
    <row r="1090" spans="1:32" x14ac:dyDescent="0.3">
      <c r="A1090" t="s">
        <v>1541</v>
      </c>
      <c r="B1090" s="53"/>
      <c r="C1090" s="53"/>
      <c r="D1090" s="87">
        <f>Vertices[[#This Row],[followersCount]]/100000</f>
        <v>1.82E-3</v>
      </c>
      <c r="E1090" s="84"/>
      <c r="F1090" s="15"/>
      <c r="G1090" s="15"/>
      <c r="H1090" s="67" t="str">
        <f>IF(Vertices[[#This Row],[Size]]&gt;50,Vertices[[#This Row],[Vertex]],"")</f>
        <v/>
      </c>
      <c r="I1090" s="67"/>
      <c r="J1090" s="67"/>
      <c r="K1090" s="16"/>
      <c r="L1090" s="88"/>
      <c r="M1090" s="89">
        <v>2690.318115234375</v>
      </c>
      <c r="N1090" s="89">
        <v>1207.7928466796875</v>
      </c>
      <c r="O1090" s="78"/>
      <c r="P1090" s="90"/>
      <c r="Q1090" s="90"/>
      <c r="R1090" s="116"/>
      <c r="S1090" s="116"/>
      <c r="T1090" s="116"/>
      <c r="U1090" s="116"/>
      <c r="V1090" s="117"/>
      <c r="W1090" s="117"/>
      <c r="X1090" s="117"/>
      <c r="Y1090" s="117"/>
      <c r="Z1090" s="51"/>
      <c r="AA1090" s="85">
        <v>1090</v>
      </c>
      <c r="AB1090" s="85"/>
      <c r="AC1090">
        <v>324</v>
      </c>
      <c r="AD1090">
        <v>182</v>
      </c>
      <c r="AE1090">
        <v>206</v>
      </c>
      <c r="AF1090">
        <v>1778</v>
      </c>
    </row>
    <row r="1091" spans="1:32" x14ac:dyDescent="0.3">
      <c r="A1091" t="s">
        <v>1542</v>
      </c>
      <c r="B1091" s="53"/>
      <c r="C1091" s="53"/>
      <c r="D1091" s="87">
        <f>Vertices[[#This Row],[followersCount]]/100000</f>
        <v>1.7600000000000001E-3</v>
      </c>
      <c r="E1091" s="84"/>
      <c r="F1091" s="15"/>
      <c r="G1091" s="15"/>
      <c r="H1091" s="67" t="str">
        <f>IF(Vertices[[#This Row],[Size]]&gt;50,Vertices[[#This Row],[Vertex]],"")</f>
        <v/>
      </c>
      <c r="I1091" s="67"/>
      <c r="J1091" s="67"/>
      <c r="K1091" s="16"/>
      <c r="L1091" s="88"/>
      <c r="M1091" s="89">
        <v>5576.98193359375</v>
      </c>
      <c r="N1091" s="89">
        <v>922.4107666015625</v>
      </c>
      <c r="O1091" s="78"/>
      <c r="P1091" s="90"/>
      <c r="Q1091" s="90"/>
      <c r="R1091" s="116"/>
      <c r="S1091" s="116"/>
      <c r="T1091" s="116"/>
      <c r="U1091" s="116"/>
      <c r="V1091" s="117"/>
      <c r="W1091" s="117"/>
      <c r="X1091" s="117"/>
      <c r="Y1091" s="117"/>
      <c r="Z1091" s="51"/>
      <c r="AA1091" s="85">
        <v>1091</v>
      </c>
      <c r="AB1091" s="85"/>
      <c r="AC1091">
        <v>1031</v>
      </c>
      <c r="AD1091">
        <v>176</v>
      </c>
      <c r="AE1091">
        <v>54</v>
      </c>
      <c r="AF1091">
        <v>161</v>
      </c>
    </row>
    <row r="1092" spans="1:32" x14ac:dyDescent="0.3">
      <c r="A1092" t="s">
        <v>1543</v>
      </c>
      <c r="B1092" s="53"/>
      <c r="C1092" s="53"/>
      <c r="D1092" s="87">
        <f>Vertices[[#This Row],[followersCount]]/100000</f>
        <v>2.5090000000000001E-2</v>
      </c>
      <c r="E1092" s="84"/>
      <c r="F1092" s="15"/>
      <c r="G1092" s="15"/>
      <c r="H1092" s="67" t="str">
        <f>IF(Vertices[[#This Row],[Size]]&gt;50,Vertices[[#This Row],[Vertex]],"")</f>
        <v/>
      </c>
      <c r="I1092" s="67"/>
      <c r="J1092" s="67"/>
      <c r="K1092" s="16"/>
      <c r="L1092" s="88"/>
      <c r="M1092" s="89">
        <v>7423.79833984375</v>
      </c>
      <c r="N1092" s="89">
        <v>2856.480712890625</v>
      </c>
      <c r="O1092" s="78"/>
      <c r="P1092" s="90"/>
      <c r="Q1092" s="90"/>
      <c r="R1092" s="116"/>
      <c r="S1092" s="116"/>
      <c r="T1092" s="116"/>
      <c r="U1092" s="116"/>
      <c r="V1092" s="117"/>
      <c r="W1092" s="117"/>
      <c r="X1092" s="117"/>
      <c r="Y1092" s="117"/>
      <c r="Z1092" s="51"/>
      <c r="AA1092" s="85">
        <v>1092</v>
      </c>
      <c r="AB1092" s="85"/>
      <c r="AC1092">
        <v>3978</v>
      </c>
      <c r="AD1092">
        <v>2509</v>
      </c>
      <c r="AE1092">
        <v>2416</v>
      </c>
      <c r="AF1092">
        <v>909</v>
      </c>
    </row>
    <row r="1093" spans="1:32" x14ac:dyDescent="0.3">
      <c r="A1093" t="s">
        <v>1544</v>
      </c>
      <c r="B1093" s="53"/>
      <c r="C1093" s="53"/>
      <c r="D1093" s="87">
        <f>Vertices[[#This Row],[followersCount]]/100000</f>
        <v>7.5199999999999998E-3</v>
      </c>
      <c r="E1093" s="84"/>
      <c r="F1093" s="15"/>
      <c r="G1093" s="15"/>
      <c r="H1093" s="67" t="str">
        <f>IF(Vertices[[#This Row],[Size]]&gt;50,Vertices[[#This Row],[Vertex]],"")</f>
        <v/>
      </c>
      <c r="I1093" s="67"/>
      <c r="J1093" s="67"/>
      <c r="K1093" s="16"/>
      <c r="L1093" s="88"/>
      <c r="M1093" s="89">
        <v>4404.1748046875</v>
      </c>
      <c r="N1093" s="89">
        <v>481.99612426757813</v>
      </c>
      <c r="O1093" s="78"/>
      <c r="P1093" s="90"/>
      <c r="Q1093" s="90"/>
      <c r="R1093" s="116"/>
      <c r="S1093" s="116"/>
      <c r="T1093" s="116"/>
      <c r="U1093" s="116"/>
      <c r="V1093" s="117"/>
      <c r="W1093" s="117"/>
      <c r="X1093" s="117"/>
      <c r="Y1093" s="117"/>
      <c r="Z1093" s="51"/>
      <c r="AA1093" s="85">
        <v>1093</v>
      </c>
      <c r="AB1093" s="85"/>
      <c r="AC1093">
        <v>1972</v>
      </c>
      <c r="AD1093">
        <v>752</v>
      </c>
      <c r="AE1093">
        <v>2063</v>
      </c>
      <c r="AF1093">
        <v>2212</v>
      </c>
    </row>
    <row r="1094" spans="1:32" x14ac:dyDescent="0.3">
      <c r="A1094" t="s">
        <v>1545</v>
      </c>
      <c r="B1094" s="53"/>
      <c r="C1094" s="53"/>
      <c r="D1094" s="87">
        <f>Vertices[[#This Row],[followersCount]]/100000</f>
        <v>8.8999999999999995E-4</v>
      </c>
      <c r="E1094" s="84"/>
      <c r="F1094" s="15"/>
      <c r="G1094" s="15"/>
      <c r="H1094" s="67" t="str">
        <f>IF(Vertices[[#This Row],[Size]]&gt;50,Vertices[[#This Row],[Vertex]],"")</f>
        <v/>
      </c>
      <c r="I1094" s="67"/>
      <c r="J1094" s="67"/>
      <c r="K1094" s="16"/>
      <c r="L1094" s="88"/>
      <c r="M1094" s="89">
        <v>2559.679443359375</v>
      </c>
      <c r="N1094" s="89">
        <v>4605.0634765625</v>
      </c>
      <c r="O1094" s="78"/>
      <c r="P1094" s="90"/>
      <c r="Q1094" s="90"/>
      <c r="R1094" s="116"/>
      <c r="S1094" s="116"/>
      <c r="T1094" s="116"/>
      <c r="U1094" s="116"/>
      <c r="V1094" s="117"/>
      <c r="W1094" s="117"/>
      <c r="X1094" s="117"/>
      <c r="Y1094" s="117"/>
      <c r="Z1094" s="51"/>
      <c r="AA1094" s="85">
        <v>1094</v>
      </c>
      <c r="AB1094" s="85"/>
      <c r="AC1094">
        <v>60</v>
      </c>
      <c r="AD1094">
        <v>89</v>
      </c>
      <c r="AE1094">
        <v>1</v>
      </c>
      <c r="AF1094">
        <v>219</v>
      </c>
    </row>
    <row r="1095" spans="1:32" x14ac:dyDescent="0.3">
      <c r="A1095" t="s">
        <v>1546</v>
      </c>
      <c r="B1095" s="53"/>
      <c r="C1095" s="53"/>
      <c r="D1095" s="87">
        <f>Vertices[[#This Row],[followersCount]]/100000</f>
        <v>1.4999999999999999E-4</v>
      </c>
      <c r="E1095" s="84"/>
      <c r="F1095" s="15"/>
      <c r="G1095" s="15"/>
      <c r="H1095" s="67" t="str">
        <f>IF(Vertices[[#This Row],[Size]]&gt;50,Vertices[[#This Row],[Vertex]],"")</f>
        <v/>
      </c>
      <c r="I1095" s="67"/>
      <c r="J1095" s="67"/>
      <c r="K1095" s="16"/>
      <c r="L1095" s="88"/>
      <c r="M1095" s="89">
        <v>5099.7890625</v>
      </c>
      <c r="N1095" s="89">
        <v>8952.8935546875</v>
      </c>
      <c r="O1095" s="78"/>
      <c r="P1095" s="90"/>
      <c r="Q1095" s="90"/>
      <c r="R1095" s="116"/>
      <c r="S1095" s="116"/>
      <c r="T1095" s="116"/>
      <c r="U1095" s="116"/>
      <c r="V1095" s="117"/>
      <c r="W1095" s="117"/>
      <c r="X1095" s="117"/>
      <c r="Y1095" s="117"/>
      <c r="Z1095" s="51"/>
      <c r="AA1095" s="85">
        <v>1095</v>
      </c>
      <c r="AB1095" s="85"/>
      <c r="AC1095">
        <v>38</v>
      </c>
      <c r="AD1095">
        <v>15</v>
      </c>
      <c r="AE1095">
        <v>368</v>
      </c>
      <c r="AF1095">
        <v>61</v>
      </c>
    </row>
    <row r="1096" spans="1:32" x14ac:dyDescent="0.3">
      <c r="A1096" t="s">
        <v>1547</v>
      </c>
      <c r="B1096" s="53"/>
      <c r="C1096" s="53"/>
      <c r="D1096" s="87">
        <f>Vertices[[#This Row],[followersCount]]/100000</f>
        <v>9.2000000000000003E-4</v>
      </c>
      <c r="E1096" s="84"/>
      <c r="F1096" s="15"/>
      <c r="G1096" s="15"/>
      <c r="H1096" s="67" t="str">
        <f>IF(Vertices[[#This Row],[Size]]&gt;50,Vertices[[#This Row],[Vertex]],"")</f>
        <v/>
      </c>
      <c r="I1096" s="67"/>
      <c r="J1096" s="67"/>
      <c r="K1096" s="16"/>
      <c r="L1096" s="88"/>
      <c r="M1096" s="89">
        <v>4191.46728515625</v>
      </c>
      <c r="N1096" s="89">
        <v>9532.8935546875</v>
      </c>
      <c r="O1096" s="78"/>
      <c r="P1096" s="90"/>
      <c r="Q1096" s="90"/>
      <c r="R1096" s="116"/>
      <c r="S1096" s="116"/>
      <c r="T1096" s="116"/>
      <c r="U1096" s="116"/>
      <c r="V1096" s="117"/>
      <c r="W1096" s="117"/>
      <c r="X1096" s="117"/>
      <c r="Y1096" s="117"/>
      <c r="Z1096" s="51"/>
      <c r="AA1096" s="85">
        <v>1096</v>
      </c>
      <c r="AB1096" s="85"/>
      <c r="AC1096">
        <v>0</v>
      </c>
      <c r="AD1096">
        <v>92</v>
      </c>
      <c r="AE1096">
        <v>0</v>
      </c>
      <c r="AF1096">
        <v>1173</v>
      </c>
    </row>
    <row r="1097" spans="1:32" x14ac:dyDescent="0.3">
      <c r="A1097" t="s">
        <v>1548</v>
      </c>
      <c r="B1097" s="53"/>
      <c r="C1097" s="53"/>
      <c r="D1097" s="87">
        <f>Vertices[[#This Row],[followersCount]]/100000</f>
        <v>1.39E-3</v>
      </c>
      <c r="E1097" s="84"/>
      <c r="F1097" s="15"/>
      <c r="G1097" s="15"/>
      <c r="H1097" s="67" t="str">
        <f>IF(Vertices[[#This Row],[Size]]&gt;50,Vertices[[#This Row],[Vertex]],"")</f>
        <v/>
      </c>
      <c r="I1097" s="67"/>
      <c r="J1097" s="67"/>
      <c r="K1097" s="16"/>
      <c r="L1097" s="88"/>
      <c r="M1097" s="89">
        <v>6851.76904296875</v>
      </c>
      <c r="N1097" s="89">
        <v>6346.02587890625</v>
      </c>
      <c r="O1097" s="78"/>
      <c r="P1097" s="90"/>
      <c r="Q1097" s="90"/>
      <c r="R1097" s="116"/>
      <c r="S1097" s="116"/>
      <c r="T1097" s="116"/>
      <c r="U1097" s="116"/>
      <c r="V1097" s="117"/>
      <c r="W1097" s="117"/>
      <c r="X1097" s="117"/>
      <c r="Y1097" s="117"/>
      <c r="Z1097" s="51"/>
      <c r="AA1097" s="85">
        <v>1097</v>
      </c>
      <c r="AB1097" s="85"/>
      <c r="AC1097">
        <v>197</v>
      </c>
      <c r="AD1097">
        <v>139</v>
      </c>
      <c r="AE1097">
        <v>5</v>
      </c>
      <c r="AF1097">
        <v>1336</v>
      </c>
    </row>
    <row r="1098" spans="1:32" x14ac:dyDescent="0.3">
      <c r="A1098" t="s">
        <v>1549</v>
      </c>
      <c r="B1098" s="53"/>
      <c r="C1098" s="53"/>
      <c r="D1098" s="87">
        <f>Vertices[[#This Row],[followersCount]]/100000</f>
        <v>1.34E-3</v>
      </c>
      <c r="E1098" s="84"/>
      <c r="F1098" s="15"/>
      <c r="G1098" s="15"/>
      <c r="H1098" s="67" t="str">
        <f>IF(Vertices[[#This Row],[Size]]&gt;50,Vertices[[#This Row],[Vertex]],"")</f>
        <v/>
      </c>
      <c r="I1098" s="67"/>
      <c r="J1098" s="67"/>
      <c r="K1098" s="16"/>
      <c r="L1098" s="88"/>
      <c r="M1098" s="89">
        <v>3018.436279296875</v>
      </c>
      <c r="N1098" s="89">
        <v>4716.56640625</v>
      </c>
      <c r="O1098" s="78"/>
      <c r="P1098" s="90"/>
      <c r="Q1098" s="90"/>
      <c r="R1098" s="116"/>
      <c r="S1098" s="116"/>
      <c r="T1098" s="116"/>
      <c r="U1098" s="116"/>
      <c r="V1098" s="117"/>
      <c r="W1098" s="117"/>
      <c r="X1098" s="117"/>
      <c r="Y1098" s="117"/>
      <c r="Z1098" s="51"/>
      <c r="AA1098" s="85">
        <v>1098</v>
      </c>
      <c r="AB1098" s="85"/>
      <c r="AC1098">
        <v>2515</v>
      </c>
      <c r="AD1098">
        <v>134</v>
      </c>
      <c r="AE1098">
        <v>919</v>
      </c>
      <c r="AF1098">
        <v>162</v>
      </c>
    </row>
    <row r="1099" spans="1:32" x14ac:dyDescent="0.3">
      <c r="A1099" t="s">
        <v>1550</v>
      </c>
      <c r="B1099" s="53"/>
      <c r="C1099" s="53"/>
      <c r="D1099" s="87">
        <f>Vertices[[#This Row],[followersCount]]/100000</f>
        <v>1.495E-2</v>
      </c>
      <c r="E1099" s="84"/>
      <c r="F1099" s="15"/>
      <c r="G1099" s="15"/>
      <c r="H1099" s="67" t="str">
        <f>IF(Vertices[[#This Row],[Size]]&gt;50,Vertices[[#This Row],[Vertex]],"")</f>
        <v/>
      </c>
      <c r="I1099" s="67"/>
      <c r="J1099" s="67"/>
      <c r="K1099" s="16"/>
      <c r="L1099" s="88"/>
      <c r="M1099" s="89">
        <v>9343.1181640625</v>
      </c>
      <c r="N1099" s="89">
        <v>3016.183349609375</v>
      </c>
      <c r="O1099" s="78"/>
      <c r="P1099" s="90"/>
      <c r="Q1099" s="90"/>
      <c r="R1099" s="116"/>
      <c r="S1099" s="116"/>
      <c r="T1099" s="116"/>
      <c r="U1099" s="116"/>
      <c r="V1099" s="117"/>
      <c r="W1099" s="117"/>
      <c r="X1099" s="117"/>
      <c r="Y1099" s="117"/>
      <c r="Z1099" s="51"/>
      <c r="AA1099" s="85">
        <v>1099</v>
      </c>
      <c r="AB1099" s="85"/>
      <c r="AC1099">
        <v>1261</v>
      </c>
      <c r="AD1099">
        <v>1495</v>
      </c>
      <c r="AE1099">
        <v>1703</v>
      </c>
      <c r="AF1099">
        <v>2000</v>
      </c>
    </row>
    <row r="1100" spans="1:32" x14ac:dyDescent="0.3">
      <c r="A1100" t="s">
        <v>1551</v>
      </c>
      <c r="B1100" s="53"/>
      <c r="C1100" s="53"/>
      <c r="D1100" s="87">
        <f>Vertices[[#This Row],[followersCount]]/100000</f>
        <v>3.3E-4</v>
      </c>
      <c r="E1100" s="84"/>
      <c r="F1100" s="15"/>
      <c r="G1100" s="15"/>
      <c r="H1100" s="67" t="str">
        <f>IF(Vertices[[#This Row],[Size]]&gt;50,Vertices[[#This Row],[Vertex]],"")</f>
        <v/>
      </c>
      <c r="I1100" s="67"/>
      <c r="J1100" s="67"/>
      <c r="K1100" s="16"/>
      <c r="L1100" s="88"/>
      <c r="M1100" s="89">
        <v>2490.202392578125</v>
      </c>
      <c r="N1100" s="89">
        <v>1177.9752197265625</v>
      </c>
      <c r="O1100" s="78"/>
      <c r="P1100" s="90"/>
      <c r="Q1100" s="90"/>
      <c r="R1100" s="116"/>
      <c r="S1100" s="116"/>
      <c r="T1100" s="116"/>
      <c r="U1100" s="116"/>
      <c r="V1100" s="117"/>
      <c r="W1100" s="117"/>
      <c r="X1100" s="117"/>
      <c r="Y1100" s="117"/>
      <c r="Z1100" s="51"/>
      <c r="AA1100" s="85">
        <v>1100</v>
      </c>
      <c r="AB1100" s="85"/>
      <c r="AC1100">
        <v>477</v>
      </c>
      <c r="AD1100">
        <v>33</v>
      </c>
      <c r="AE1100">
        <v>3</v>
      </c>
      <c r="AF1100">
        <v>132</v>
      </c>
    </row>
    <row r="1101" spans="1:32" x14ac:dyDescent="0.3">
      <c r="A1101" t="s">
        <v>1552</v>
      </c>
      <c r="B1101" s="53"/>
      <c r="C1101" s="53"/>
      <c r="D1101" s="87">
        <f>Vertices[[#This Row],[followersCount]]/100000</f>
        <v>9.0000000000000006E-5</v>
      </c>
      <c r="E1101" s="84"/>
      <c r="F1101" s="15"/>
      <c r="G1101" s="15"/>
      <c r="H1101" s="67" t="str">
        <f>IF(Vertices[[#This Row],[Size]]&gt;50,Vertices[[#This Row],[Vertex]],"")</f>
        <v/>
      </c>
      <c r="I1101" s="67"/>
      <c r="J1101" s="67"/>
      <c r="K1101" s="16"/>
      <c r="L1101" s="88"/>
      <c r="M1101" s="89">
        <v>7204.14697265625</v>
      </c>
      <c r="N1101" s="89">
        <v>8788.1201171875</v>
      </c>
      <c r="O1101" s="78"/>
      <c r="P1101" s="90"/>
      <c r="Q1101" s="90"/>
      <c r="R1101" s="116"/>
      <c r="S1101" s="116"/>
      <c r="T1101" s="116"/>
      <c r="U1101" s="116"/>
      <c r="V1101" s="117"/>
      <c r="W1101" s="117"/>
      <c r="X1101" s="117"/>
      <c r="Y1101" s="117"/>
      <c r="Z1101" s="51"/>
      <c r="AA1101" s="85">
        <v>1101</v>
      </c>
      <c r="AB1101" s="85"/>
      <c r="AC1101">
        <v>8</v>
      </c>
      <c r="AD1101">
        <v>9</v>
      </c>
      <c r="AE1101">
        <v>4</v>
      </c>
      <c r="AF1101">
        <v>49</v>
      </c>
    </row>
    <row r="1102" spans="1:32" x14ac:dyDescent="0.3">
      <c r="A1102" t="s">
        <v>1553</v>
      </c>
      <c r="B1102" s="53"/>
      <c r="C1102" s="53"/>
      <c r="D1102" s="87">
        <f>Vertices[[#This Row],[followersCount]]/100000</f>
        <v>1.73E-3</v>
      </c>
      <c r="E1102" s="84"/>
      <c r="F1102" s="15"/>
      <c r="G1102" s="15"/>
      <c r="H1102" s="67" t="str">
        <f>IF(Vertices[[#This Row],[Size]]&gt;50,Vertices[[#This Row],[Vertex]],"")</f>
        <v/>
      </c>
      <c r="I1102" s="67"/>
      <c r="J1102" s="67"/>
      <c r="K1102" s="16"/>
      <c r="L1102" s="88"/>
      <c r="M1102" s="89">
        <v>6062.87451171875</v>
      </c>
      <c r="N1102" s="89">
        <v>9255.3837890625</v>
      </c>
      <c r="O1102" s="78"/>
      <c r="P1102" s="90"/>
      <c r="Q1102" s="90"/>
      <c r="R1102" s="116"/>
      <c r="S1102" s="116"/>
      <c r="T1102" s="116"/>
      <c r="U1102" s="116"/>
      <c r="V1102" s="117"/>
      <c r="W1102" s="117"/>
      <c r="X1102" s="117"/>
      <c r="Y1102" s="117"/>
      <c r="Z1102" s="51"/>
      <c r="AA1102" s="85">
        <v>1102</v>
      </c>
      <c r="AB1102" s="85"/>
      <c r="AC1102">
        <v>314</v>
      </c>
      <c r="AD1102">
        <v>173</v>
      </c>
      <c r="AE1102">
        <v>115</v>
      </c>
      <c r="AF1102">
        <v>295</v>
      </c>
    </row>
    <row r="1103" spans="1:32" x14ac:dyDescent="0.3">
      <c r="A1103" t="s">
        <v>1554</v>
      </c>
      <c r="B1103" s="53"/>
      <c r="C1103" s="53"/>
      <c r="D1103" s="87">
        <f>Vertices[[#This Row],[followersCount]]/100000</f>
        <v>5.4000000000000001E-4</v>
      </c>
      <c r="E1103" s="84"/>
      <c r="F1103" s="15"/>
      <c r="G1103" s="15"/>
      <c r="H1103" s="67" t="str">
        <f>IF(Vertices[[#This Row],[Size]]&gt;50,Vertices[[#This Row],[Vertex]],"")</f>
        <v/>
      </c>
      <c r="I1103" s="67"/>
      <c r="J1103" s="67"/>
      <c r="K1103" s="16"/>
      <c r="L1103" s="88"/>
      <c r="M1103" s="89">
        <v>3045.38623046875</v>
      </c>
      <c r="N1103" s="89">
        <v>8538.1162109375</v>
      </c>
      <c r="O1103" s="78"/>
      <c r="P1103" s="90"/>
      <c r="Q1103" s="90"/>
      <c r="R1103" s="116"/>
      <c r="S1103" s="116"/>
      <c r="T1103" s="116"/>
      <c r="U1103" s="116"/>
      <c r="V1103" s="117"/>
      <c r="W1103" s="117"/>
      <c r="X1103" s="117"/>
      <c r="Y1103" s="117"/>
      <c r="Z1103" s="51"/>
      <c r="AA1103" s="85">
        <v>1103</v>
      </c>
      <c r="AB1103" s="85"/>
      <c r="AC1103">
        <v>228</v>
      </c>
      <c r="AD1103">
        <v>54</v>
      </c>
      <c r="AE1103">
        <v>8</v>
      </c>
      <c r="AF1103">
        <v>130</v>
      </c>
    </row>
    <row r="1104" spans="1:32" x14ac:dyDescent="0.3">
      <c r="A1104" t="s">
        <v>1555</v>
      </c>
      <c r="B1104" s="53"/>
      <c r="C1104" s="53"/>
      <c r="D1104" s="87">
        <f>Vertices[[#This Row],[followersCount]]/100000</f>
        <v>1.0000000000000001E-5</v>
      </c>
      <c r="E1104" s="84"/>
      <c r="F1104" s="15"/>
      <c r="G1104" s="15"/>
      <c r="H1104" s="67" t="str">
        <f>IF(Vertices[[#This Row],[Size]]&gt;50,Vertices[[#This Row],[Vertex]],"")</f>
        <v/>
      </c>
      <c r="I1104" s="67"/>
      <c r="J1104" s="67"/>
      <c r="K1104" s="16"/>
      <c r="L1104" s="88"/>
      <c r="M1104" s="89">
        <v>7223.46923828125</v>
      </c>
      <c r="N1104" s="89">
        <v>3189.10546875</v>
      </c>
      <c r="O1104" s="78"/>
      <c r="P1104" s="90"/>
      <c r="Q1104" s="90"/>
      <c r="R1104" s="116"/>
      <c r="S1104" s="116"/>
      <c r="T1104" s="116"/>
      <c r="U1104" s="116"/>
      <c r="V1104" s="117"/>
      <c r="W1104" s="117"/>
      <c r="X1104" s="117"/>
      <c r="Y1104" s="117"/>
      <c r="Z1104" s="51"/>
      <c r="AA1104" s="85">
        <v>1104</v>
      </c>
      <c r="AB1104" s="85"/>
      <c r="AC1104">
        <v>21</v>
      </c>
      <c r="AD1104">
        <v>1</v>
      </c>
      <c r="AE1104">
        <v>3</v>
      </c>
      <c r="AF1104">
        <v>35</v>
      </c>
    </row>
    <row r="1105" spans="1:32" x14ac:dyDescent="0.3">
      <c r="A1105" t="s">
        <v>1556</v>
      </c>
      <c r="B1105" s="53"/>
      <c r="C1105" s="53"/>
      <c r="D1105" s="87">
        <f>Vertices[[#This Row],[followersCount]]/100000</f>
        <v>1.0300000000000001E-3</v>
      </c>
      <c r="E1105" s="84"/>
      <c r="F1105" s="15"/>
      <c r="G1105" s="15"/>
      <c r="H1105" s="67" t="str">
        <f>IF(Vertices[[#This Row],[Size]]&gt;50,Vertices[[#This Row],[Vertex]],"")</f>
        <v/>
      </c>
      <c r="I1105" s="67"/>
      <c r="J1105" s="67"/>
      <c r="K1105" s="16"/>
      <c r="L1105" s="88"/>
      <c r="M1105" s="89">
        <v>1180.4254150390625</v>
      </c>
      <c r="N1105" s="89">
        <v>2514.626953125</v>
      </c>
      <c r="O1105" s="78"/>
      <c r="P1105" s="90"/>
      <c r="Q1105" s="90"/>
      <c r="R1105" s="116"/>
      <c r="S1105" s="116"/>
      <c r="T1105" s="116"/>
      <c r="U1105" s="116"/>
      <c r="V1105" s="117"/>
      <c r="W1105" s="117"/>
      <c r="X1105" s="117"/>
      <c r="Y1105" s="117"/>
      <c r="Z1105" s="51"/>
      <c r="AA1105" s="85">
        <v>1105</v>
      </c>
      <c r="AB1105" s="85"/>
      <c r="AC1105">
        <v>61</v>
      </c>
      <c r="AD1105">
        <v>103</v>
      </c>
      <c r="AE1105">
        <v>10</v>
      </c>
      <c r="AF1105">
        <v>205</v>
      </c>
    </row>
    <row r="1106" spans="1:32" x14ac:dyDescent="0.3">
      <c r="A1106" t="s">
        <v>1557</v>
      </c>
      <c r="B1106" s="53"/>
      <c r="C1106" s="53"/>
      <c r="D1106" s="87">
        <f>Vertices[[#This Row],[followersCount]]/100000</f>
        <v>3.0000000000000001E-5</v>
      </c>
      <c r="E1106" s="84"/>
      <c r="F1106" s="15"/>
      <c r="G1106" s="15"/>
      <c r="H1106" s="67" t="str">
        <f>IF(Vertices[[#This Row],[Size]]&gt;50,Vertices[[#This Row],[Vertex]],"")</f>
        <v/>
      </c>
      <c r="I1106" s="67"/>
      <c r="J1106" s="67"/>
      <c r="K1106" s="16"/>
      <c r="L1106" s="88"/>
      <c r="M1106" s="89">
        <v>2521.350341796875</v>
      </c>
      <c r="N1106" s="89">
        <v>7531.06787109375</v>
      </c>
      <c r="O1106" s="78"/>
      <c r="P1106" s="90"/>
      <c r="Q1106" s="90"/>
      <c r="R1106" s="116"/>
      <c r="S1106" s="116"/>
      <c r="T1106" s="116"/>
      <c r="U1106" s="116"/>
      <c r="V1106" s="117"/>
      <c r="W1106" s="117"/>
      <c r="X1106" s="117"/>
      <c r="Y1106" s="117"/>
      <c r="Z1106" s="51"/>
      <c r="AA1106" s="85">
        <v>1106</v>
      </c>
      <c r="AB1106" s="85"/>
      <c r="AC1106">
        <v>0</v>
      </c>
      <c r="AD1106">
        <v>3</v>
      </c>
      <c r="AE1106">
        <v>1</v>
      </c>
      <c r="AF1106">
        <v>9</v>
      </c>
    </row>
    <row r="1107" spans="1:32" x14ac:dyDescent="0.3">
      <c r="A1107" t="s">
        <v>1558</v>
      </c>
      <c r="B1107" s="53"/>
      <c r="C1107" s="53"/>
      <c r="D1107" s="87">
        <f>Vertices[[#This Row],[followersCount]]/100000</f>
        <v>1.3500000000000001E-3</v>
      </c>
      <c r="E1107" s="84"/>
      <c r="F1107" s="15"/>
      <c r="G1107" s="15"/>
      <c r="H1107" s="67" t="str">
        <f>IF(Vertices[[#This Row],[Size]]&gt;50,Vertices[[#This Row],[Vertex]],"")</f>
        <v/>
      </c>
      <c r="I1107" s="67"/>
      <c r="J1107" s="67"/>
      <c r="K1107" s="16"/>
      <c r="L1107" s="88"/>
      <c r="M1107" s="89">
        <v>4793.306640625</v>
      </c>
      <c r="N1107" s="89">
        <v>9543.4365234375</v>
      </c>
      <c r="O1107" s="78"/>
      <c r="P1107" s="90"/>
      <c r="Q1107" s="90"/>
      <c r="R1107" s="116"/>
      <c r="S1107" s="116"/>
      <c r="T1107" s="116"/>
      <c r="U1107" s="116"/>
      <c r="V1107" s="117"/>
      <c r="W1107" s="117"/>
      <c r="X1107" s="117"/>
      <c r="Y1107" s="117"/>
      <c r="Z1107" s="51"/>
      <c r="AA1107" s="85">
        <v>1107</v>
      </c>
      <c r="AB1107" s="85"/>
      <c r="AC1107">
        <v>98</v>
      </c>
      <c r="AD1107">
        <v>135</v>
      </c>
      <c r="AE1107">
        <v>6</v>
      </c>
      <c r="AF1107">
        <v>202</v>
      </c>
    </row>
    <row r="1108" spans="1:32" x14ac:dyDescent="0.3">
      <c r="A1108" t="s">
        <v>1559</v>
      </c>
      <c r="B1108" s="53"/>
      <c r="C1108" s="53"/>
      <c r="D1108" s="87">
        <f>Vertices[[#This Row],[followersCount]]/100000</f>
        <v>1.7600000000000001E-3</v>
      </c>
      <c r="E1108" s="84"/>
      <c r="F1108" s="15"/>
      <c r="G1108" s="15"/>
      <c r="H1108" s="67" t="str">
        <f>IF(Vertices[[#This Row],[Size]]&gt;50,Vertices[[#This Row],[Vertex]],"")</f>
        <v/>
      </c>
      <c r="I1108" s="67"/>
      <c r="J1108" s="67"/>
      <c r="K1108" s="16"/>
      <c r="L1108" s="88"/>
      <c r="M1108" s="89">
        <v>5997.748046875</v>
      </c>
      <c r="N1108" s="89">
        <v>2815.6416015625</v>
      </c>
      <c r="O1108" s="78"/>
      <c r="P1108" s="90"/>
      <c r="Q1108" s="90"/>
      <c r="R1108" s="116"/>
      <c r="S1108" s="116"/>
      <c r="T1108" s="116"/>
      <c r="U1108" s="116"/>
      <c r="V1108" s="117"/>
      <c r="W1108" s="117"/>
      <c r="X1108" s="117"/>
      <c r="Y1108" s="117"/>
      <c r="Z1108" s="51"/>
      <c r="AA1108" s="85">
        <v>1108</v>
      </c>
      <c r="AB1108" s="85"/>
      <c r="AC1108">
        <v>7613</v>
      </c>
      <c r="AD1108">
        <v>176</v>
      </c>
      <c r="AE1108">
        <v>2785</v>
      </c>
      <c r="AF1108">
        <v>233</v>
      </c>
    </row>
    <row r="1109" spans="1:32" x14ac:dyDescent="0.3">
      <c r="A1109" t="s">
        <v>1560</v>
      </c>
      <c r="B1109" s="53"/>
      <c r="C1109" s="53"/>
      <c r="D1109" s="87">
        <f>Vertices[[#This Row],[followersCount]]/100000</f>
        <v>8.8999999999999995E-4</v>
      </c>
      <c r="E1109" s="84"/>
      <c r="F1109" s="15"/>
      <c r="G1109" s="15"/>
      <c r="H1109" s="67" t="str">
        <f>IF(Vertices[[#This Row],[Size]]&gt;50,Vertices[[#This Row],[Vertex]],"")</f>
        <v/>
      </c>
      <c r="I1109" s="67"/>
      <c r="J1109" s="67"/>
      <c r="K1109" s="16"/>
      <c r="L1109" s="88"/>
      <c r="M1109" s="89">
        <v>1519.1563720703125</v>
      </c>
      <c r="N1109" s="89">
        <v>7688.23583984375</v>
      </c>
      <c r="O1109" s="78"/>
      <c r="P1109" s="90"/>
      <c r="Q1109" s="90"/>
      <c r="R1109" s="116"/>
      <c r="S1109" s="116"/>
      <c r="T1109" s="116"/>
      <c r="U1109" s="116"/>
      <c r="V1109" s="117"/>
      <c r="W1109" s="117"/>
      <c r="X1109" s="117"/>
      <c r="Y1109" s="117"/>
      <c r="Z1109" s="51"/>
      <c r="AA1109" s="85">
        <v>1109</v>
      </c>
      <c r="AB1109" s="85"/>
      <c r="AC1109">
        <v>428</v>
      </c>
      <c r="AD1109">
        <v>89</v>
      </c>
      <c r="AE1109">
        <v>680</v>
      </c>
      <c r="AF1109">
        <v>260</v>
      </c>
    </row>
    <row r="1110" spans="1:32" x14ac:dyDescent="0.3">
      <c r="A1110" t="s">
        <v>1561</v>
      </c>
      <c r="B1110" s="53"/>
      <c r="C1110" s="53"/>
      <c r="D1110" s="87">
        <f>Vertices[[#This Row],[followersCount]]/100000</f>
        <v>3.48E-3</v>
      </c>
      <c r="E1110" s="84"/>
      <c r="F1110" s="15"/>
      <c r="G1110" s="15"/>
      <c r="H1110" s="67" t="str">
        <f>IF(Vertices[[#This Row],[Size]]&gt;50,Vertices[[#This Row],[Vertex]],"")</f>
        <v/>
      </c>
      <c r="I1110" s="67"/>
      <c r="J1110" s="67"/>
      <c r="K1110" s="16"/>
      <c r="L1110" s="88"/>
      <c r="M1110" s="89">
        <v>2973.125244140625</v>
      </c>
      <c r="N1110" s="89">
        <v>8392.828125</v>
      </c>
      <c r="O1110" s="78"/>
      <c r="P1110" s="90"/>
      <c r="Q1110" s="90"/>
      <c r="R1110" s="116"/>
      <c r="S1110" s="116"/>
      <c r="T1110" s="116"/>
      <c r="U1110" s="116"/>
      <c r="V1110" s="117"/>
      <c r="W1110" s="117"/>
      <c r="X1110" s="117"/>
      <c r="Y1110" s="117"/>
      <c r="Z1110" s="51"/>
      <c r="AA1110" s="85">
        <v>1110</v>
      </c>
      <c r="AB1110" s="85"/>
      <c r="AC1110">
        <v>8938</v>
      </c>
      <c r="AD1110">
        <v>348</v>
      </c>
      <c r="AE1110">
        <v>13643</v>
      </c>
      <c r="AF1110">
        <v>427</v>
      </c>
    </row>
    <row r="1111" spans="1:32" x14ac:dyDescent="0.3">
      <c r="A1111" t="s">
        <v>1562</v>
      </c>
      <c r="B1111" s="53"/>
      <c r="C1111" s="53"/>
      <c r="D1111" s="87">
        <f>Vertices[[#This Row],[followersCount]]/100000</f>
        <v>1.14E-3</v>
      </c>
      <c r="E1111" s="84"/>
      <c r="F1111" s="15"/>
      <c r="G1111" s="15"/>
      <c r="H1111" s="67" t="str">
        <f>IF(Vertices[[#This Row],[Size]]&gt;50,Vertices[[#This Row],[Vertex]],"")</f>
        <v/>
      </c>
      <c r="I1111" s="67"/>
      <c r="J1111" s="67"/>
      <c r="K1111" s="16"/>
      <c r="L1111" s="88"/>
      <c r="M1111" s="89">
        <v>5171.41650390625</v>
      </c>
      <c r="N1111" s="89">
        <v>2196.04150390625</v>
      </c>
      <c r="O1111" s="78"/>
      <c r="P1111" s="90"/>
      <c r="Q1111" s="90"/>
      <c r="R1111" s="116"/>
      <c r="S1111" s="116"/>
      <c r="T1111" s="116"/>
      <c r="U1111" s="116"/>
      <c r="V1111" s="117"/>
      <c r="W1111" s="117"/>
      <c r="X1111" s="117"/>
      <c r="Y1111" s="117"/>
      <c r="Z1111" s="51"/>
      <c r="AA1111" s="85">
        <v>1111</v>
      </c>
      <c r="AB1111" s="85"/>
      <c r="AC1111">
        <v>202</v>
      </c>
      <c r="AD1111">
        <v>114</v>
      </c>
      <c r="AE1111">
        <v>624</v>
      </c>
      <c r="AF1111">
        <v>372</v>
      </c>
    </row>
    <row r="1112" spans="1:32" x14ac:dyDescent="0.3">
      <c r="A1112" t="s">
        <v>1563</v>
      </c>
      <c r="B1112" s="53"/>
      <c r="C1112" s="53"/>
      <c r="D1112" s="87">
        <f>Vertices[[#This Row],[followersCount]]/100000</f>
        <v>8.0000000000000007E-5</v>
      </c>
      <c r="E1112" s="84"/>
      <c r="F1112" s="15"/>
      <c r="G1112" s="15"/>
      <c r="H1112" s="67" t="str">
        <f>IF(Vertices[[#This Row],[Size]]&gt;50,Vertices[[#This Row],[Vertex]],"")</f>
        <v/>
      </c>
      <c r="I1112" s="67"/>
      <c r="J1112" s="67"/>
      <c r="K1112" s="16"/>
      <c r="L1112" s="88"/>
      <c r="M1112" s="89">
        <v>7035.9208984375</v>
      </c>
      <c r="N1112" s="89">
        <v>1611.44873046875</v>
      </c>
      <c r="O1112" s="78"/>
      <c r="P1112" s="90"/>
      <c r="Q1112" s="90"/>
      <c r="R1112" s="116"/>
      <c r="S1112" s="116"/>
      <c r="T1112" s="116"/>
      <c r="U1112" s="116"/>
      <c r="V1112" s="117"/>
      <c r="W1112" s="117"/>
      <c r="X1112" s="117"/>
      <c r="Y1112" s="117"/>
      <c r="Z1112" s="51"/>
      <c r="AA1112" s="85">
        <v>1112</v>
      </c>
      <c r="AB1112" s="85"/>
      <c r="AC1112">
        <v>1</v>
      </c>
      <c r="AD1112">
        <v>8</v>
      </c>
      <c r="AE1112">
        <v>0</v>
      </c>
      <c r="AF1112">
        <v>6</v>
      </c>
    </row>
    <row r="1113" spans="1:32" x14ac:dyDescent="0.3">
      <c r="A1113" t="s">
        <v>1564</v>
      </c>
      <c r="B1113" s="53"/>
      <c r="C1113" s="53"/>
      <c r="D1113" s="87">
        <f>Vertices[[#This Row],[followersCount]]/100000</f>
        <v>9.5E-4</v>
      </c>
      <c r="E1113" s="84"/>
      <c r="F1113" s="15"/>
      <c r="G1113" s="15"/>
      <c r="H1113" s="67" t="str">
        <f>IF(Vertices[[#This Row],[Size]]&gt;50,Vertices[[#This Row],[Vertex]],"")</f>
        <v/>
      </c>
      <c r="I1113" s="67"/>
      <c r="J1113" s="67"/>
      <c r="K1113" s="16"/>
      <c r="L1113" s="88"/>
      <c r="M1113" s="89">
        <v>4805.5</v>
      </c>
      <c r="N1113" s="89">
        <v>2945.134521484375</v>
      </c>
      <c r="O1113" s="78"/>
      <c r="P1113" s="90"/>
      <c r="Q1113" s="90"/>
      <c r="R1113" s="116"/>
      <c r="S1113" s="116"/>
      <c r="T1113" s="116"/>
      <c r="U1113" s="116"/>
      <c r="V1113" s="117"/>
      <c r="W1113" s="117"/>
      <c r="X1113" s="117"/>
      <c r="Y1113" s="117"/>
      <c r="Z1113" s="51"/>
      <c r="AA1113" s="85">
        <v>1113</v>
      </c>
      <c r="AB1113" s="85"/>
      <c r="AC1113">
        <v>17</v>
      </c>
      <c r="AD1113">
        <v>95</v>
      </c>
      <c r="AE1113">
        <v>15</v>
      </c>
      <c r="AF1113">
        <v>305</v>
      </c>
    </row>
    <row r="1114" spans="1:32" x14ac:dyDescent="0.3">
      <c r="A1114" t="s">
        <v>1565</v>
      </c>
      <c r="B1114" s="53"/>
      <c r="C1114" s="53"/>
      <c r="D1114" s="87">
        <f>Vertices[[#This Row],[followersCount]]/100000</f>
        <v>1.82E-3</v>
      </c>
      <c r="E1114" s="84"/>
      <c r="F1114" s="15"/>
      <c r="G1114" s="15"/>
      <c r="H1114" s="67" t="str">
        <f>IF(Vertices[[#This Row],[Size]]&gt;50,Vertices[[#This Row],[Vertex]],"")</f>
        <v/>
      </c>
      <c r="I1114" s="67"/>
      <c r="J1114" s="67"/>
      <c r="K1114" s="16"/>
      <c r="L1114" s="88"/>
      <c r="M1114" s="89">
        <v>4759.869140625</v>
      </c>
      <c r="N1114" s="89">
        <v>7450.64990234375</v>
      </c>
      <c r="O1114" s="78"/>
      <c r="P1114" s="90"/>
      <c r="Q1114" s="90"/>
      <c r="R1114" s="116"/>
      <c r="S1114" s="116"/>
      <c r="T1114" s="116"/>
      <c r="U1114" s="116"/>
      <c r="V1114" s="117"/>
      <c r="W1114" s="117"/>
      <c r="X1114" s="117"/>
      <c r="Y1114" s="117"/>
      <c r="Z1114" s="51"/>
      <c r="AA1114" s="85">
        <v>1114</v>
      </c>
      <c r="AB1114" s="85"/>
      <c r="AC1114">
        <v>564</v>
      </c>
      <c r="AD1114">
        <v>182</v>
      </c>
      <c r="AE1114">
        <v>92</v>
      </c>
      <c r="AF1114">
        <v>301</v>
      </c>
    </row>
    <row r="1115" spans="1:32" x14ac:dyDescent="0.3">
      <c r="A1115" t="s">
        <v>1566</v>
      </c>
      <c r="B1115" s="53"/>
      <c r="C1115" s="53"/>
      <c r="D1115" s="87">
        <f>Vertices[[#This Row],[followersCount]]/100000</f>
        <v>2.7999999999999998E-4</v>
      </c>
      <c r="E1115" s="84"/>
      <c r="F1115" s="15"/>
      <c r="G1115" s="15"/>
      <c r="H1115" s="67" t="str">
        <f>IF(Vertices[[#This Row],[Size]]&gt;50,Vertices[[#This Row],[Vertex]],"")</f>
        <v/>
      </c>
      <c r="I1115" s="67"/>
      <c r="J1115" s="67"/>
      <c r="K1115" s="16"/>
      <c r="L1115" s="88"/>
      <c r="M1115" s="89">
        <v>7501.06103515625</v>
      </c>
      <c r="N1115" s="89">
        <v>743.8585205078125</v>
      </c>
      <c r="O1115" s="78"/>
      <c r="P1115" s="90"/>
      <c r="Q1115" s="90"/>
      <c r="R1115" s="116"/>
      <c r="S1115" s="116"/>
      <c r="T1115" s="116"/>
      <c r="U1115" s="116"/>
      <c r="V1115" s="117"/>
      <c r="W1115" s="117"/>
      <c r="X1115" s="117"/>
      <c r="Y1115" s="117"/>
      <c r="Z1115" s="51"/>
      <c r="AA1115" s="85">
        <v>1115</v>
      </c>
      <c r="AB1115" s="85"/>
      <c r="AC1115">
        <v>119</v>
      </c>
      <c r="AD1115">
        <v>28</v>
      </c>
      <c r="AE1115">
        <v>21</v>
      </c>
      <c r="AF1115">
        <v>135</v>
      </c>
    </row>
    <row r="1116" spans="1:32" x14ac:dyDescent="0.3">
      <c r="A1116" t="s">
        <v>1567</v>
      </c>
      <c r="B1116" s="53"/>
      <c r="C1116" s="53"/>
      <c r="D1116" s="87">
        <f>Vertices[[#This Row],[followersCount]]/100000</f>
        <v>3.0000000000000001E-5</v>
      </c>
      <c r="E1116" s="84"/>
      <c r="F1116" s="15"/>
      <c r="G1116" s="15"/>
      <c r="H1116" s="67" t="str">
        <f>IF(Vertices[[#This Row],[Size]]&gt;50,Vertices[[#This Row],[Vertex]],"")</f>
        <v/>
      </c>
      <c r="I1116" s="67"/>
      <c r="J1116" s="67"/>
      <c r="K1116" s="16"/>
      <c r="L1116" s="88"/>
      <c r="M1116" s="89">
        <v>4401.810546875</v>
      </c>
      <c r="N1116" s="89">
        <v>5123.46142578125</v>
      </c>
      <c r="O1116" s="78"/>
      <c r="P1116" s="90"/>
      <c r="Q1116" s="90"/>
      <c r="R1116" s="116"/>
      <c r="S1116" s="116"/>
      <c r="T1116" s="116"/>
      <c r="U1116" s="116"/>
      <c r="V1116" s="117"/>
      <c r="W1116" s="117"/>
      <c r="X1116" s="117"/>
      <c r="Y1116" s="117"/>
      <c r="Z1116" s="51"/>
      <c r="AA1116" s="85">
        <v>1116</v>
      </c>
      <c r="AB1116" s="85"/>
      <c r="AC1116">
        <v>0</v>
      </c>
      <c r="AD1116">
        <v>3</v>
      </c>
      <c r="AE1116">
        <v>0</v>
      </c>
      <c r="AF1116">
        <v>18</v>
      </c>
    </row>
    <row r="1117" spans="1:32" x14ac:dyDescent="0.3">
      <c r="A1117" t="s">
        <v>1568</v>
      </c>
      <c r="B1117" s="53"/>
      <c r="C1117" s="53"/>
      <c r="D1117" s="87">
        <f>Vertices[[#This Row],[followersCount]]/100000</f>
        <v>9.7999999999999997E-4</v>
      </c>
      <c r="E1117" s="84"/>
      <c r="F1117" s="15"/>
      <c r="G1117" s="15"/>
      <c r="H1117" s="67" t="str">
        <f>IF(Vertices[[#This Row],[Size]]&gt;50,Vertices[[#This Row],[Vertex]],"")</f>
        <v/>
      </c>
      <c r="I1117" s="67"/>
      <c r="J1117" s="67"/>
      <c r="K1117" s="16"/>
      <c r="L1117" s="88"/>
      <c r="M1117" s="89">
        <v>896.7589111328125</v>
      </c>
      <c r="N1117" s="89">
        <v>6172.38671875</v>
      </c>
      <c r="O1117" s="78"/>
      <c r="P1117" s="90"/>
      <c r="Q1117" s="90"/>
      <c r="R1117" s="116"/>
      <c r="S1117" s="116"/>
      <c r="T1117" s="116"/>
      <c r="U1117" s="116"/>
      <c r="V1117" s="117"/>
      <c r="W1117" s="117"/>
      <c r="X1117" s="117"/>
      <c r="Y1117" s="117"/>
      <c r="Z1117" s="51"/>
      <c r="AA1117" s="85">
        <v>1117</v>
      </c>
      <c r="AB1117" s="85"/>
      <c r="AC1117">
        <v>808</v>
      </c>
      <c r="AD1117">
        <v>98</v>
      </c>
      <c r="AE1117">
        <v>207</v>
      </c>
      <c r="AF1117">
        <v>511</v>
      </c>
    </row>
    <row r="1118" spans="1:32" x14ac:dyDescent="0.3">
      <c r="A1118" t="s">
        <v>1569</v>
      </c>
      <c r="B1118" s="53"/>
      <c r="C1118" s="53"/>
      <c r="D1118" s="87">
        <f>Vertices[[#This Row],[followersCount]]/100000</f>
        <v>5.2999999999999998E-4</v>
      </c>
      <c r="E1118" s="84"/>
      <c r="F1118" s="15"/>
      <c r="G1118" s="15"/>
      <c r="H1118" s="67" t="str">
        <f>IF(Vertices[[#This Row],[Size]]&gt;50,Vertices[[#This Row],[Vertex]],"")</f>
        <v/>
      </c>
      <c r="I1118" s="67"/>
      <c r="J1118" s="67"/>
      <c r="K1118" s="16"/>
      <c r="L1118" s="88"/>
      <c r="M1118" s="89">
        <v>694.40838623046875</v>
      </c>
      <c r="N1118" s="89">
        <v>5063.43994140625</v>
      </c>
      <c r="O1118" s="78"/>
      <c r="P1118" s="90"/>
      <c r="Q1118" s="90"/>
      <c r="R1118" s="116"/>
      <c r="S1118" s="116"/>
      <c r="T1118" s="116"/>
      <c r="U1118" s="116"/>
      <c r="V1118" s="117"/>
      <c r="W1118" s="117"/>
      <c r="X1118" s="117"/>
      <c r="Y1118" s="117"/>
      <c r="Z1118" s="51"/>
      <c r="AA1118" s="85">
        <v>1118</v>
      </c>
      <c r="AB1118" s="85"/>
      <c r="AC1118">
        <v>286</v>
      </c>
      <c r="AD1118">
        <v>53</v>
      </c>
      <c r="AE1118">
        <v>233</v>
      </c>
      <c r="AF1118">
        <v>128</v>
      </c>
    </row>
    <row r="1119" spans="1:32" x14ac:dyDescent="0.3">
      <c r="A1119" t="s">
        <v>1570</v>
      </c>
      <c r="B1119" s="53"/>
      <c r="C1119" s="53"/>
      <c r="D1119" s="87">
        <f>Vertices[[#This Row],[followersCount]]/100000</f>
        <v>1.3259999999999999E-2</v>
      </c>
      <c r="E1119" s="84"/>
      <c r="F1119" s="15"/>
      <c r="G1119" s="15"/>
      <c r="H1119" s="67" t="str">
        <f>IF(Vertices[[#This Row],[Size]]&gt;50,Vertices[[#This Row],[Vertex]],"")</f>
        <v/>
      </c>
      <c r="I1119" s="67"/>
      <c r="J1119" s="67"/>
      <c r="K1119" s="16"/>
      <c r="L1119" s="88"/>
      <c r="M1119" s="89">
        <v>2647.016357421875</v>
      </c>
      <c r="N1119" s="89">
        <v>2302.66357421875</v>
      </c>
      <c r="O1119" s="78"/>
      <c r="P1119" s="90"/>
      <c r="Q1119" s="90"/>
      <c r="R1119" s="116"/>
      <c r="S1119" s="116"/>
      <c r="T1119" s="116"/>
      <c r="U1119" s="116"/>
      <c r="V1119" s="117"/>
      <c r="W1119" s="117"/>
      <c r="X1119" s="117"/>
      <c r="Y1119" s="117"/>
      <c r="Z1119" s="51"/>
      <c r="AA1119" s="85">
        <v>1119</v>
      </c>
      <c r="AB1119" s="85"/>
      <c r="AC1119">
        <v>1007</v>
      </c>
      <c r="AD1119">
        <v>1326</v>
      </c>
      <c r="AE1119">
        <v>28</v>
      </c>
      <c r="AF1119">
        <v>1081</v>
      </c>
    </row>
    <row r="1120" spans="1:32" x14ac:dyDescent="0.3">
      <c r="A1120" t="s">
        <v>1571</v>
      </c>
      <c r="B1120" s="53"/>
      <c r="C1120" s="53"/>
      <c r="D1120" s="87">
        <f>Vertices[[#This Row],[followersCount]]/100000</f>
        <v>2.1000000000000001E-4</v>
      </c>
      <c r="E1120" s="84"/>
      <c r="F1120" s="15"/>
      <c r="G1120" s="15"/>
      <c r="H1120" s="67" t="str">
        <f>IF(Vertices[[#This Row],[Size]]&gt;50,Vertices[[#This Row],[Vertex]],"")</f>
        <v/>
      </c>
      <c r="I1120" s="67"/>
      <c r="J1120" s="67"/>
      <c r="K1120" s="16"/>
      <c r="L1120" s="88"/>
      <c r="M1120" s="89">
        <v>4649.27880859375</v>
      </c>
      <c r="N1120" s="89">
        <v>7888.5458984375</v>
      </c>
      <c r="O1120" s="78"/>
      <c r="P1120" s="90"/>
      <c r="Q1120" s="90"/>
      <c r="R1120" s="116"/>
      <c r="S1120" s="116"/>
      <c r="T1120" s="116"/>
      <c r="U1120" s="116"/>
      <c r="V1120" s="117"/>
      <c r="W1120" s="117"/>
      <c r="X1120" s="117"/>
      <c r="Y1120" s="117"/>
      <c r="Z1120" s="51"/>
      <c r="AA1120" s="85">
        <v>1120</v>
      </c>
      <c r="AB1120" s="85"/>
      <c r="AC1120">
        <v>34</v>
      </c>
      <c r="AD1120">
        <v>21</v>
      </c>
      <c r="AE1120">
        <v>21</v>
      </c>
      <c r="AF1120">
        <v>124</v>
      </c>
    </row>
    <row r="1121" spans="1:32" x14ac:dyDescent="0.3">
      <c r="A1121" t="s">
        <v>1572</v>
      </c>
      <c r="B1121" s="53"/>
      <c r="C1121" s="53"/>
      <c r="D1121" s="87">
        <f>Vertices[[#This Row],[followersCount]]/100000</f>
        <v>7.1000000000000002E-4</v>
      </c>
      <c r="E1121" s="84"/>
      <c r="F1121" s="15"/>
      <c r="G1121" s="15"/>
      <c r="H1121" s="67" t="str">
        <f>IF(Vertices[[#This Row],[Size]]&gt;50,Vertices[[#This Row],[Vertex]],"")</f>
        <v/>
      </c>
      <c r="I1121" s="67"/>
      <c r="J1121" s="67"/>
      <c r="K1121" s="16"/>
      <c r="L1121" s="88"/>
      <c r="M1121" s="89">
        <v>1101.4285888671875</v>
      </c>
      <c r="N1121" s="89">
        <v>4618.67626953125</v>
      </c>
      <c r="O1121" s="78"/>
      <c r="P1121" s="90"/>
      <c r="Q1121" s="90"/>
      <c r="R1121" s="116"/>
      <c r="S1121" s="116"/>
      <c r="T1121" s="116"/>
      <c r="U1121" s="116"/>
      <c r="V1121" s="117"/>
      <c r="W1121" s="117"/>
      <c r="X1121" s="117"/>
      <c r="Y1121" s="117"/>
      <c r="Z1121" s="51"/>
      <c r="AA1121" s="85">
        <v>1121</v>
      </c>
      <c r="AB1121" s="85"/>
      <c r="AC1121">
        <v>124</v>
      </c>
      <c r="AD1121">
        <v>71</v>
      </c>
      <c r="AE1121">
        <v>13</v>
      </c>
      <c r="AF1121">
        <v>63</v>
      </c>
    </row>
    <row r="1122" spans="1:32" x14ac:dyDescent="0.3">
      <c r="A1122" t="s">
        <v>1573</v>
      </c>
      <c r="B1122" s="53"/>
      <c r="C1122" s="53"/>
      <c r="D1122" s="87">
        <f>Vertices[[#This Row],[followersCount]]/100000</f>
        <v>1.2109999999999999E-2</v>
      </c>
      <c r="E1122" s="84"/>
      <c r="F1122" s="15"/>
      <c r="G1122" s="15"/>
      <c r="H1122" s="67" t="str">
        <f>IF(Vertices[[#This Row],[Size]]&gt;50,Vertices[[#This Row],[Vertex]],"")</f>
        <v/>
      </c>
      <c r="I1122" s="67"/>
      <c r="J1122" s="67"/>
      <c r="K1122" s="16"/>
      <c r="L1122" s="88"/>
      <c r="M1122" s="89">
        <v>3609.4697265625</v>
      </c>
      <c r="N1122" s="89">
        <v>2481.159423828125</v>
      </c>
      <c r="O1122" s="78"/>
      <c r="P1122" s="90"/>
      <c r="Q1122" s="90"/>
      <c r="R1122" s="116"/>
      <c r="S1122" s="116"/>
      <c r="T1122" s="116"/>
      <c r="U1122" s="116"/>
      <c r="V1122" s="117"/>
      <c r="W1122" s="117"/>
      <c r="X1122" s="117"/>
      <c r="Y1122" s="117"/>
      <c r="Z1122" s="51"/>
      <c r="AA1122" s="85">
        <v>1122</v>
      </c>
      <c r="AB1122" s="85"/>
      <c r="AC1122">
        <v>2522</v>
      </c>
      <c r="AD1122">
        <v>1211</v>
      </c>
      <c r="AE1122">
        <v>1</v>
      </c>
      <c r="AF1122">
        <v>767</v>
      </c>
    </row>
    <row r="1123" spans="1:32" x14ac:dyDescent="0.3">
      <c r="A1123" t="s">
        <v>1574</v>
      </c>
      <c r="B1123" s="53"/>
      <c r="C1123" s="53"/>
      <c r="D1123" s="87">
        <f>Vertices[[#This Row],[followersCount]]/100000</f>
        <v>2.82E-3</v>
      </c>
      <c r="E1123" s="84"/>
      <c r="F1123" s="15"/>
      <c r="G1123" s="15"/>
      <c r="H1123" s="67" t="str">
        <f>IF(Vertices[[#This Row],[Size]]&gt;50,Vertices[[#This Row],[Vertex]],"")</f>
        <v/>
      </c>
      <c r="I1123" s="67"/>
      <c r="J1123" s="67"/>
      <c r="K1123" s="16"/>
      <c r="L1123" s="88"/>
      <c r="M1123" s="89">
        <v>7972.75732421875</v>
      </c>
      <c r="N1123" s="89">
        <v>8255.2578125</v>
      </c>
      <c r="O1123" s="78"/>
      <c r="P1123" s="90"/>
      <c r="Q1123" s="90"/>
      <c r="R1123" s="116"/>
      <c r="S1123" s="116"/>
      <c r="T1123" s="116"/>
      <c r="U1123" s="116"/>
      <c r="V1123" s="117"/>
      <c r="W1123" s="117"/>
      <c r="X1123" s="117"/>
      <c r="Y1123" s="117"/>
      <c r="Z1123" s="51"/>
      <c r="AA1123" s="85">
        <v>1123</v>
      </c>
      <c r="AB1123" s="85"/>
      <c r="AC1123">
        <v>819</v>
      </c>
      <c r="AD1123">
        <v>282</v>
      </c>
      <c r="AE1123">
        <v>1826</v>
      </c>
      <c r="AF1123">
        <v>145</v>
      </c>
    </row>
    <row r="1124" spans="1:32" x14ac:dyDescent="0.3">
      <c r="A1124" t="s">
        <v>1575</v>
      </c>
      <c r="B1124" s="53"/>
      <c r="C1124" s="53"/>
      <c r="D1124" s="87">
        <f>Vertices[[#This Row],[followersCount]]/100000</f>
        <v>5.1000000000000004E-4</v>
      </c>
      <c r="E1124" s="84"/>
      <c r="F1124" s="15"/>
      <c r="G1124" s="15"/>
      <c r="H1124" s="67" t="str">
        <f>IF(Vertices[[#This Row],[Size]]&gt;50,Vertices[[#This Row],[Vertex]],"")</f>
        <v/>
      </c>
      <c r="I1124" s="67"/>
      <c r="J1124" s="67"/>
      <c r="K1124" s="16"/>
      <c r="L1124" s="88"/>
      <c r="M1124" s="89">
        <v>7010.84375</v>
      </c>
      <c r="N1124" s="89">
        <v>5130.23583984375</v>
      </c>
      <c r="O1124" s="78"/>
      <c r="P1124" s="90"/>
      <c r="Q1124" s="90"/>
      <c r="R1124" s="116"/>
      <c r="S1124" s="116"/>
      <c r="T1124" s="116"/>
      <c r="U1124" s="116"/>
      <c r="V1124" s="117"/>
      <c r="W1124" s="117"/>
      <c r="X1124" s="117"/>
      <c r="Y1124" s="117"/>
      <c r="Z1124" s="51"/>
      <c r="AA1124" s="85">
        <v>1124</v>
      </c>
      <c r="AB1124" s="85"/>
      <c r="AC1124">
        <v>122</v>
      </c>
      <c r="AD1124">
        <v>51</v>
      </c>
      <c r="AE1124">
        <v>34</v>
      </c>
      <c r="AF1124">
        <v>413</v>
      </c>
    </row>
    <row r="1125" spans="1:32" x14ac:dyDescent="0.3">
      <c r="A1125" t="s">
        <v>1576</v>
      </c>
      <c r="B1125" s="53"/>
      <c r="C1125" s="53"/>
      <c r="D1125" s="87">
        <f>Vertices[[#This Row],[followersCount]]/100000</f>
        <v>1.9000000000000001E-4</v>
      </c>
      <c r="E1125" s="84"/>
      <c r="F1125" s="15"/>
      <c r="G1125" s="15"/>
      <c r="H1125" s="67" t="str">
        <f>IF(Vertices[[#This Row],[Size]]&gt;50,Vertices[[#This Row],[Vertex]],"")</f>
        <v/>
      </c>
      <c r="I1125" s="67"/>
      <c r="J1125" s="67"/>
      <c r="K1125" s="16"/>
      <c r="L1125" s="88"/>
      <c r="M1125" s="89">
        <v>7454.89306640625</v>
      </c>
      <c r="N1125" s="89">
        <v>5098.1689453125</v>
      </c>
      <c r="O1125" s="78"/>
      <c r="P1125" s="90"/>
      <c r="Q1125" s="90"/>
      <c r="R1125" s="116"/>
      <c r="S1125" s="116"/>
      <c r="T1125" s="116"/>
      <c r="U1125" s="116"/>
      <c r="V1125" s="117"/>
      <c r="W1125" s="117"/>
      <c r="X1125" s="117"/>
      <c r="Y1125" s="117"/>
      <c r="Z1125" s="51"/>
      <c r="AA1125" s="85">
        <v>1125</v>
      </c>
      <c r="AB1125" s="85"/>
      <c r="AC1125">
        <v>176</v>
      </c>
      <c r="AD1125">
        <v>19</v>
      </c>
      <c r="AE1125">
        <v>92</v>
      </c>
      <c r="AF1125">
        <v>45</v>
      </c>
    </row>
    <row r="1126" spans="1:32" x14ac:dyDescent="0.3">
      <c r="A1126" t="s">
        <v>1577</v>
      </c>
      <c r="B1126" s="53"/>
      <c r="C1126" s="53"/>
      <c r="D1126" s="87">
        <f>Vertices[[#This Row],[followersCount]]/100000</f>
        <v>1E-4</v>
      </c>
      <c r="E1126" s="84"/>
      <c r="F1126" s="15"/>
      <c r="G1126" s="15"/>
      <c r="H1126" s="67" t="str">
        <f>IF(Vertices[[#This Row],[Size]]&gt;50,Vertices[[#This Row],[Vertex]],"")</f>
        <v/>
      </c>
      <c r="I1126" s="67"/>
      <c r="J1126" s="67"/>
      <c r="K1126" s="16"/>
      <c r="L1126" s="88"/>
      <c r="M1126" s="89">
        <v>3804.20947265625</v>
      </c>
      <c r="N1126" s="89">
        <v>1318.245361328125</v>
      </c>
      <c r="O1126" s="78"/>
      <c r="P1126" s="90"/>
      <c r="Q1126" s="90"/>
      <c r="R1126" s="116"/>
      <c r="S1126" s="116"/>
      <c r="T1126" s="116"/>
      <c r="U1126" s="116"/>
      <c r="V1126" s="117"/>
      <c r="W1126" s="117"/>
      <c r="X1126" s="117"/>
      <c r="Y1126" s="117"/>
      <c r="Z1126" s="51"/>
      <c r="AA1126" s="85">
        <v>1126</v>
      </c>
      <c r="AB1126" s="85"/>
      <c r="AC1126">
        <v>0</v>
      </c>
      <c r="AD1126">
        <v>10</v>
      </c>
      <c r="AE1126">
        <v>0</v>
      </c>
      <c r="AF1126">
        <v>96</v>
      </c>
    </row>
    <row r="1127" spans="1:32" x14ac:dyDescent="0.3">
      <c r="A1127" t="s">
        <v>1578</v>
      </c>
      <c r="B1127" s="53"/>
      <c r="C1127" s="53"/>
      <c r="D1127" s="87">
        <f>Vertices[[#This Row],[followersCount]]/100000</f>
        <v>5.0000000000000002E-5</v>
      </c>
      <c r="E1127" s="84"/>
      <c r="F1127" s="15"/>
      <c r="G1127" s="15"/>
      <c r="H1127" s="67" t="str">
        <f>IF(Vertices[[#This Row],[Size]]&gt;50,Vertices[[#This Row],[Vertex]],"")</f>
        <v/>
      </c>
      <c r="I1127" s="67"/>
      <c r="J1127" s="67"/>
      <c r="K1127" s="16"/>
      <c r="L1127" s="88"/>
      <c r="M1127" s="89">
        <v>5194.2255859375</v>
      </c>
      <c r="N1127" s="89">
        <v>9433.67578125</v>
      </c>
      <c r="O1127" s="78"/>
      <c r="P1127" s="90"/>
      <c r="Q1127" s="90"/>
      <c r="R1127" s="116"/>
      <c r="S1127" s="116"/>
      <c r="T1127" s="116"/>
      <c r="U1127" s="116"/>
      <c r="V1127" s="117"/>
      <c r="W1127" s="117"/>
      <c r="X1127" s="117"/>
      <c r="Y1127" s="117"/>
      <c r="Z1127" s="51"/>
      <c r="AA1127" s="85">
        <v>1127</v>
      </c>
      <c r="AB1127" s="85"/>
      <c r="AC1127">
        <v>0</v>
      </c>
      <c r="AD1127">
        <v>5</v>
      </c>
      <c r="AE1127">
        <v>1</v>
      </c>
      <c r="AF1127">
        <v>69</v>
      </c>
    </row>
    <row r="1128" spans="1:32" x14ac:dyDescent="0.3">
      <c r="A1128" t="s">
        <v>1579</v>
      </c>
      <c r="B1128" s="53"/>
      <c r="C1128" s="53"/>
      <c r="D1128" s="87">
        <f>Vertices[[#This Row],[followersCount]]/100000</f>
        <v>6.0000000000000002E-5</v>
      </c>
      <c r="E1128" s="84"/>
      <c r="F1128" s="15"/>
      <c r="G1128" s="15"/>
      <c r="H1128" s="67" t="str">
        <f>IF(Vertices[[#This Row],[Size]]&gt;50,Vertices[[#This Row],[Vertex]],"")</f>
        <v/>
      </c>
      <c r="I1128" s="67"/>
      <c r="J1128" s="67"/>
      <c r="K1128" s="16"/>
      <c r="L1128" s="88"/>
      <c r="M1128" s="89">
        <v>3752.850341796875</v>
      </c>
      <c r="N1128" s="89">
        <v>8201.2822265625</v>
      </c>
      <c r="O1128" s="78"/>
      <c r="P1128" s="90"/>
      <c r="Q1128" s="90"/>
      <c r="R1128" s="116"/>
      <c r="S1128" s="116"/>
      <c r="T1128" s="116"/>
      <c r="U1128" s="116"/>
      <c r="V1128" s="117"/>
      <c r="W1128" s="117"/>
      <c r="X1128" s="117"/>
      <c r="Y1128" s="117"/>
      <c r="Z1128" s="51"/>
      <c r="AA1128" s="85">
        <v>1128</v>
      </c>
      <c r="AB1128" s="85"/>
      <c r="AC1128">
        <v>2</v>
      </c>
      <c r="AD1128">
        <v>6</v>
      </c>
      <c r="AE1128">
        <v>0</v>
      </c>
      <c r="AF1128">
        <v>15</v>
      </c>
    </row>
    <row r="1129" spans="1:32" x14ac:dyDescent="0.3">
      <c r="A1129" t="s">
        <v>1580</v>
      </c>
      <c r="B1129" s="53"/>
      <c r="C1129" s="53"/>
      <c r="D1129" s="87">
        <f>Vertices[[#This Row],[followersCount]]/100000</f>
        <v>2.5999999999999999E-3</v>
      </c>
      <c r="E1129" s="84"/>
      <c r="F1129" s="15"/>
      <c r="G1129" s="15"/>
      <c r="H1129" s="67" t="str">
        <f>IF(Vertices[[#This Row],[Size]]&gt;50,Vertices[[#This Row],[Vertex]],"")</f>
        <v/>
      </c>
      <c r="I1129" s="67"/>
      <c r="J1129" s="67"/>
      <c r="K1129" s="16"/>
      <c r="L1129" s="88"/>
      <c r="M1129" s="89">
        <v>4373.42333984375</v>
      </c>
      <c r="N1129" s="89">
        <v>992.299560546875</v>
      </c>
      <c r="O1129" s="78"/>
      <c r="P1129" s="90"/>
      <c r="Q1129" s="90"/>
      <c r="R1129" s="116"/>
      <c r="S1129" s="116"/>
      <c r="T1129" s="116"/>
      <c r="U1129" s="116"/>
      <c r="V1129" s="117"/>
      <c r="W1129" s="117"/>
      <c r="X1129" s="117"/>
      <c r="Y1129" s="117"/>
      <c r="Z1129" s="51"/>
      <c r="AA1129" s="85">
        <v>1129</v>
      </c>
      <c r="AB1129" s="85"/>
      <c r="AC1129">
        <v>114</v>
      </c>
      <c r="AD1129">
        <v>260</v>
      </c>
      <c r="AE1129">
        <v>1861</v>
      </c>
      <c r="AF1129">
        <v>405</v>
      </c>
    </row>
    <row r="1130" spans="1:32" x14ac:dyDescent="0.3">
      <c r="A1130" t="s">
        <v>1581</v>
      </c>
      <c r="B1130" s="53"/>
      <c r="C1130" s="53"/>
      <c r="D1130" s="87">
        <f>Vertices[[#This Row],[followersCount]]/100000</f>
        <v>3.81E-3</v>
      </c>
      <c r="E1130" s="84"/>
      <c r="F1130" s="15"/>
      <c r="G1130" s="15"/>
      <c r="H1130" s="67" t="str">
        <f>IF(Vertices[[#This Row],[Size]]&gt;50,Vertices[[#This Row],[Vertex]],"")</f>
        <v/>
      </c>
      <c r="I1130" s="67"/>
      <c r="J1130" s="67"/>
      <c r="K1130" s="16"/>
      <c r="L1130" s="88"/>
      <c r="M1130" s="89">
        <v>5884.54345703125</v>
      </c>
      <c r="N1130" s="89">
        <v>2612.85986328125</v>
      </c>
      <c r="O1130" s="78"/>
      <c r="P1130" s="90"/>
      <c r="Q1130" s="90"/>
      <c r="R1130" s="116"/>
      <c r="S1130" s="116"/>
      <c r="T1130" s="116"/>
      <c r="U1130" s="116"/>
      <c r="V1130" s="117"/>
      <c r="W1130" s="117"/>
      <c r="X1130" s="117"/>
      <c r="Y1130" s="117"/>
      <c r="Z1130" s="51"/>
      <c r="AA1130" s="85">
        <v>1130</v>
      </c>
      <c r="AB1130" s="85"/>
      <c r="AC1130">
        <v>876</v>
      </c>
      <c r="AD1130">
        <v>381</v>
      </c>
      <c r="AE1130">
        <v>109</v>
      </c>
      <c r="AF1130">
        <v>140</v>
      </c>
    </row>
    <row r="1131" spans="1:32" x14ac:dyDescent="0.3">
      <c r="A1131" t="s">
        <v>1582</v>
      </c>
      <c r="B1131" s="53"/>
      <c r="C1131" s="53"/>
      <c r="D1131" s="87">
        <f>Vertices[[#This Row],[followersCount]]/100000</f>
        <v>2.9999999999999997E-4</v>
      </c>
      <c r="E1131" s="84"/>
      <c r="F1131" s="15"/>
      <c r="G1131" s="15"/>
      <c r="H1131" s="67" t="str">
        <f>IF(Vertices[[#This Row],[Size]]&gt;50,Vertices[[#This Row],[Vertex]],"")</f>
        <v/>
      </c>
      <c r="I1131" s="67"/>
      <c r="J1131" s="67"/>
      <c r="K1131" s="16"/>
      <c r="L1131" s="88"/>
      <c r="M1131" s="89">
        <v>7538.962890625</v>
      </c>
      <c r="N1131" s="89">
        <v>6097.36083984375</v>
      </c>
      <c r="O1131" s="78"/>
      <c r="P1131" s="90"/>
      <c r="Q1131" s="90"/>
      <c r="R1131" s="116"/>
      <c r="S1131" s="116"/>
      <c r="T1131" s="116"/>
      <c r="U1131" s="116"/>
      <c r="V1131" s="117"/>
      <c r="W1131" s="117"/>
      <c r="X1131" s="117"/>
      <c r="Y1131" s="117"/>
      <c r="Z1131" s="51"/>
      <c r="AA1131" s="85">
        <v>1131</v>
      </c>
      <c r="AB1131" s="85"/>
      <c r="AC1131">
        <v>8</v>
      </c>
      <c r="AD1131">
        <v>30</v>
      </c>
      <c r="AE1131">
        <v>0</v>
      </c>
      <c r="AF1131">
        <v>211</v>
      </c>
    </row>
    <row r="1132" spans="1:32" x14ac:dyDescent="0.3">
      <c r="A1132" t="s">
        <v>1583</v>
      </c>
      <c r="B1132" s="53"/>
      <c r="C1132" s="53"/>
      <c r="D1132" s="87">
        <f>Vertices[[#This Row],[followersCount]]/100000</f>
        <v>1.354E-2</v>
      </c>
      <c r="E1132" s="84"/>
      <c r="F1132" s="15"/>
      <c r="G1132" s="15"/>
      <c r="H1132" s="67" t="str">
        <f>IF(Vertices[[#This Row],[Size]]&gt;50,Vertices[[#This Row],[Vertex]],"")</f>
        <v/>
      </c>
      <c r="I1132" s="67"/>
      <c r="J1132" s="67"/>
      <c r="K1132" s="16"/>
      <c r="L1132" s="88"/>
      <c r="M1132" s="89">
        <v>8171.318359375</v>
      </c>
      <c r="N1132" s="89">
        <v>7843.00732421875</v>
      </c>
      <c r="O1132" s="78"/>
      <c r="P1132" s="90"/>
      <c r="Q1132" s="90"/>
      <c r="R1132" s="116"/>
      <c r="S1132" s="116"/>
      <c r="T1132" s="116"/>
      <c r="U1132" s="116"/>
      <c r="V1132" s="117"/>
      <c r="W1132" s="117"/>
      <c r="X1132" s="117"/>
      <c r="Y1132" s="117"/>
      <c r="Z1132" s="51"/>
      <c r="AA1132" s="85">
        <v>1132</v>
      </c>
      <c r="AB1132" s="85"/>
      <c r="AC1132">
        <v>1036</v>
      </c>
      <c r="AD1132">
        <v>1354</v>
      </c>
      <c r="AE1132">
        <v>148</v>
      </c>
      <c r="AF1132">
        <v>1304</v>
      </c>
    </row>
    <row r="1133" spans="1:32" x14ac:dyDescent="0.3">
      <c r="A1133" t="s">
        <v>1584</v>
      </c>
      <c r="B1133" s="53"/>
      <c r="C1133" s="53"/>
      <c r="D1133" s="87">
        <f>Vertices[[#This Row],[followersCount]]/100000</f>
        <v>1.17E-3</v>
      </c>
      <c r="E1133" s="84"/>
      <c r="F1133" s="15"/>
      <c r="G1133" s="15"/>
      <c r="H1133" s="67" t="str">
        <f>IF(Vertices[[#This Row],[Size]]&gt;50,Vertices[[#This Row],[Vertex]],"")</f>
        <v/>
      </c>
      <c r="I1133" s="67"/>
      <c r="J1133" s="67"/>
      <c r="K1133" s="16"/>
      <c r="L1133" s="88"/>
      <c r="M1133" s="89">
        <v>4262.78173828125</v>
      </c>
      <c r="N1133" s="89">
        <v>1382.095947265625</v>
      </c>
      <c r="O1133" s="78"/>
      <c r="P1133" s="90"/>
      <c r="Q1133" s="90"/>
      <c r="R1133" s="116"/>
      <c r="S1133" s="116"/>
      <c r="T1133" s="116"/>
      <c r="U1133" s="116"/>
      <c r="V1133" s="117"/>
      <c r="W1133" s="117"/>
      <c r="X1133" s="117"/>
      <c r="Y1133" s="117"/>
      <c r="Z1133" s="51"/>
      <c r="AA1133" s="85">
        <v>1133</v>
      </c>
      <c r="AB1133" s="85"/>
      <c r="AC1133">
        <v>113</v>
      </c>
      <c r="AD1133">
        <v>117</v>
      </c>
      <c r="AE1133">
        <v>117</v>
      </c>
      <c r="AF1133">
        <v>329</v>
      </c>
    </row>
    <row r="1134" spans="1:32" x14ac:dyDescent="0.3">
      <c r="A1134" t="s">
        <v>1585</v>
      </c>
      <c r="B1134" s="53"/>
      <c r="C1134" s="53"/>
      <c r="D1134" s="87">
        <f>Vertices[[#This Row],[followersCount]]/100000</f>
        <v>5.11E-3</v>
      </c>
      <c r="E1134" s="84"/>
      <c r="F1134" s="15"/>
      <c r="G1134" s="15"/>
      <c r="H1134" s="67" t="str">
        <f>IF(Vertices[[#This Row],[Size]]&gt;50,Vertices[[#This Row],[Vertex]],"")</f>
        <v/>
      </c>
      <c r="I1134" s="67"/>
      <c r="J1134" s="67"/>
      <c r="K1134" s="16"/>
      <c r="L1134" s="88"/>
      <c r="M1134" s="89">
        <v>2425.97998046875</v>
      </c>
      <c r="N1134" s="89">
        <v>8393</v>
      </c>
      <c r="O1134" s="78"/>
      <c r="P1134" s="90"/>
      <c r="Q1134" s="90"/>
      <c r="R1134" s="116"/>
      <c r="S1134" s="116"/>
      <c r="T1134" s="116"/>
      <c r="U1134" s="116"/>
      <c r="V1134" s="117"/>
      <c r="W1134" s="117"/>
      <c r="X1134" s="117"/>
      <c r="Y1134" s="117"/>
      <c r="Z1134" s="51"/>
      <c r="AA1134" s="85">
        <v>1134</v>
      </c>
      <c r="AB1134" s="85"/>
      <c r="AC1134">
        <v>912</v>
      </c>
      <c r="AD1134">
        <v>511</v>
      </c>
      <c r="AE1134">
        <v>1286</v>
      </c>
      <c r="AF1134">
        <v>137</v>
      </c>
    </row>
    <row r="1135" spans="1:32" x14ac:dyDescent="0.3">
      <c r="A1135" t="s">
        <v>1586</v>
      </c>
      <c r="B1135" s="53"/>
      <c r="C1135" s="53"/>
      <c r="D1135" s="87">
        <f>Vertices[[#This Row],[followersCount]]/100000</f>
        <v>1.9300000000000001E-3</v>
      </c>
      <c r="E1135" s="84"/>
      <c r="F1135" s="15"/>
      <c r="G1135" s="15"/>
      <c r="H1135" s="67" t="str">
        <f>IF(Vertices[[#This Row],[Size]]&gt;50,Vertices[[#This Row],[Vertex]],"")</f>
        <v/>
      </c>
      <c r="I1135" s="67"/>
      <c r="J1135" s="67"/>
      <c r="K1135" s="16"/>
      <c r="L1135" s="88"/>
      <c r="M1135" s="89">
        <v>595.31719970703125</v>
      </c>
      <c r="N1135" s="89">
        <v>7271.94921875</v>
      </c>
      <c r="O1135" s="78"/>
      <c r="P1135" s="90"/>
      <c r="Q1135" s="90"/>
      <c r="R1135" s="116"/>
      <c r="S1135" s="116"/>
      <c r="T1135" s="116"/>
      <c r="U1135" s="116"/>
      <c r="V1135" s="117"/>
      <c r="W1135" s="117"/>
      <c r="X1135" s="117"/>
      <c r="Y1135" s="117"/>
      <c r="Z1135" s="51"/>
      <c r="AA1135" s="85">
        <v>1135</v>
      </c>
      <c r="AB1135" s="85"/>
      <c r="AC1135">
        <v>1266</v>
      </c>
      <c r="AD1135">
        <v>193</v>
      </c>
      <c r="AE1135">
        <v>2567</v>
      </c>
      <c r="AF1135">
        <v>252</v>
      </c>
    </row>
    <row r="1136" spans="1:32" x14ac:dyDescent="0.3">
      <c r="A1136" t="s">
        <v>1587</v>
      </c>
      <c r="B1136" s="53"/>
      <c r="C1136" s="53"/>
      <c r="D1136" s="87">
        <f>Vertices[[#This Row],[followersCount]]/100000</f>
        <v>1.1199999999999999E-3</v>
      </c>
      <c r="E1136" s="84"/>
      <c r="F1136" s="15"/>
      <c r="G1136" s="15"/>
      <c r="H1136" s="67" t="str">
        <f>IF(Vertices[[#This Row],[Size]]&gt;50,Vertices[[#This Row],[Vertex]],"")</f>
        <v/>
      </c>
      <c r="I1136" s="67"/>
      <c r="J1136" s="67"/>
      <c r="K1136" s="16"/>
      <c r="L1136" s="88"/>
      <c r="M1136" s="89">
        <v>5094.97314453125</v>
      </c>
      <c r="N1136" s="89">
        <v>6108.54296875</v>
      </c>
      <c r="O1136" s="78"/>
      <c r="P1136" s="90"/>
      <c r="Q1136" s="90"/>
      <c r="R1136" s="116"/>
      <c r="S1136" s="116"/>
      <c r="T1136" s="116"/>
      <c r="U1136" s="116"/>
      <c r="V1136" s="117"/>
      <c r="W1136" s="117"/>
      <c r="X1136" s="117"/>
      <c r="Y1136" s="117"/>
      <c r="Z1136" s="51"/>
      <c r="AA1136" s="85">
        <v>1136</v>
      </c>
      <c r="AB1136" s="85"/>
      <c r="AC1136">
        <v>342</v>
      </c>
      <c r="AD1136">
        <v>112</v>
      </c>
      <c r="AE1136">
        <v>289</v>
      </c>
      <c r="AF1136">
        <v>335</v>
      </c>
    </row>
    <row r="1137" spans="1:32" x14ac:dyDescent="0.3">
      <c r="A1137" t="s">
        <v>1588</v>
      </c>
      <c r="B1137" s="53"/>
      <c r="C1137" s="53"/>
      <c r="D1137" s="87">
        <f>Vertices[[#This Row],[followersCount]]/100000</f>
        <v>1.2099999999999999E-3</v>
      </c>
      <c r="E1137" s="84"/>
      <c r="F1137" s="15"/>
      <c r="G1137" s="15"/>
      <c r="H1137" s="67" t="str">
        <f>IF(Vertices[[#This Row],[Size]]&gt;50,Vertices[[#This Row],[Vertex]],"")</f>
        <v/>
      </c>
      <c r="I1137" s="67"/>
      <c r="J1137" s="67"/>
      <c r="K1137" s="16"/>
      <c r="L1137" s="88"/>
      <c r="M1137" s="89">
        <v>6547.8857421875</v>
      </c>
      <c r="N1137" s="89">
        <v>9638.7060546875</v>
      </c>
      <c r="O1137" s="78"/>
      <c r="P1137" s="90"/>
      <c r="Q1137" s="90"/>
      <c r="R1137" s="116"/>
      <c r="S1137" s="116"/>
      <c r="T1137" s="116"/>
      <c r="U1137" s="116"/>
      <c r="V1137" s="117"/>
      <c r="W1137" s="117"/>
      <c r="X1137" s="117"/>
      <c r="Y1137" s="117"/>
      <c r="Z1137" s="51"/>
      <c r="AA1137" s="85">
        <v>1137</v>
      </c>
      <c r="AB1137" s="85"/>
      <c r="AC1137">
        <v>614</v>
      </c>
      <c r="AD1137">
        <v>121</v>
      </c>
      <c r="AE1137">
        <v>673</v>
      </c>
      <c r="AF1137">
        <v>381</v>
      </c>
    </row>
    <row r="1138" spans="1:32" x14ac:dyDescent="0.3">
      <c r="A1138" t="s">
        <v>1589</v>
      </c>
      <c r="B1138" s="53"/>
      <c r="C1138" s="53"/>
      <c r="D1138" s="87">
        <f>Vertices[[#This Row],[followersCount]]/100000</f>
        <v>5.0000000000000001E-4</v>
      </c>
      <c r="E1138" s="84"/>
      <c r="F1138" s="15"/>
      <c r="G1138" s="15"/>
      <c r="H1138" s="67" t="str">
        <f>IF(Vertices[[#This Row],[Size]]&gt;50,Vertices[[#This Row],[Vertex]],"")</f>
        <v/>
      </c>
      <c r="I1138" s="67"/>
      <c r="J1138" s="67"/>
      <c r="K1138" s="16"/>
      <c r="L1138" s="88"/>
      <c r="M1138" s="89">
        <v>2057.526611328125</v>
      </c>
      <c r="N1138" s="89">
        <v>9002.7021484375</v>
      </c>
      <c r="O1138" s="78"/>
      <c r="P1138" s="90"/>
      <c r="Q1138" s="90"/>
      <c r="R1138" s="116"/>
      <c r="S1138" s="116"/>
      <c r="T1138" s="116"/>
      <c r="U1138" s="116"/>
      <c r="V1138" s="117"/>
      <c r="W1138" s="117"/>
      <c r="X1138" s="117"/>
      <c r="Y1138" s="117"/>
      <c r="Z1138" s="51"/>
      <c r="AA1138" s="85">
        <v>1138</v>
      </c>
      <c r="AB1138" s="85"/>
      <c r="AC1138">
        <v>1141</v>
      </c>
      <c r="AD1138">
        <v>50</v>
      </c>
      <c r="AE1138">
        <v>582</v>
      </c>
      <c r="AF1138">
        <v>202</v>
      </c>
    </row>
    <row r="1139" spans="1:32" x14ac:dyDescent="0.3">
      <c r="A1139" t="s">
        <v>1590</v>
      </c>
      <c r="B1139" s="53"/>
      <c r="C1139" s="53"/>
      <c r="D1139" s="87">
        <f>Vertices[[#This Row],[followersCount]]/100000</f>
        <v>4.5900000000000003E-3</v>
      </c>
      <c r="E1139" s="84"/>
      <c r="F1139" s="15"/>
      <c r="G1139" s="15"/>
      <c r="H1139" s="67" t="str">
        <f>IF(Vertices[[#This Row],[Size]]&gt;50,Vertices[[#This Row],[Vertex]],"")</f>
        <v/>
      </c>
      <c r="I1139" s="67"/>
      <c r="J1139" s="67"/>
      <c r="K1139" s="16"/>
      <c r="L1139" s="88"/>
      <c r="M1139" s="89">
        <v>3214.611328125</v>
      </c>
      <c r="N1139" s="89">
        <v>9173.595703125</v>
      </c>
      <c r="O1139" s="78"/>
      <c r="P1139" s="90"/>
      <c r="Q1139" s="90"/>
      <c r="R1139" s="116"/>
      <c r="S1139" s="116"/>
      <c r="T1139" s="116"/>
      <c r="U1139" s="116"/>
      <c r="V1139" s="117"/>
      <c r="W1139" s="117"/>
      <c r="X1139" s="117"/>
      <c r="Y1139" s="117"/>
      <c r="Z1139" s="51"/>
      <c r="AA1139" s="85">
        <v>1139</v>
      </c>
      <c r="AB1139" s="85"/>
      <c r="AC1139">
        <v>23663</v>
      </c>
      <c r="AD1139">
        <v>459</v>
      </c>
      <c r="AE1139">
        <v>408</v>
      </c>
      <c r="AF1139">
        <v>1514</v>
      </c>
    </row>
    <row r="1140" spans="1:32" x14ac:dyDescent="0.3">
      <c r="A1140" t="s">
        <v>1591</v>
      </c>
      <c r="B1140" s="53"/>
      <c r="C1140" s="53"/>
      <c r="D1140" s="87">
        <f>Vertices[[#This Row],[followersCount]]/100000</f>
        <v>6.8999999999999997E-4</v>
      </c>
      <c r="E1140" s="84"/>
      <c r="F1140" s="15"/>
      <c r="G1140" s="15"/>
      <c r="H1140" s="67" t="str">
        <f>IF(Vertices[[#This Row],[Size]]&gt;50,Vertices[[#This Row],[Vertex]],"")</f>
        <v/>
      </c>
      <c r="I1140" s="67"/>
      <c r="J1140" s="67"/>
      <c r="K1140" s="16"/>
      <c r="L1140" s="88"/>
      <c r="M1140" s="89">
        <v>9303.927734375</v>
      </c>
      <c r="N1140" s="89">
        <v>6266.08935546875</v>
      </c>
      <c r="O1140" s="78"/>
      <c r="P1140" s="90"/>
      <c r="Q1140" s="90"/>
      <c r="R1140" s="116"/>
      <c r="S1140" s="116"/>
      <c r="T1140" s="116"/>
      <c r="U1140" s="116"/>
      <c r="V1140" s="117"/>
      <c r="W1140" s="117"/>
      <c r="X1140" s="117"/>
      <c r="Y1140" s="117"/>
      <c r="Z1140" s="51"/>
      <c r="AA1140" s="85">
        <v>1140</v>
      </c>
      <c r="AB1140" s="85"/>
      <c r="AC1140">
        <v>490</v>
      </c>
      <c r="AD1140">
        <v>69</v>
      </c>
      <c r="AE1140">
        <v>390</v>
      </c>
      <c r="AF1140">
        <v>110</v>
      </c>
    </row>
    <row r="1141" spans="1:32" x14ac:dyDescent="0.3">
      <c r="A1141" t="s">
        <v>1592</v>
      </c>
      <c r="B1141" s="53"/>
      <c r="C1141" s="53"/>
      <c r="D1141" s="87">
        <f>Vertices[[#This Row],[followersCount]]/100000</f>
        <v>1.2999999999999999E-4</v>
      </c>
      <c r="E1141" s="84"/>
      <c r="F1141" s="15"/>
      <c r="G1141" s="15"/>
      <c r="H1141" s="67" t="str">
        <f>IF(Vertices[[#This Row],[Size]]&gt;50,Vertices[[#This Row],[Vertex]],"")</f>
        <v/>
      </c>
      <c r="I1141" s="67"/>
      <c r="J1141" s="67"/>
      <c r="K1141" s="16"/>
      <c r="L1141" s="88"/>
      <c r="M1141" s="89">
        <v>695.4334716796875</v>
      </c>
      <c r="N1141" s="89">
        <v>2857.777587890625</v>
      </c>
      <c r="O1141" s="78"/>
      <c r="P1141" s="90"/>
      <c r="Q1141" s="90"/>
      <c r="R1141" s="116"/>
      <c r="S1141" s="116"/>
      <c r="T1141" s="116"/>
      <c r="U1141" s="116"/>
      <c r="V1141" s="117"/>
      <c r="W1141" s="117"/>
      <c r="X1141" s="117"/>
      <c r="Y1141" s="117"/>
      <c r="Z1141" s="51"/>
      <c r="AA1141" s="85">
        <v>1141</v>
      </c>
      <c r="AB1141" s="85"/>
      <c r="AC1141">
        <v>1</v>
      </c>
      <c r="AD1141">
        <v>13</v>
      </c>
      <c r="AE1141">
        <v>14</v>
      </c>
      <c r="AF1141">
        <v>121</v>
      </c>
    </row>
    <row r="1142" spans="1:32" x14ac:dyDescent="0.3">
      <c r="A1142" t="s">
        <v>1593</v>
      </c>
      <c r="B1142" s="53"/>
      <c r="C1142" s="53"/>
      <c r="D1142" s="87">
        <f>Vertices[[#This Row],[followersCount]]/100000</f>
        <v>1.24E-3</v>
      </c>
      <c r="E1142" s="84"/>
      <c r="F1142" s="15"/>
      <c r="G1142" s="15"/>
      <c r="H1142" s="67" t="str">
        <f>IF(Vertices[[#This Row],[Size]]&gt;50,Vertices[[#This Row],[Vertex]],"")</f>
        <v/>
      </c>
      <c r="I1142" s="67"/>
      <c r="J1142" s="67"/>
      <c r="K1142" s="16"/>
      <c r="L1142" s="88"/>
      <c r="M1142" s="89">
        <v>5772.74755859375</v>
      </c>
      <c r="N1142" s="89">
        <v>8002.689453125</v>
      </c>
      <c r="O1142" s="78"/>
      <c r="P1142" s="90"/>
      <c r="Q1142" s="90"/>
      <c r="R1142" s="116"/>
      <c r="S1142" s="116"/>
      <c r="T1142" s="116"/>
      <c r="U1142" s="116"/>
      <c r="V1142" s="117"/>
      <c r="W1142" s="117"/>
      <c r="X1142" s="117"/>
      <c r="Y1142" s="117"/>
      <c r="Z1142" s="51"/>
      <c r="AA1142" s="85">
        <v>1142</v>
      </c>
      <c r="AB1142" s="85"/>
      <c r="AC1142">
        <v>15</v>
      </c>
      <c r="AD1142">
        <v>124</v>
      </c>
      <c r="AE1142">
        <v>22</v>
      </c>
      <c r="AF1142">
        <v>257</v>
      </c>
    </row>
    <row r="1143" spans="1:32" x14ac:dyDescent="0.3">
      <c r="A1143" t="s">
        <v>1594</v>
      </c>
      <c r="B1143" s="53"/>
      <c r="C1143" s="53"/>
      <c r="D1143" s="87">
        <f>Vertices[[#This Row],[followersCount]]/100000</f>
        <v>4.4000000000000002E-4</v>
      </c>
      <c r="E1143" s="84"/>
      <c r="F1143" s="15"/>
      <c r="G1143" s="15"/>
      <c r="H1143" s="67" t="str">
        <f>IF(Vertices[[#This Row],[Size]]&gt;50,Vertices[[#This Row],[Vertex]],"")</f>
        <v/>
      </c>
      <c r="I1143" s="67"/>
      <c r="J1143" s="67"/>
      <c r="K1143" s="16"/>
      <c r="L1143" s="88"/>
      <c r="M1143" s="89">
        <v>5092.396484375</v>
      </c>
      <c r="N1143" s="89">
        <v>2420.83984375</v>
      </c>
      <c r="O1143" s="78"/>
      <c r="P1143" s="90"/>
      <c r="Q1143" s="90"/>
      <c r="R1143" s="116"/>
      <c r="S1143" s="116"/>
      <c r="T1143" s="116"/>
      <c r="U1143" s="116"/>
      <c r="V1143" s="117"/>
      <c r="W1143" s="117"/>
      <c r="X1143" s="117"/>
      <c r="Y1143" s="117"/>
      <c r="Z1143" s="51"/>
      <c r="AA1143" s="85">
        <v>1143</v>
      </c>
      <c r="AB1143" s="85"/>
      <c r="AC1143">
        <v>54</v>
      </c>
      <c r="AD1143">
        <v>44</v>
      </c>
      <c r="AE1143">
        <v>106</v>
      </c>
      <c r="AF1143">
        <v>135</v>
      </c>
    </row>
    <row r="1144" spans="1:32" x14ac:dyDescent="0.3">
      <c r="A1144" t="s">
        <v>1595</v>
      </c>
      <c r="B1144" s="53"/>
      <c r="C1144" s="53"/>
      <c r="D1144" s="87">
        <f>Vertices[[#This Row],[followersCount]]/100000</f>
        <v>2.7299999999999998E-3</v>
      </c>
      <c r="E1144" s="84"/>
      <c r="F1144" s="15"/>
      <c r="G1144" s="15"/>
      <c r="H1144" s="67" t="str">
        <f>IF(Vertices[[#This Row],[Size]]&gt;50,Vertices[[#This Row],[Vertex]],"")</f>
        <v/>
      </c>
      <c r="I1144" s="67"/>
      <c r="J1144" s="67"/>
      <c r="K1144" s="16"/>
      <c r="L1144" s="88"/>
      <c r="M1144" s="89">
        <v>7853.8642578125</v>
      </c>
      <c r="N1144" s="89">
        <v>1191.9571533203125</v>
      </c>
      <c r="O1144" s="78"/>
      <c r="P1144" s="90"/>
      <c r="Q1144" s="90"/>
      <c r="R1144" s="116"/>
      <c r="S1144" s="116"/>
      <c r="T1144" s="116"/>
      <c r="U1144" s="116"/>
      <c r="V1144" s="117"/>
      <c r="W1144" s="117"/>
      <c r="X1144" s="117"/>
      <c r="Y1144" s="117"/>
      <c r="Z1144" s="51"/>
      <c r="AA1144" s="85">
        <v>1144</v>
      </c>
      <c r="AB1144" s="85"/>
      <c r="AC1144">
        <v>3838</v>
      </c>
      <c r="AD1144">
        <v>273</v>
      </c>
      <c r="AE1144">
        <v>3917</v>
      </c>
      <c r="AF1144">
        <v>460</v>
      </c>
    </row>
    <row r="1145" spans="1:32" x14ac:dyDescent="0.3">
      <c r="A1145" t="s">
        <v>1596</v>
      </c>
      <c r="B1145" s="53"/>
      <c r="C1145" s="53"/>
      <c r="D1145" s="87">
        <f>Vertices[[#This Row],[followersCount]]/100000</f>
        <v>7.2999999999999996E-4</v>
      </c>
      <c r="E1145" s="84"/>
      <c r="F1145" s="15"/>
      <c r="G1145" s="15"/>
      <c r="H1145" s="67" t="str">
        <f>IF(Vertices[[#This Row],[Size]]&gt;50,Vertices[[#This Row],[Vertex]],"")</f>
        <v/>
      </c>
      <c r="I1145" s="67"/>
      <c r="J1145" s="67"/>
      <c r="K1145" s="16"/>
      <c r="L1145" s="88"/>
      <c r="M1145" s="89">
        <v>959.55865478515625</v>
      </c>
      <c r="N1145" s="89">
        <v>3464.7255859375</v>
      </c>
      <c r="O1145" s="78"/>
      <c r="P1145" s="90"/>
      <c r="Q1145" s="90"/>
      <c r="R1145" s="116"/>
      <c r="S1145" s="116"/>
      <c r="T1145" s="116"/>
      <c r="U1145" s="116"/>
      <c r="V1145" s="117"/>
      <c r="W1145" s="117"/>
      <c r="X1145" s="117"/>
      <c r="Y1145" s="117"/>
      <c r="Z1145" s="51"/>
      <c r="AA1145" s="85">
        <v>1145</v>
      </c>
      <c r="AB1145" s="85"/>
      <c r="AC1145">
        <v>71</v>
      </c>
      <c r="AD1145">
        <v>73</v>
      </c>
      <c r="AE1145">
        <v>76</v>
      </c>
      <c r="AF1145">
        <v>138</v>
      </c>
    </row>
    <row r="1146" spans="1:32" x14ac:dyDescent="0.3">
      <c r="A1146" t="s">
        <v>1597</v>
      </c>
      <c r="B1146" s="53"/>
      <c r="C1146" s="53"/>
      <c r="D1146" s="87">
        <f>Vertices[[#This Row],[followersCount]]/100000</f>
        <v>4.7800000000000004E-3</v>
      </c>
      <c r="E1146" s="84"/>
      <c r="F1146" s="15"/>
      <c r="G1146" s="15"/>
      <c r="H1146" s="67" t="str">
        <f>IF(Vertices[[#This Row],[Size]]&gt;50,Vertices[[#This Row],[Vertex]],"")</f>
        <v/>
      </c>
      <c r="I1146" s="67"/>
      <c r="J1146" s="67"/>
      <c r="K1146" s="16"/>
      <c r="L1146" s="88"/>
      <c r="M1146" s="89">
        <v>974.5552978515625</v>
      </c>
      <c r="N1146" s="89">
        <v>5578.1015625</v>
      </c>
      <c r="O1146" s="78"/>
      <c r="P1146" s="90"/>
      <c r="Q1146" s="90"/>
      <c r="R1146" s="116"/>
      <c r="S1146" s="116"/>
      <c r="T1146" s="116"/>
      <c r="U1146" s="116"/>
      <c r="V1146" s="117"/>
      <c r="W1146" s="117"/>
      <c r="X1146" s="117"/>
      <c r="Y1146" s="117"/>
      <c r="Z1146" s="51"/>
      <c r="AA1146" s="85">
        <v>1146</v>
      </c>
      <c r="AB1146" s="85"/>
      <c r="AC1146">
        <v>11605</v>
      </c>
      <c r="AD1146">
        <v>478</v>
      </c>
      <c r="AE1146">
        <v>2391</v>
      </c>
      <c r="AF1146">
        <v>443</v>
      </c>
    </row>
    <row r="1147" spans="1:32" x14ac:dyDescent="0.3">
      <c r="A1147" t="s">
        <v>1598</v>
      </c>
      <c r="B1147" s="53"/>
      <c r="C1147" s="53"/>
      <c r="D1147" s="87">
        <f>Vertices[[#This Row],[followersCount]]/100000</f>
        <v>3.6999999999999999E-4</v>
      </c>
      <c r="E1147" s="84"/>
      <c r="F1147" s="15"/>
      <c r="G1147" s="15"/>
      <c r="H1147" s="67" t="str">
        <f>IF(Vertices[[#This Row],[Size]]&gt;50,Vertices[[#This Row],[Vertex]],"")</f>
        <v/>
      </c>
      <c r="I1147" s="67"/>
      <c r="J1147" s="67"/>
      <c r="K1147" s="16"/>
      <c r="L1147" s="88"/>
      <c r="M1147" s="89">
        <v>1516.2518310546875</v>
      </c>
      <c r="N1147" s="89">
        <v>2550.945068359375</v>
      </c>
      <c r="O1147" s="78"/>
      <c r="P1147" s="90"/>
      <c r="Q1147" s="90"/>
      <c r="R1147" s="116"/>
      <c r="S1147" s="116"/>
      <c r="T1147" s="116"/>
      <c r="U1147" s="116"/>
      <c r="V1147" s="117"/>
      <c r="W1147" s="117"/>
      <c r="X1147" s="117"/>
      <c r="Y1147" s="117"/>
      <c r="Z1147" s="51"/>
      <c r="AA1147" s="85">
        <v>1147</v>
      </c>
      <c r="AB1147" s="85"/>
      <c r="AC1147">
        <v>131</v>
      </c>
      <c r="AD1147">
        <v>37</v>
      </c>
      <c r="AE1147">
        <v>17</v>
      </c>
      <c r="AF1147">
        <v>95</v>
      </c>
    </row>
    <row r="1148" spans="1:32" x14ac:dyDescent="0.3">
      <c r="A1148" t="s">
        <v>1599</v>
      </c>
      <c r="B1148" s="53"/>
      <c r="C1148" s="53"/>
      <c r="D1148" s="87">
        <f>Vertices[[#This Row],[followersCount]]/100000</f>
        <v>1.5E-3</v>
      </c>
      <c r="E1148" s="84"/>
      <c r="F1148" s="15"/>
      <c r="G1148" s="15"/>
      <c r="H1148" s="67" t="str">
        <f>IF(Vertices[[#This Row],[Size]]&gt;50,Vertices[[#This Row],[Vertex]],"")</f>
        <v/>
      </c>
      <c r="I1148" s="67"/>
      <c r="J1148" s="67"/>
      <c r="K1148" s="16"/>
      <c r="L1148" s="88"/>
      <c r="M1148" s="89">
        <v>5340.57275390625</v>
      </c>
      <c r="N1148" s="89">
        <v>2275.893798828125</v>
      </c>
      <c r="O1148" s="78"/>
      <c r="P1148" s="90"/>
      <c r="Q1148" s="90"/>
      <c r="R1148" s="116"/>
      <c r="S1148" s="116"/>
      <c r="T1148" s="116"/>
      <c r="U1148" s="116"/>
      <c r="V1148" s="117"/>
      <c r="W1148" s="117"/>
      <c r="X1148" s="117"/>
      <c r="Y1148" s="117"/>
      <c r="Z1148" s="51"/>
      <c r="AA1148" s="85">
        <v>1148</v>
      </c>
      <c r="AB1148" s="85"/>
      <c r="AC1148">
        <v>1333</v>
      </c>
      <c r="AD1148">
        <v>150</v>
      </c>
      <c r="AE1148">
        <v>351</v>
      </c>
      <c r="AF1148">
        <v>367</v>
      </c>
    </row>
    <row r="1149" spans="1:32" x14ac:dyDescent="0.3">
      <c r="A1149" t="s">
        <v>1600</v>
      </c>
      <c r="B1149" s="53"/>
      <c r="C1149" s="53"/>
      <c r="D1149" s="87">
        <f>Vertices[[#This Row],[followersCount]]/100000</f>
        <v>1.7099999999999999E-3</v>
      </c>
      <c r="E1149" s="84"/>
      <c r="F1149" s="15"/>
      <c r="G1149" s="15"/>
      <c r="H1149" s="67" t="str">
        <f>IF(Vertices[[#This Row],[Size]]&gt;50,Vertices[[#This Row],[Vertex]],"")</f>
        <v/>
      </c>
      <c r="I1149" s="67"/>
      <c r="J1149" s="67"/>
      <c r="K1149" s="16"/>
      <c r="L1149" s="88"/>
      <c r="M1149" s="89">
        <v>6486.0146484375</v>
      </c>
      <c r="N1149" s="89">
        <v>7712.513671875</v>
      </c>
      <c r="O1149" s="78"/>
      <c r="P1149" s="90"/>
      <c r="Q1149" s="90"/>
      <c r="R1149" s="116"/>
      <c r="S1149" s="116"/>
      <c r="T1149" s="116"/>
      <c r="U1149" s="116"/>
      <c r="V1149" s="117"/>
      <c r="W1149" s="117"/>
      <c r="X1149" s="117"/>
      <c r="Y1149" s="117"/>
      <c r="Z1149" s="51"/>
      <c r="AA1149" s="85">
        <v>1149</v>
      </c>
      <c r="AB1149" s="85"/>
      <c r="AC1149">
        <v>201</v>
      </c>
      <c r="AD1149">
        <v>171</v>
      </c>
      <c r="AE1149">
        <v>9</v>
      </c>
      <c r="AF1149">
        <v>242</v>
      </c>
    </row>
    <row r="1150" spans="1:32" x14ac:dyDescent="0.3">
      <c r="A1150" t="s">
        <v>1601</v>
      </c>
      <c r="B1150" s="53"/>
      <c r="C1150" s="53"/>
      <c r="D1150" s="87">
        <f>Vertices[[#This Row],[followersCount]]/100000</f>
        <v>3.2000000000000003E-4</v>
      </c>
      <c r="E1150" s="84"/>
      <c r="F1150" s="15"/>
      <c r="G1150" s="15"/>
      <c r="H1150" s="67" t="str">
        <f>IF(Vertices[[#This Row],[Size]]&gt;50,Vertices[[#This Row],[Vertex]],"")</f>
        <v/>
      </c>
      <c r="I1150" s="67"/>
      <c r="J1150" s="67"/>
      <c r="K1150" s="16"/>
      <c r="L1150" s="88"/>
      <c r="M1150" s="89">
        <v>2422.58251953125</v>
      </c>
      <c r="N1150" s="89">
        <v>8259.3125</v>
      </c>
      <c r="O1150" s="78"/>
      <c r="P1150" s="90"/>
      <c r="Q1150" s="90"/>
      <c r="R1150" s="116"/>
      <c r="S1150" s="116"/>
      <c r="T1150" s="116"/>
      <c r="U1150" s="116"/>
      <c r="V1150" s="117"/>
      <c r="W1150" s="117"/>
      <c r="X1150" s="117"/>
      <c r="Y1150" s="117"/>
      <c r="Z1150" s="51"/>
      <c r="AA1150" s="85">
        <v>1150</v>
      </c>
      <c r="AB1150" s="85"/>
      <c r="AC1150">
        <v>53</v>
      </c>
      <c r="AD1150">
        <v>32</v>
      </c>
      <c r="AE1150">
        <v>10</v>
      </c>
      <c r="AF1150">
        <v>229</v>
      </c>
    </row>
    <row r="1151" spans="1:32" x14ac:dyDescent="0.3">
      <c r="A1151" t="s">
        <v>1602</v>
      </c>
      <c r="B1151" s="53"/>
      <c r="C1151" s="53"/>
      <c r="D1151" s="87">
        <f>Vertices[[#This Row],[followersCount]]/100000</f>
        <v>5.45E-3</v>
      </c>
      <c r="E1151" s="84"/>
      <c r="F1151" s="15"/>
      <c r="G1151" s="15"/>
      <c r="H1151" s="67" t="str">
        <f>IF(Vertices[[#This Row],[Size]]&gt;50,Vertices[[#This Row],[Vertex]],"")</f>
        <v/>
      </c>
      <c r="I1151" s="67"/>
      <c r="J1151" s="67"/>
      <c r="K1151" s="16"/>
      <c r="L1151" s="88"/>
      <c r="M1151" s="89">
        <v>9317.78125</v>
      </c>
      <c r="N1151" s="89">
        <v>5741.5693359375</v>
      </c>
      <c r="O1151" s="78"/>
      <c r="P1151" s="90"/>
      <c r="Q1151" s="90"/>
      <c r="R1151" s="116"/>
      <c r="S1151" s="116"/>
      <c r="T1151" s="116"/>
      <c r="U1151" s="116"/>
      <c r="V1151" s="117"/>
      <c r="W1151" s="117"/>
      <c r="X1151" s="117"/>
      <c r="Y1151" s="117"/>
      <c r="Z1151" s="51"/>
      <c r="AA1151" s="85">
        <v>1151</v>
      </c>
      <c r="AB1151" s="85"/>
      <c r="AC1151">
        <v>678</v>
      </c>
      <c r="AD1151">
        <v>545</v>
      </c>
      <c r="AE1151">
        <v>9</v>
      </c>
      <c r="AF1151">
        <v>278</v>
      </c>
    </row>
    <row r="1152" spans="1:32" x14ac:dyDescent="0.3">
      <c r="A1152" t="s">
        <v>1603</v>
      </c>
      <c r="B1152" s="53"/>
      <c r="C1152" s="53"/>
      <c r="D1152" s="87">
        <f>Vertices[[#This Row],[followersCount]]/100000</f>
        <v>1E-4</v>
      </c>
      <c r="E1152" s="84"/>
      <c r="F1152" s="15"/>
      <c r="G1152" s="15"/>
      <c r="H1152" s="67" t="str">
        <f>IF(Vertices[[#This Row],[Size]]&gt;50,Vertices[[#This Row],[Vertex]],"")</f>
        <v/>
      </c>
      <c r="I1152" s="67"/>
      <c r="J1152" s="67"/>
      <c r="K1152" s="16"/>
      <c r="L1152" s="88"/>
      <c r="M1152" s="89">
        <v>4655.61669921875</v>
      </c>
      <c r="N1152" s="89">
        <v>2724.271728515625</v>
      </c>
      <c r="O1152" s="78"/>
      <c r="P1152" s="90"/>
      <c r="Q1152" s="90"/>
      <c r="R1152" s="116"/>
      <c r="S1152" s="116"/>
      <c r="T1152" s="116"/>
      <c r="U1152" s="116"/>
      <c r="V1152" s="117"/>
      <c r="W1152" s="117"/>
      <c r="X1152" s="117"/>
      <c r="Y1152" s="117"/>
      <c r="Z1152" s="51"/>
      <c r="AA1152" s="85">
        <v>1152</v>
      </c>
      <c r="AB1152" s="85"/>
      <c r="AC1152">
        <v>3</v>
      </c>
      <c r="AD1152">
        <v>10</v>
      </c>
      <c r="AE1152">
        <v>1</v>
      </c>
      <c r="AF1152">
        <v>131</v>
      </c>
    </row>
    <row r="1153" spans="1:32" x14ac:dyDescent="0.3">
      <c r="A1153" t="s">
        <v>1604</v>
      </c>
      <c r="B1153" s="53"/>
      <c r="C1153" s="53"/>
      <c r="D1153" s="87">
        <f>Vertices[[#This Row],[followersCount]]/100000</f>
        <v>3.7699999999999999E-3</v>
      </c>
      <c r="E1153" s="84"/>
      <c r="F1153" s="15"/>
      <c r="G1153" s="15"/>
      <c r="H1153" s="67" t="str">
        <f>IF(Vertices[[#This Row],[Size]]&gt;50,Vertices[[#This Row],[Vertex]],"")</f>
        <v/>
      </c>
      <c r="I1153" s="67"/>
      <c r="J1153" s="67"/>
      <c r="K1153" s="16"/>
      <c r="L1153" s="88"/>
      <c r="M1153" s="89">
        <v>1732.0556640625</v>
      </c>
      <c r="N1153" s="89">
        <v>1489.0889892578125</v>
      </c>
      <c r="O1153" s="78"/>
      <c r="P1153" s="90"/>
      <c r="Q1153" s="90"/>
      <c r="R1153" s="116"/>
      <c r="S1153" s="116"/>
      <c r="T1153" s="116"/>
      <c r="U1153" s="116"/>
      <c r="V1153" s="117"/>
      <c r="W1153" s="117"/>
      <c r="X1153" s="117"/>
      <c r="Y1153" s="117"/>
      <c r="Z1153" s="51"/>
      <c r="AA1153" s="85">
        <v>1153</v>
      </c>
      <c r="AB1153" s="85"/>
      <c r="AC1153">
        <v>14946</v>
      </c>
      <c r="AD1153">
        <v>377</v>
      </c>
      <c r="AE1153">
        <v>469</v>
      </c>
      <c r="AF1153">
        <v>449</v>
      </c>
    </row>
    <row r="1154" spans="1:32" x14ac:dyDescent="0.3">
      <c r="A1154" t="s">
        <v>1605</v>
      </c>
      <c r="B1154" s="53"/>
      <c r="C1154" s="53"/>
      <c r="D1154" s="87">
        <f>Vertices[[#This Row],[followersCount]]/100000</f>
        <v>3.6220000000000002E-2</v>
      </c>
      <c r="E1154" s="84"/>
      <c r="F1154" s="15"/>
      <c r="G1154" s="15"/>
      <c r="H1154" s="67" t="str">
        <f>IF(Vertices[[#This Row],[Size]]&gt;50,Vertices[[#This Row],[Vertex]],"")</f>
        <v/>
      </c>
      <c r="I1154" s="67"/>
      <c r="J1154" s="67"/>
      <c r="K1154" s="16"/>
      <c r="L1154" s="88"/>
      <c r="M1154" s="89">
        <v>736.84405517578125</v>
      </c>
      <c r="N1154" s="89">
        <v>4816.16455078125</v>
      </c>
      <c r="O1154" s="78"/>
      <c r="P1154" s="90"/>
      <c r="Q1154" s="90"/>
      <c r="R1154" s="116"/>
      <c r="S1154" s="116"/>
      <c r="T1154" s="116"/>
      <c r="U1154" s="116"/>
      <c r="V1154" s="117"/>
      <c r="W1154" s="117"/>
      <c r="X1154" s="117"/>
      <c r="Y1154" s="117"/>
      <c r="Z1154" s="51"/>
      <c r="AA1154" s="85">
        <v>1154</v>
      </c>
      <c r="AB1154" s="85"/>
      <c r="AC1154">
        <v>4719</v>
      </c>
      <c r="AD1154">
        <v>3622</v>
      </c>
      <c r="AE1154">
        <v>776</v>
      </c>
      <c r="AF1154">
        <v>1813</v>
      </c>
    </row>
    <row r="1155" spans="1:32" x14ac:dyDescent="0.3">
      <c r="A1155" t="s">
        <v>1606</v>
      </c>
      <c r="B1155" s="53"/>
      <c r="C1155" s="53"/>
      <c r="D1155" s="87">
        <f>Vertices[[#This Row],[followersCount]]/100000</f>
        <v>9.0000000000000006E-5</v>
      </c>
      <c r="E1155" s="84"/>
      <c r="F1155" s="15"/>
      <c r="G1155" s="15"/>
      <c r="H1155" s="67" t="str">
        <f>IF(Vertices[[#This Row],[Size]]&gt;50,Vertices[[#This Row],[Vertex]],"")</f>
        <v/>
      </c>
      <c r="I1155" s="67"/>
      <c r="J1155" s="67"/>
      <c r="K1155" s="16"/>
      <c r="L1155" s="88"/>
      <c r="M1155" s="89">
        <v>859.7003173828125</v>
      </c>
      <c r="N1155" s="89">
        <v>6492.80712890625</v>
      </c>
      <c r="O1155" s="78"/>
      <c r="P1155" s="90"/>
      <c r="Q1155" s="90"/>
      <c r="R1155" s="116"/>
      <c r="S1155" s="116"/>
      <c r="T1155" s="116"/>
      <c r="U1155" s="116"/>
      <c r="V1155" s="117"/>
      <c r="W1155" s="117"/>
      <c r="X1155" s="117"/>
      <c r="Y1155" s="117"/>
      <c r="Z1155" s="51"/>
      <c r="AA1155" s="85">
        <v>1155</v>
      </c>
      <c r="AB1155" s="85"/>
      <c r="AC1155">
        <v>13</v>
      </c>
      <c r="AD1155">
        <v>9</v>
      </c>
      <c r="AE1155">
        <v>141</v>
      </c>
      <c r="AF1155">
        <v>52</v>
      </c>
    </row>
    <row r="1156" spans="1:32" x14ac:dyDescent="0.3">
      <c r="A1156" t="s">
        <v>1607</v>
      </c>
      <c r="B1156" s="53"/>
      <c r="C1156" s="53"/>
      <c r="D1156" s="87">
        <f>Vertices[[#This Row],[followersCount]]/100000</f>
        <v>2.14E-3</v>
      </c>
      <c r="E1156" s="84"/>
      <c r="F1156" s="15"/>
      <c r="G1156" s="15"/>
      <c r="H1156" s="67" t="str">
        <f>IF(Vertices[[#This Row],[Size]]&gt;50,Vertices[[#This Row],[Vertex]],"")</f>
        <v/>
      </c>
      <c r="I1156" s="67"/>
      <c r="J1156" s="67"/>
      <c r="K1156" s="16"/>
      <c r="L1156" s="88"/>
      <c r="M1156" s="89">
        <v>9675.791015625</v>
      </c>
      <c r="N1156" s="89">
        <v>5807.29638671875</v>
      </c>
      <c r="O1156" s="78"/>
      <c r="P1156" s="90"/>
      <c r="Q1156" s="90"/>
      <c r="R1156" s="116"/>
      <c r="S1156" s="116"/>
      <c r="T1156" s="116"/>
      <c r="U1156" s="116"/>
      <c r="V1156" s="117"/>
      <c r="W1156" s="117"/>
      <c r="X1156" s="117"/>
      <c r="Y1156" s="117"/>
      <c r="Z1156" s="51"/>
      <c r="AA1156" s="85">
        <v>1156</v>
      </c>
      <c r="AB1156" s="85"/>
      <c r="AC1156">
        <v>3128</v>
      </c>
      <c r="AD1156">
        <v>214</v>
      </c>
      <c r="AE1156">
        <v>2467</v>
      </c>
      <c r="AF1156">
        <v>223</v>
      </c>
    </row>
    <row r="1157" spans="1:32" x14ac:dyDescent="0.3">
      <c r="A1157" t="s">
        <v>1608</v>
      </c>
      <c r="B1157" s="53"/>
      <c r="C1157" s="53"/>
      <c r="D1157" s="87">
        <f>Vertices[[#This Row],[followersCount]]/100000</f>
        <v>3.1150000000000001E-2</v>
      </c>
      <c r="E1157" s="84"/>
      <c r="F1157" s="15"/>
      <c r="G1157" s="15"/>
      <c r="H1157" s="67" t="str">
        <f>IF(Vertices[[#This Row],[Size]]&gt;50,Vertices[[#This Row],[Vertex]],"")</f>
        <v/>
      </c>
      <c r="I1157" s="67"/>
      <c r="J1157" s="67"/>
      <c r="K1157" s="16"/>
      <c r="L1157" s="88"/>
      <c r="M1157" s="89">
        <v>7408.908203125</v>
      </c>
      <c r="N1157" s="89">
        <v>7813.24609375</v>
      </c>
      <c r="O1157" s="78"/>
      <c r="P1157" s="90"/>
      <c r="Q1157" s="90"/>
      <c r="R1157" s="116"/>
      <c r="S1157" s="116"/>
      <c r="T1157" s="116"/>
      <c r="U1157" s="116"/>
      <c r="V1157" s="117"/>
      <c r="W1157" s="117"/>
      <c r="X1157" s="117"/>
      <c r="Y1157" s="117"/>
      <c r="Z1157" s="51"/>
      <c r="AA1157" s="85">
        <v>1157</v>
      </c>
      <c r="AB1157" s="85"/>
      <c r="AC1157">
        <v>4169</v>
      </c>
      <c r="AD1157">
        <v>3115</v>
      </c>
      <c r="AE1157">
        <v>368</v>
      </c>
      <c r="AF1157">
        <v>2062</v>
      </c>
    </row>
    <row r="1158" spans="1:32" x14ac:dyDescent="0.3">
      <c r="A1158" t="s">
        <v>1609</v>
      </c>
      <c r="B1158" s="53"/>
      <c r="C1158" s="53"/>
      <c r="D1158" s="87">
        <f>Vertices[[#This Row],[followersCount]]/100000</f>
        <v>1.332E-2</v>
      </c>
      <c r="E1158" s="84"/>
      <c r="F1158" s="15"/>
      <c r="G1158" s="15"/>
      <c r="H1158" s="67" t="str">
        <f>IF(Vertices[[#This Row],[Size]]&gt;50,Vertices[[#This Row],[Vertex]],"")</f>
        <v/>
      </c>
      <c r="I1158" s="67"/>
      <c r="J1158" s="67"/>
      <c r="K1158" s="16"/>
      <c r="L1158" s="88"/>
      <c r="M1158" s="89">
        <v>7011.88037109375</v>
      </c>
      <c r="N1158" s="89">
        <v>2730.083740234375</v>
      </c>
      <c r="O1158" s="78"/>
      <c r="P1158" s="90"/>
      <c r="Q1158" s="90"/>
      <c r="R1158" s="116"/>
      <c r="S1158" s="116"/>
      <c r="T1158" s="116"/>
      <c r="U1158" s="116"/>
      <c r="V1158" s="117"/>
      <c r="W1158" s="117"/>
      <c r="X1158" s="117"/>
      <c r="Y1158" s="117"/>
      <c r="Z1158" s="51"/>
      <c r="AA1158" s="85">
        <v>1158</v>
      </c>
      <c r="AB1158" s="85"/>
      <c r="AC1158">
        <v>17554</v>
      </c>
      <c r="AD1158">
        <v>1332</v>
      </c>
      <c r="AE1158">
        <v>416</v>
      </c>
      <c r="AF1158">
        <v>155</v>
      </c>
    </row>
    <row r="1159" spans="1:32" x14ac:dyDescent="0.3">
      <c r="A1159" t="s">
        <v>1610</v>
      </c>
      <c r="B1159" s="53"/>
      <c r="C1159" s="53"/>
      <c r="D1159" s="87">
        <f>Vertices[[#This Row],[followersCount]]/100000</f>
        <v>1.0300000000000001E-3</v>
      </c>
      <c r="E1159" s="84"/>
      <c r="F1159" s="15"/>
      <c r="G1159" s="15"/>
      <c r="H1159" s="67" t="str">
        <f>IF(Vertices[[#This Row],[Size]]&gt;50,Vertices[[#This Row],[Vertex]],"")</f>
        <v/>
      </c>
      <c r="I1159" s="67"/>
      <c r="J1159" s="67"/>
      <c r="K1159" s="16"/>
      <c r="L1159" s="88"/>
      <c r="M1159" s="89">
        <v>9397.2607421875</v>
      </c>
      <c r="N1159" s="89">
        <v>3168.107177734375</v>
      </c>
      <c r="O1159" s="78"/>
      <c r="P1159" s="90"/>
      <c r="Q1159" s="90"/>
      <c r="R1159" s="116"/>
      <c r="S1159" s="116"/>
      <c r="T1159" s="116"/>
      <c r="U1159" s="116"/>
      <c r="V1159" s="117"/>
      <c r="W1159" s="117"/>
      <c r="X1159" s="117"/>
      <c r="Y1159" s="117"/>
      <c r="Z1159" s="51"/>
      <c r="AA1159" s="85">
        <v>1159</v>
      </c>
      <c r="AB1159" s="85"/>
      <c r="AC1159">
        <v>499</v>
      </c>
      <c r="AD1159">
        <v>103</v>
      </c>
      <c r="AE1159">
        <v>1709</v>
      </c>
      <c r="AF1159">
        <v>200</v>
      </c>
    </row>
    <row r="1160" spans="1:32" x14ac:dyDescent="0.3">
      <c r="A1160" t="s">
        <v>395</v>
      </c>
      <c r="B1160" s="53"/>
      <c r="C1160" s="53"/>
      <c r="D1160" s="87">
        <f>Vertices[[#This Row],[followersCount]]/100000</f>
        <v>9.3600000000000003E-3</v>
      </c>
      <c r="E1160" s="84"/>
      <c r="F1160" s="15"/>
      <c r="G1160" s="15"/>
      <c r="H1160" s="67" t="str">
        <f>IF(Vertices[[#This Row],[Size]]&gt;50,Vertices[[#This Row],[Vertex]],"")</f>
        <v/>
      </c>
      <c r="I1160" s="67"/>
      <c r="J1160" s="67"/>
      <c r="K1160" s="16"/>
      <c r="L1160" s="88"/>
      <c r="M1160" s="89">
        <v>3813.33251953125</v>
      </c>
      <c r="N1160" s="89">
        <v>6757.5712890625</v>
      </c>
      <c r="O1160" s="78"/>
      <c r="P1160" s="90"/>
      <c r="Q1160" s="90"/>
      <c r="R1160" s="116"/>
      <c r="S1160" s="116"/>
      <c r="T1160" s="116"/>
      <c r="U1160" s="116"/>
      <c r="V1160" s="117"/>
      <c r="W1160" s="117"/>
      <c r="X1160" s="117"/>
      <c r="Y1160" s="117"/>
      <c r="Z1160" s="51"/>
      <c r="AA1160" s="85">
        <v>1160</v>
      </c>
      <c r="AB1160" s="85"/>
      <c r="AC1160">
        <v>6512</v>
      </c>
      <c r="AD1160">
        <v>936</v>
      </c>
      <c r="AE1160">
        <v>169</v>
      </c>
      <c r="AF1160">
        <v>862</v>
      </c>
    </row>
    <row r="1161" spans="1:32" x14ac:dyDescent="0.3">
      <c r="A1161" t="s">
        <v>1611</v>
      </c>
      <c r="B1161" s="53"/>
      <c r="C1161" s="53"/>
      <c r="D1161" s="87">
        <f>Vertices[[#This Row],[followersCount]]/100000</f>
        <v>5.13E-3</v>
      </c>
      <c r="E1161" s="84"/>
      <c r="F1161" s="15"/>
      <c r="G1161" s="15"/>
      <c r="H1161" s="67" t="str">
        <f>IF(Vertices[[#This Row],[Size]]&gt;50,Vertices[[#This Row],[Vertex]],"")</f>
        <v/>
      </c>
      <c r="I1161" s="67"/>
      <c r="J1161" s="67"/>
      <c r="K1161" s="16"/>
      <c r="L1161" s="88"/>
      <c r="M1161" s="89">
        <v>6060.95458984375</v>
      </c>
      <c r="N1161" s="89">
        <v>1813.45947265625</v>
      </c>
      <c r="O1161" s="78"/>
      <c r="P1161" s="90"/>
      <c r="Q1161" s="90"/>
      <c r="R1161" s="116"/>
      <c r="S1161" s="116"/>
      <c r="T1161" s="116"/>
      <c r="U1161" s="116"/>
      <c r="V1161" s="117"/>
      <c r="W1161" s="117"/>
      <c r="X1161" s="117"/>
      <c r="Y1161" s="117"/>
      <c r="Z1161" s="51"/>
      <c r="AA1161" s="85">
        <v>1161</v>
      </c>
      <c r="AB1161" s="85"/>
      <c r="AC1161">
        <v>38556</v>
      </c>
      <c r="AD1161">
        <v>513</v>
      </c>
      <c r="AE1161">
        <v>1275</v>
      </c>
      <c r="AF1161">
        <v>432</v>
      </c>
    </row>
    <row r="1162" spans="1:32" x14ac:dyDescent="0.3">
      <c r="A1162" t="s">
        <v>1612</v>
      </c>
      <c r="B1162" s="53"/>
      <c r="C1162" s="53"/>
      <c r="D1162" s="87">
        <f>Vertices[[#This Row],[followersCount]]/100000</f>
        <v>6.0999999999999997E-4</v>
      </c>
      <c r="E1162" s="84"/>
      <c r="F1162" s="15"/>
      <c r="G1162" s="15"/>
      <c r="H1162" s="67" t="str">
        <f>IF(Vertices[[#This Row],[Size]]&gt;50,Vertices[[#This Row],[Vertex]],"")</f>
        <v/>
      </c>
      <c r="I1162" s="67"/>
      <c r="J1162" s="67"/>
      <c r="K1162" s="16"/>
      <c r="L1162" s="88"/>
      <c r="M1162" s="89">
        <v>8394.4462890625</v>
      </c>
      <c r="N1162" s="89">
        <v>7678.3525390625</v>
      </c>
      <c r="O1162" s="78"/>
      <c r="P1162" s="90"/>
      <c r="Q1162" s="90"/>
      <c r="R1162" s="116"/>
      <c r="S1162" s="116"/>
      <c r="T1162" s="116"/>
      <c r="U1162" s="116"/>
      <c r="V1162" s="117"/>
      <c r="W1162" s="117"/>
      <c r="X1162" s="117"/>
      <c r="Y1162" s="117"/>
      <c r="Z1162" s="51"/>
      <c r="AA1162" s="85">
        <v>1162</v>
      </c>
      <c r="AB1162" s="85"/>
      <c r="AC1162">
        <v>750</v>
      </c>
      <c r="AD1162">
        <v>61</v>
      </c>
      <c r="AE1162">
        <v>569</v>
      </c>
      <c r="AF1162">
        <v>224</v>
      </c>
    </row>
    <row r="1163" spans="1:32" x14ac:dyDescent="0.3">
      <c r="A1163" t="s">
        <v>1613</v>
      </c>
      <c r="B1163" s="53"/>
      <c r="C1163" s="53"/>
      <c r="D1163" s="87">
        <f>Vertices[[#This Row],[followersCount]]/100000</f>
        <v>3.2000000000000002E-3</v>
      </c>
      <c r="E1163" s="84"/>
      <c r="F1163" s="15"/>
      <c r="G1163" s="15"/>
      <c r="H1163" s="67" t="str">
        <f>IF(Vertices[[#This Row],[Size]]&gt;50,Vertices[[#This Row],[Vertex]],"")</f>
        <v/>
      </c>
      <c r="I1163" s="67"/>
      <c r="J1163" s="67"/>
      <c r="K1163" s="16"/>
      <c r="L1163" s="88"/>
      <c r="M1163" s="89">
        <v>1479.3355712890625</v>
      </c>
      <c r="N1163" s="89">
        <v>7821.736328125</v>
      </c>
      <c r="O1163" s="78"/>
      <c r="P1163" s="90"/>
      <c r="Q1163" s="90"/>
      <c r="R1163" s="116"/>
      <c r="S1163" s="116"/>
      <c r="T1163" s="116"/>
      <c r="U1163" s="116"/>
      <c r="V1163" s="117"/>
      <c r="W1163" s="117"/>
      <c r="X1163" s="117"/>
      <c r="Y1163" s="117"/>
      <c r="Z1163" s="51"/>
      <c r="AA1163" s="85">
        <v>1163</v>
      </c>
      <c r="AB1163" s="85"/>
      <c r="AC1163">
        <v>2903</v>
      </c>
      <c r="AD1163">
        <v>320</v>
      </c>
      <c r="AE1163">
        <v>5128</v>
      </c>
      <c r="AF1163">
        <v>478</v>
      </c>
    </row>
    <row r="1164" spans="1:32" x14ac:dyDescent="0.3">
      <c r="A1164" t="s">
        <v>1614</v>
      </c>
      <c r="B1164" s="53"/>
      <c r="C1164" s="53"/>
      <c r="D1164" s="87">
        <f>Vertices[[#This Row],[followersCount]]/100000</f>
        <v>1.1270000000000001E-2</v>
      </c>
      <c r="E1164" s="84"/>
      <c r="F1164" s="15"/>
      <c r="G1164" s="15"/>
      <c r="H1164" s="67" t="str">
        <f>IF(Vertices[[#This Row],[Size]]&gt;50,Vertices[[#This Row],[Vertex]],"")</f>
        <v/>
      </c>
      <c r="I1164" s="67"/>
      <c r="J1164" s="67"/>
      <c r="K1164" s="16"/>
      <c r="L1164" s="88"/>
      <c r="M1164" s="89">
        <v>1529.29443359375</v>
      </c>
      <c r="N1164" s="89">
        <v>8344.8486328125</v>
      </c>
      <c r="O1164" s="78"/>
      <c r="P1164" s="90"/>
      <c r="Q1164" s="90"/>
      <c r="R1164" s="116"/>
      <c r="S1164" s="116"/>
      <c r="T1164" s="116"/>
      <c r="U1164" s="116"/>
      <c r="V1164" s="117"/>
      <c r="W1164" s="117"/>
      <c r="X1164" s="117"/>
      <c r="Y1164" s="117"/>
      <c r="Z1164" s="51"/>
      <c r="AA1164" s="85">
        <v>1164</v>
      </c>
      <c r="AB1164" s="85"/>
      <c r="AC1164">
        <v>674</v>
      </c>
      <c r="AD1164">
        <v>1127</v>
      </c>
      <c r="AE1164">
        <v>249</v>
      </c>
      <c r="AF1164">
        <v>867</v>
      </c>
    </row>
    <row r="1165" spans="1:32" x14ac:dyDescent="0.3">
      <c r="A1165" t="s">
        <v>1615</v>
      </c>
      <c r="B1165" s="53"/>
      <c r="C1165" s="53"/>
      <c r="D1165" s="87">
        <f>Vertices[[#This Row],[followersCount]]/100000</f>
        <v>5.4000000000000001E-4</v>
      </c>
      <c r="E1165" s="84"/>
      <c r="F1165" s="15"/>
      <c r="G1165" s="15"/>
      <c r="H1165" s="67" t="str">
        <f>IF(Vertices[[#This Row],[Size]]&gt;50,Vertices[[#This Row],[Vertex]],"")</f>
        <v/>
      </c>
      <c r="I1165" s="67"/>
      <c r="J1165" s="67"/>
      <c r="K1165" s="16"/>
      <c r="L1165" s="88"/>
      <c r="M1165" s="89">
        <v>3424.943603515625</v>
      </c>
      <c r="N1165" s="89">
        <v>667.843017578125</v>
      </c>
      <c r="O1165" s="78"/>
      <c r="P1165" s="90"/>
      <c r="Q1165" s="90"/>
      <c r="R1165" s="116"/>
      <c r="S1165" s="116"/>
      <c r="T1165" s="116"/>
      <c r="U1165" s="116"/>
      <c r="V1165" s="117"/>
      <c r="W1165" s="117"/>
      <c r="X1165" s="117"/>
      <c r="Y1165" s="117"/>
      <c r="Z1165" s="51"/>
      <c r="AA1165" s="85">
        <v>1165</v>
      </c>
      <c r="AB1165" s="85"/>
      <c r="AC1165">
        <v>301</v>
      </c>
      <c r="AD1165">
        <v>54</v>
      </c>
      <c r="AE1165">
        <v>343</v>
      </c>
      <c r="AF1165">
        <v>322</v>
      </c>
    </row>
    <row r="1166" spans="1:32" x14ac:dyDescent="0.3">
      <c r="A1166" t="s">
        <v>1616</v>
      </c>
      <c r="B1166" s="53"/>
      <c r="C1166" s="53"/>
      <c r="D1166" s="87">
        <f>Vertices[[#This Row],[followersCount]]/100000</f>
        <v>5.0800000000000003E-3</v>
      </c>
      <c r="E1166" s="84"/>
      <c r="F1166" s="15"/>
      <c r="G1166" s="15"/>
      <c r="H1166" s="67" t="str">
        <f>IF(Vertices[[#This Row],[Size]]&gt;50,Vertices[[#This Row],[Vertex]],"")</f>
        <v/>
      </c>
      <c r="I1166" s="67"/>
      <c r="J1166" s="67"/>
      <c r="K1166" s="16"/>
      <c r="L1166" s="88"/>
      <c r="M1166" s="89">
        <v>3568.66796875</v>
      </c>
      <c r="N1166" s="89">
        <v>7379.8359375</v>
      </c>
      <c r="O1166" s="78"/>
      <c r="P1166" s="90"/>
      <c r="Q1166" s="90"/>
      <c r="R1166" s="116"/>
      <c r="S1166" s="116"/>
      <c r="T1166" s="116"/>
      <c r="U1166" s="116"/>
      <c r="V1166" s="117"/>
      <c r="W1166" s="117"/>
      <c r="X1166" s="117"/>
      <c r="Y1166" s="117"/>
      <c r="Z1166" s="51"/>
      <c r="AA1166" s="85">
        <v>1166</v>
      </c>
      <c r="AB1166" s="85"/>
      <c r="AC1166">
        <v>474</v>
      </c>
      <c r="AD1166">
        <v>508</v>
      </c>
      <c r="AE1166">
        <v>7</v>
      </c>
      <c r="AF1166">
        <v>149</v>
      </c>
    </row>
    <row r="1167" spans="1:32" x14ac:dyDescent="0.3">
      <c r="A1167" t="s">
        <v>1617</v>
      </c>
      <c r="B1167" s="53"/>
      <c r="C1167" s="53"/>
      <c r="D1167" s="87">
        <f>Vertices[[#This Row],[followersCount]]/100000</f>
        <v>5.5300000000000002E-3</v>
      </c>
      <c r="E1167" s="84"/>
      <c r="F1167" s="15"/>
      <c r="G1167" s="15"/>
      <c r="H1167" s="67" t="str">
        <f>IF(Vertices[[#This Row],[Size]]&gt;50,Vertices[[#This Row],[Vertex]],"")</f>
        <v/>
      </c>
      <c r="I1167" s="67"/>
      <c r="J1167" s="67"/>
      <c r="K1167" s="16"/>
      <c r="L1167" s="88"/>
      <c r="M1167" s="89">
        <v>4501.1962890625</v>
      </c>
      <c r="N1167" s="89">
        <v>128.86189270019531</v>
      </c>
      <c r="O1167" s="78"/>
      <c r="P1167" s="90"/>
      <c r="Q1167" s="90"/>
      <c r="R1167" s="116"/>
      <c r="S1167" s="116"/>
      <c r="T1167" s="116"/>
      <c r="U1167" s="116"/>
      <c r="V1167" s="117"/>
      <c r="W1167" s="117"/>
      <c r="X1167" s="117"/>
      <c r="Y1167" s="117"/>
      <c r="Z1167" s="51"/>
      <c r="AA1167" s="85">
        <v>1167</v>
      </c>
      <c r="AB1167" s="85"/>
      <c r="AC1167">
        <v>3734</v>
      </c>
      <c r="AD1167">
        <v>553</v>
      </c>
      <c r="AE1167">
        <v>151</v>
      </c>
      <c r="AF1167">
        <v>920</v>
      </c>
    </row>
    <row r="1168" spans="1:32" x14ac:dyDescent="0.3">
      <c r="A1168" t="s">
        <v>1618</v>
      </c>
      <c r="B1168" s="53"/>
      <c r="C1168" s="53"/>
      <c r="D1168" s="87">
        <f>Vertices[[#This Row],[followersCount]]/100000</f>
        <v>2.1700000000000001E-3</v>
      </c>
      <c r="E1168" s="84"/>
      <c r="F1168" s="15"/>
      <c r="G1168" s="15"/>
      <c r="H1168" s="67" t="str">
        <f>IF(Vertices[[#This Row],[Size]]&gt;50,Vertices[[#This Row],[Vertex]],"")</f>
        <v/>
      </c>
      <c r="I1168" s="67"/>
      <c r="J1168" s="67"/>
      <c r="K1168" s="16"/>
      <c r="L1168" s="88"/>
      <c r="M1168" s="89">
        <v>8024.83447265625</v>
      </c>
      <c r="N1168" s="89">
        <v>3575.1513671875</v>
      </c>
      <c r="O1168" s="78"/>
      <c r="P1168" s="90"/>
      <c r="Q1168" s="90"/>
      <c r="R1168" s="116"/>
      <c r="S1168" s="116"/>
      <c r="T1168" s="116"/>
      <c r="U1168" s="116"/>
      <c r="V1168" s="117"/>
      <c r="W1168" s="117"/>
      <c r="X1168" s="117"/>
      <c r="Y1168" s="117"/>
      <c r="Z1168" s="51"/>
      <c r="AA1168" s="85">
        <v>1168</v>
      </c>
      <c r="AB1168" s="85"/>
      <c r="AC1168">
        <v>48</v>
      </c>
      <c r="AD1168">
        <v>217</v>
      </c>
      <c r="AE1168">
        <v>0</v>
      </c>
      <c r="AF1168">
        <v>1856</v>
      </c>
    </row>
    <row r="1169" spans="1:32" x14ac:dyDescent="0.3">
      <c r="A1169" t="s">
        <v>1619</v>
      </c>
      <c r="B1169" s="53"/>
      <c r="C1169" s="53"/>
      <c r="D1169" s="87">
        <f>Vertices[[#This Row],[followersCount]]/100000</f>
        <v>9.0799999999999995E-3</v>
      </c>
      <c r="E1169" s="84"/>
      <c r="F1169" s="15"/>
      <c r="G1169" s="15"/>
      <c r="H1169" s="67" t="str">
        <f>IF(Vertices[[#This Row],[Size]]&gt;50,Vertices[[#This Row],[Vertex]],"")</f>
        <v/>
      </c>
      <c r="I1169" s="67"/>
      <c r="J1169" s="67"/>
      <c r="K1169" s="16"/>
      <c r="L1169" s="88"/>
      <c r="M1169" s="89">
        <v>3515.23974609375</v>
      </c>
      <c r="N1169" s="89">
        <v>4002.078369140625</v>
      </c>
      <c r="O1169" s="78"/>
      <c r="P1169" s="90"/>
      <c r="Q1169" s="90"/>
      <c r="R1169" s="116"/>
      <c r="S1169" s="116"/>
      <c r="T1169" s="116"/>
      <c r="U1169" s="116"/>
      <c r="V1169" s="117"/>
      <c r="W1169" s="117"/>
      <c r="X1169" s="117"/>
      <c r="Y1169" s="117"/>
      <c r="Z1169" s="51"/>
      <c r="AA1169" s="85">
        <v>1169</v>
      </c>
      <c r="AB1169" s="85"/>
      <c r="AC1169">
        <v>2999</v>
      </c>
      <c r="AD1169">
        <v>908</v>
      </c>
      <c r="AE1169">
        <v>12628</v>
      </c>
      <c r="AF1169">
        <v>885</v>
      </c>
    </row>
    <row r="1170" spans="1:32" x14ac:dyDescent="0.3">
      <c r="A1170" t="s">
        <v>1620</v>
      </c>
      <c r="B1170" s="53"/>
      <c r="C1170" s="53"/>
      <c r="D1170" s="87">
        <f>Vertices[[#This Row],[followersCount]]/100000</f>
        <v>3.8E-3</v>
      </c>
      <c r="E1170" s="84"/>
      <c r="F1170" s="15"/>
      <c r="G1170" s="15"/>
      <c r="H1170" s="67" t="str">
        <f>IF(Vertices[[#This Row],[Size]]&gt;50,Vertices[[#This Row],[Vertex]],"")</f>
        <v/>
      </c>
      <c r="I1170" s="67"/>
      <c r="J1170" s="67"/>
      <c r="K1170" s="16"/>
      <c r="L1170" s="88"/>
      <c r="M1170" s="89">
        <v>4344.52685546875</v>
      </c>
      <c r="N1170" s="89">
        <v>9736.6015625</v>
      </c>
      <c r="O1170" s="78"/>
      <c r="P1170" s="90"/>
      <c r="Q1170" s="90"/>
      <c r="R1170" s="116"/>
      <c r="S1170" s="116"/>
      <c r="T1170" s="116"/>
      <c r="U1170" s="116"/>
      <c r="V1170" s="117"/>
      <c r="W1170" s="117"/>
      <c r="X1170" s="117"/>
      <c r="Y1170" s="117"/>
      <c r="Z1170" s="51"/>
      <c r="AA1170" s="85">
        <v>1170</v>
      </c>
      <c r="AB1170" s="85"/>
      <c r="AC1170">
        <v>877</v>
      </c>
      <c r="AD1170">
        <v>380</v>
      </c>
      <c r="AE1170">
        <v>344</v>
      </c>
      <c r="AF1170">
        <v>945</v>
      </c>
    </row>
    <row r="1171" spans="1:32" x14ac:dyDescent="0.3">
      <c r="A1171" t="s">
        <v>423</v>
      </c>
      <c r="B1171" s="53"/>
      <c r="C1171" s="53"/>
      <c r="D1171" s="87">
        <f>Vertices[[#This Row],[followersCount]]/100000</f>
        <v>2.0240000000000001E-2</v>
      </c>
      <c r="E1171" s="84"/>
      <c r="F1171" s="15"/>
      <c r="G1171" s="15"/>
      <c r="H1171" s="67" t="str">
        <f>IF(Vertices[[#This Row],[Size]]&gt;50,Vertices[[#This Row],[Vertex]],"")</f>
        <v/>
      </c>
      <c r="I1171" s="67"/>
      <c r="J1171" s="67"/>
      <c r="K1171" s="16"/>
      <c r="L1171" s="88"/>
      <c r="M1171" s="89">
        <v>4268.46923828125</v>
      </c>
      <c r="N1171" s="89">
        <v>5726.0185546875</v>
      </c>
      <c r="O1171" s="78"/>
      <c r="P1171" s="90"/>
      <c r="Q1171" s="90"/>
      <c r="R1171" s="116"/>
      <c r="S1171" s="116"/>
      <c r="T1171" s="116"/>
      <c r="U1171" s="116"/>
      <c r="V1171" s="117"/>
      <c r="W1171" s="117"/>
      <c r="X1171" s="117"/>
      <c r="Y1171" s="117"/>
      <c r="Z1171" s="51"/>
      <c r="AA1171" s="85">
        <v>1171</v>
      </c>
      <c r="AB1171" s="85"/>
      <c r="AC1171">
        <v>2640</v>
      </c>
      <c r="AD1171">
        <v>2024</v>
      </c>
      <c r="AE1171">
        <v>560</v>
      </c>
      <c r="AF1171">
        <v>395</v>
      </c>
    </row>
    <row r="1172" spans="1:32" x14ac:dyDescent="0.3">
      <c r="A1172" t="s">
        <v>1621</v>
      </c>
      <c r="B1172" s="53"/>
      <c r="C1172" s="53"/>
      <c r="D1172" s="87">
        <f>Vertices[[#This Row],[followersCount]]/100000</f>
        <v>1.8500000000000001E-3</v>
      </c>
      <c r="E1172" s="84"/>
      <c r="F1172" s="15"/>
      <c r="G1172" s="15"/>
      <c r="H1172" s="67" t="str">
        <f>IF(Vertices[[#This Row],[Size]]&gt;50,Vertices[[#This Row],[Vertex]],"")</f>
        <v/>
      </c>
      <c r="I1172" s="67"/>
      <c r="J1172" s="67"/>
      <c r="K1172" s="16"/>
      <c r="L1172" s="88"/>
      <c r="M1172" s="89">
        <v>995.82171630859375</v>
      </c>
      <c r="N1172" s="89">
        <v>4394.61083984375</v>
      </c>
      <c r="O1172" s="78"/>
      <c r="P1172" s="90"/>
      <c r="Q1172" s="90"/>
      <c r="R1172" s="116"/>
      <c r="S1172" s="116"/>
      <c r="T1172" s="116"/>
      <c r="U1172" s="116"/>
      <c r="V1172" s="117"/>
      <c r="W1172" s="117"/>
      <c r="X1172" s="117"/>
      <c r="Y1172" s="117"/>
      <c r="Z1172" s="51"/>
      <c r="AA1172" s="85">
        <v>1172</v>
      </c>
      <c r="AB1172" s="85"/>
      <c r="AC1172">
        <v>598</v>
      </c>
      <c r="AD1172">
        <v>185</v>
      </c>
      <c r="AE1172">
        <v>219</v>
      </c>
      <c r="AF1172">
        <v>577</v>
      </c>
    </row>
    <row r="1173" spans="1:32" x14ac:dyDescent="0.3">
      <c r="A1173" t="s">
        <v>402</v>
      </c>
      <c r="B1173" s="53"/>
      <c r="C1173" s="53"/>
      <c r="D1173" s="87">
        <f>Vertices[[#This Row],[followersCount]]/100000</f>
        <v>3.703E-2</v>
      </c>
      <c r="E1173" s="84"/>
      <c r="F1173" s="15"/>
      <c r="G1173" s="15"/>
      <c r="H1173" s="67" t="str">
        <f>IF(Vertices[[#This Row],[Size]]&gt;50,Vertices[[#This Row],[Vertex]],"")</f>
        <v/>
      </c>
      <c r="I1173" s="67"/>
      <c r="J1173" s="67"/>
      <c r="K1173" s="16"/>
      <c r="L1173" s="88"/>
      <c r="M1173" s="89">
        <v>5207.04736328125</v>
      </c>
      <c r="N1173" s="89">
        <v>4565.80322265625</v>
      </c>
      <c r="O1173" s="78"/>
      <c r="P1173" s="90"/>
      <c r="Q1173" s="90"/>
      <c r="R1173" s="116"/>
      <c r="S1173" s="116"/>
      <c r="T1173" s="116"/>
      <c r="U1173" s="116"/>
      <c r="V1173" s="117"/>
      <c r="W1173" s="117"/>
      <c r="X1173" s="117"/>
      <c r="Y1173" s="117"/>
      <c r="Z1173" s="51"/>
      <c r="AA1173" s="85">
        <v>1173</v>
      </c>
      <c r="AB1173" s="85"/>
      <c r="AC1173">
        <v>2464</v>
      </c>
      <c r="AD1173">
        <v>3703</v>
      </c>
      <c r="AE1173">
        <v>6</v>
      </c>
      <c r="AF1173">
        <v>128</v>
      </c>
    </row>
    <row r="1174" spans="1:32" x14ac:dyDescent="0.3">
      <c r="A1174" t="s">
        <v>308</v>
      </c>
      <c r="B1174" s="53"/>
      <c r="C1174" s="53"/>
      <c r="D1174" s="87">
        <f>Vertices[[#This Row],[followersCount]]/100000</f>
        <v>4.9639999999999997E-2</v>
      </c>
      <c r="E1174" s="84"/>
      <c r="F1174" s="15"/>
      <c r="G1174" s="15"/>
      <c r="H1174" s="67" t="str">
        <f>IF(Vertices[[#This Row],[Size]]&gt;50,Vertices[[#This Row],[Vertex]],"")</f>
        <v/>
      </c>
      <c r="I1174" s="67"/>
      <c r="J1174" s="67"/>
      <c r="K1174" s="16"/>
      <c r="L1174" s="88"/>
      <c r="M1174" s="89">
        <v>3889.64599609375</v>
      </c>
      <c r="N1174" s="89">
        <v>4568.39697265625</v>
      </c>
      <c r="O1174" s="78"/>
      <c r="P1174" s="90"/>
      <c r="Q1174" s="90"/>
      <c r="R1174" s="116"/>
      <c r="S1174" s="116"/>
      <c r="T1174" s="116"/>
      <c r="U1174" s="116"/>
      <c r="V1174" s="117"/>
      <c r="W1174" s="117"/>
      <c r="X1174" s="117"/>
      <c r="Y1174" s="117"/>
      <c r="Z1174" s="51"/>
      <c r="AA1174" s="85">
        <v>1174</v>
      </c>
      <c r="AB1174" s="85"/>
      <c r="AC1174">
        <v>8853</v>
      </c>
      <c r="AD1174">
        <v>4964</v>
      </c>
      <c r="AE1174">
        <v>11136</v>
      </c>
      <c r="AF1174">
        <v>1411</v>
      </c>
    </row>
    <row r="1175" spans="1:32" x14ac:dyDescent="0.3">
      <c r="A1175" t="s">
        <v>1622</v>
      </c>
      <c r="B1175" s="53"/>
      <c r="C1175" s="53"/>
      <c r="D1175" s="87">
        <f>Vertices[[#This Row],[followersCount]]/100000</f>
        <v>3.5400000000000002E-3</v>
      </c>
      <c r="E1175" s="84"/>
      <c r="F1175" s="15"/>
      <c r="G1175" s="15"/>
      <c r="H1175" s="67" t="str">
        <f>IF(Vertices[[#This Row],[Size]]&gt;50,Vertices[[#This Row],[Vertex]],"")</f>
        <v/>
      </c>
      <c r="I1175" s="67"/>
      <c r="J1175" s="67"/>
      <c r="K1175" s="16"/>
      <c r="L1175" s="88"/>
      <c r="M1175" s="89">
        <v>6807.20654296875</v>
      </c>
      <c r="N1175" s="89">
        <v>6713.29736328125</v>
      </c>
      <c r="O1175" s="78"/>
      <c r="P1175" s="90"/>
      <c r="Q1175" s="90"/>
      <c r="R1175" s="116"/>
      <c r="S1175" s="116"/>
      <c r="T1175" s="116"/>
      <c r="U1175" s="116"/>
      <c r="V1175" s="117"/>
      <c r="W1175" s="117"/>
      <c r="X1175" s="117"/>
      <c r="Y1175" s="117"/>
      <c r="Z1175" s="51"/>
      <c r="AA1175" s="85">
        <v>1175</v>
      </c>
      <c r="AB1175" s="85"/>
      <c r="AC1175">
        <v>6938</v>
      </c>
      <c r="AD1175">
        <v>354</v>
      </c>
      <c r="AE1175">
        <v>10739</v>
      </c>
      <c r="AF1175">
        <v>2004</v>
      </c>
    </row>
    <row r="1176" spans="1:32" x14ac:dyDescent="0.3">
      <c r="A1176" t="s">
        <v>1623</v>
      </c>
      <c r="B1176" s="53"/>
      <c r="C1176" s="53"/>
      <c r="D1176" s="87">
        <f>Vertices[[#This Row],[followersCount]]/100000</f>
        <v>1.07E-3</v>
      </c>
      <c r="E1176" s="84"/>
      <c r="F1176" s="15"/>
      <c r="G1176" s="15"/>
      <c r="H1176" s="67" t="str">
        <f>IF(Vertices[[#This Row],[Size]]&gt;50,Vertices[[#This Row],[Vertex]],"")</f>
        <v/>
      </c>
      <c r="I1176" s="67"/>
      <c r="J1176" s="67"/>
      <c r="K1176" s="16"/>
      <c r="L1176" s="88"/>
      <c r="M1176" s="89">
        <v>9043.6806640625</v>
      </c>
      <c r="N1176" s="89">
        <v>3469.293701171875</v>
      </c>
      <c r="O1176" s="78"/>
      <c r="P1176" s="90"/>
      <c r="Q1176" s="90"/>
      <c r="R1176" s="116"/>
      <c r="S1176" s="116"/>
      <c r="T1176" s="116"/>
      <c r="U1176" s="116"/>
      <c r="V1176" s="117"/>
      <c r="W1176" s="117"/>
      <c r="X1176" s="117"/>
      <c r="Y1176" s="117"/>
      <c r="Z1176" s="51"/>
      <c r="AA1176" s="85">
        <v>1176</v>
      </c>
      <c r="AB1176" s="85"/>
      <c r="AC1176">
        <v>3391</v>
      </c>
      <c r="AD1176">
        <v>107</v>
      </c>
      <c r="AE1176">
        <v>5120</v>
      </c>
      <c r="AF1176">
        <v>356</v>
      </c>
    </row>
    <row r="1177" spans="1:32" x14ac:dyDescent="0.3">
      <c r="A1177" t="s">
        <v>1624</v>
      </c>
      <c r="B1177" s="53"/>
      <c r="C1177" s="53"/>
      <c r="D1177" s="87">
        <f>Vertices[[#This Row],[followersCount]]/100000</f>
        <v>1.7700000000000001E-3</v>
      </c>
      <c r="E1177" s="84"/>
      <c r="F1177" s="15"/>
      <c r="G1177" s="15"/>
      <c r="H1177" s="67" t="str">
        <f>IF(Vertices[[#This Row],[Size]]&gt;50,Vertices[[#This Row],[Vertex]],"")</f>
        <v/>
      </c>
      <c r="I1177" s="67"/>
      <c r="J1177" s="67"/>
      <c r="K1177" s="16"/>
      <c r="L1177" s="88"/>
      <c r="M1177" s="89">
        <v>9473.8134765625</v>
      </c>
      <c r="N1177" s="89">
        <v>3707.077880859375</v>
      </c>
      <c r="O1177" s="78"/>
      <c r="P1177" s="90"/>
      <c r="Q1177" s="90"/>
      <c r="R1177" s="116"/>
      <c r="S1177" s="116"/>
      <c r="T1177" s="116"/>
      <c r="U1177" s="116"/>
      <c r="V1177" s="117"/>
      <c r="W1177" s="117"/>
      <c r="X1177" s="117"/>
      <c r="Y1177" s="117"/>
      <c r="Z1177" s="51"/>
      <c r="AA1177" s="85">
        <v>1177</v>
      </c>
      <c r="AB1177" s="85"/>
      <c r="AC1177">
        <v>1408</v>
      </c>
      <c r="AD1177">
        <v>177</v>
      </c>
      <c r="AE1177">
        <v>115</v>
      </c>
      <c r="AF1177">
        <v>204</v>
      </c>
    </row>
    <row r="1178" spans="1:32" x14ac:dyDescent="0.3">
      <c r="A1178" t="s">
        <v>1625</v>
      </c>
      <c r="B1178" s="53"/>
      <c r="C1178" s="53"/>
      <c r="D1178" s="87">
        <f>Vertices[[#This Row],[followersCount]]/100000</f>
        <v>5.4999999999999997E-3</v>
      </c>
      <c r="E1178" s="84"/>
      <c r="F1178" s="15"/>
      <c r="G1178" s="15"/>
      <c r="H1178" s="67" t="str">
        <f>IF(Vertices[[#This Row],[Size]]&gt;50,Vertices[[#This Row],[Vertex]],"")</f>
        <v/>
      </c>
      <c r="I1178" s="67"/>
      <c r="J1178" s="67"/>
      <c r="K1178" s="16"/>
      <c r="L1178" s="88"/>
      <c r="M1178" s="89">
        <v>5077.529296875</v>
      </c>
      <c r="N1178" s="89">
        <v>747.570068359375</v>
      </c>
      <c r="O1178" s="78"/>
      <c r="P1178" s="90"/>
      <c r="Q1178" s="90"/>
      <c r="R1178" s="116"/>
      <c r="S1178" s="116"/>
      <c r="T1178" s="116"/>
      <c r="U1178" s="116"/>
      <c r="V1178" s="117"/>
      <c r="W1178" s="117"/>
      <c r="X1178" s="117"/>
      <c r="Y1178" s="117"/>
      <c r="Z1178" s="51"/>
      <c r="AA1178" s="85">
        <v>1178</v>
      </c>
      <c r="AB1178" s="85"/>
      <c r="AC1178">
        <v>257</v>
      </c>
      <c r="AD1178">
        <v>550</v>
      </c>
      <c r="AE1178">
        <v>15</v>
      </c>
      <c r="AF1178">
        <v>531</v>
      </c>
    </row>
    <row r="1179" spans="1:32" x14ac:dyDescent="0.3">
      <c r="A1179" t="s">
        <v>1626</v>
      </c>
      <c r="B1179" s="53"/>
      <c r="C1179" s="53"/>
      <c r="D1179" s="87">
        <f>Vertices[[#This Row],[followersCount]]/100000</f>
        <v>2.49E-3</v>
      </c>
      <c r="E1179" s="84"/>
      <c r="F1179" s="15"/>
      <c r="G1179" s="15"/>
      <c r="H1179" s="67" t="str">
        <f>IF(Vertices[[#This Row],[Size]]&gt;50,Vertices[[#This Row],[Vertex]],"")</f>
        <v/>
      </c>
      <c r="I1179" s="67"/>
      <c r="J1179" s="67"/>
      <c r="K1179" s="16"/>
      <c r="L1179" s="88"/>
      <c r="M1179" s="89">
        <v>1801.49365234375</v>
      </c>
      <c r="N1179" s="89">
        <v>1819.6802978515625</v>
      </c>
      <c r="O1179" s="78"/>
      <c r="P1179" s="90"/>
      <c r="Q1179" s="90"/>
      <c r="R1179" s="116"/>
      <c r="S1179" s="116"/>
      <c r="T1179" s="116"/>
      <c r="U1179" s="116"/>
      <c r="V1179" s="117"/>
      <c r="W1179" s="117"/>
      <c r="X1179" s="117"/>
      <c r="Y1179" s="117"/>
      <c r="Z1179" s="51"/>
      <c r="AA1179" s="85">
        <v>1179</v>
      </c>
      <c r="AB1179" s="85"/>
      <c r="AC1179">
        <v>1509</v>
      </c>
      <c r="AD1179">
        <v>249</v>
      </c>
      <c r="AE1179">
        <v>1006</v>
      </c>
      <c r="AF1179">
        <v>263</v>
      </c>
    </row>
    <row r="1180" spans="1:32" x14ac:dyDescent="0.3">
      <c r="A1180" t="s">
        <v>1627</v>
      </c>
      <c r="B1180" s="53"/>
      <c r="C1180" s="53"/>
      <c r="D1180" s="87">
        <f>Vertices[[#This Row],[followersCount]]/100000</f>
        <v>3.5E-4</v>
      </c>
      <c r="E1180" s="84"/>
      <c r="F1180" s="15"/>
      <c r="G1180" s="15"/>
      <c r="H1180" s="67" t="str">
        <f>IF(Vertices[[#This Row],[Size]]&gt;50,Vertices[[#This Row],[Vertex]],"")</f>
        <v/>
      </c>
      <c r="I1180" s="67"/>
      <c r="J1180" s="67"/>
      <c r="K1180" s="16"/>
      <c r="L1180" s="88"/>
      <c r="M1180" s="89">
        <v>7357.05712890625</v>
      </c>
      <c r="N1180" s="89">
        <v>1980.4520263671875</v>
      </c>
      <c r="O1180" s="78"/>
      <c r="P1180" s="90"/>
      <c r="Q1180" s="90"/>
      <c r="R1180" s="116"/>
      <c r="S1180" s="116"/>
      <c r="T1180" s="116"/>
      <c r="U1180" s="116"/>
      <c r="V1180" s="117"/>
      <c r="W1180" s="117"/>
      <c r="X1180" s="117"/>
      <c r="Y1180" s="117"/>
      <c r="Z1180" s="51"/>
      <c r="AA1180" s="85">
        <v>1180</v>
      </c>
      <c r="AB1180" s="85"/>
      <c r="AC1180">
        <v>28</v>
      </c>
      <c r="AD1180">
        <v>35</v>
      </c>
      <c r="AE1180">
        <v>8</v>
      </c>
      <c r="AF1180">
        <v>248</v>
      </c>
    </row>
    <row r="1181" spans="1:32" x14ac:dyDescent="0.3">
      <c r="A1181" t="s">
        <v>1628</v>
      </c>
      <c r="B1181" s="53"/>
      <c r="C1181" s="53"/>
      <c r="D1181" s="87">
        <f>Vertices[[#This Row],[followersCount]]/100000</f>
        <v>3.6000000000000002E-4</v>
      </c>
      <c r="E1181" s="84"/>
      <c r="F1181" s="15"/>
      <c r="G1181" s="15"/>
      <c r="H1181" s="67" t="str">
        <f>IF(Vertices[[#This Row],[Size]]&gt;50,Vertices[[#This Row],[Vertex]],"")</f>
        <v/>
      </c>
      <c r="I1181" s="67"/>
      <c r="J1181" s="67"/>
      <c r="K1181" s="16"/>
      <c r="L1181" s="88"/>
      <c r="M1181" s="89">
        <v>7440.30322265625</v>
      </c>
      <c r="N1181" s="89">
        <v>5895.32666015625</v>
      </c>
      <c r="O1181" s="78"/>
      <c r="P1181" s="90"/>
      <c r="Q1181" s="90"/>
      <c r="R1181" s="116"/>
      <c r="S1181" s="116"/>
      <c r="T1181" s="116"/>
      <c r="U1181" s="116"/>
      <c r="V1181" s="117"/>
      <c r="W1181" s="117"/>
      <c r="X1181" s="117"/>
      <c r="Y1181" s="117"/>
      <c r="Z1181" s="51"/>
      <c r="AA1181" s="85">
        <v>1181</v>
      </c>
      <c r="AB1181" s="85"/>
      <c r="AC1181">
        <v>5</v>
      </c>
      <c r="AD1181">
        <v>36</v>
      </c>
      <c r="AE1181">
        <v>30</v>
      </c>
      <c r="AF1181">
        <v>68</v>
      </c>
    </row>
    <row r="1182" spans="1:32" x14ac:dyDescent="0.3">
      <c r="A1182" t="s">
        <v>1629</v>
      </c>
      <c r="B1182" s="53"/>
      <c r="C1182" s="53"/>
      <c r="D1182" s="87">
        <f>Vertices[[#This Row],[followersCount]]/100000</f>
        <v>1.2E-4</v>
      </c>
      <c r="E1182" s="84"/>
      <c r="F1182" s="15"/>
      <c r="G1182" s="15"/>
      <c r="H1182" s="67" t="str">
        <f>IF(Vertices[[#This Row],[Size]]&gt;50,Vertices[[#This Row],[Vertex]],"")</f>
        <v/>
      </c>
      <c r="I1182" s="67"/>
      <c r="J1182" s="67"/>
      <c r="K1182" s="16"/>
      <c r="L1182" s="88"/>
      <c r="M1182" s="89">
        <v>1906.984375</v>
      </c>
      <c r="N1182" s="89">
        <v>1976.6025390625</v>
      </c>
      <c r="O1182" s="78"/>
      <c r="P1182" s="90"/>
      <c r="Q1182" s="90"/>
      <c r="R1182" s="116"/>
      <c r="S1182" s="116"/>
      <c r="T1182" s="116"/>
      <c r="U1182" s="116"/>
      <c r="V1182" s="117"/>
      <c r="W1182" s="117"/>
      <c r="X1182" s="117"/>
      <c r="Y1182" s="117"/>
      <c r="Z1182" s="51"/>
      <c r="AA1182" s="85">
        <v>1182</v>
      </c>
      <c r="AB1182" s="85"/>
      <c r="AC1182">
        <v>5</v>
      </c>
      <c r="AD1182">
        <v>12</v>
      </c>
      <c r="AE1182">
        <v>5</v>
      </c>
      <c r="AF1182">
        <v>24</v>
      </c>
    </row>
    <row r="1183" spans="1:32" x14ac:dyDescent="0.3">
      <c r="A1183" t="s">
        <v>1630</v>
      </c>
      <c r="B1183" s="53"/>
      <c r="C1183" s="53"/>
      <c r="D1183" s="87">
        <f>Vertices[[#This Row],[followersCount]]/100000</f>
        <v>5.1000000000000004E-4</v>
      </c>
      <c r="E1183" s="84"/>
      <c r="F1183" s="15"/>
      <c r="G1183" s="15"/>
      <c r="H1183" s="67" t="str">
        <f>IF(Vertices[[#This Row],[Size]]&gt;50,Vertices[[#This Row],[Vertex]],"")</f>
        <v/>
      </c>
      <c r="I1183" s="67"/>
      <c r="J1183" s="67"/>
      <c r="K1183" s="16"/>
      <c r="L1183" s="88"/>
      <c r="M1183" s="89">
        <v>2922.4423828125</v>
      </c>
      <c r="N1183" s="89">
        <v>7091.87255859375</v>
      </c>
      <c r="O1183" s="78"/>
      <c r="P1183" s="90"/>
      <c r="Q1183" s="90"/>
      <c r="R1183" s="116"/>
      <c r="S1183" s="116"/>
      <c r="T1183" s="116"/>
      <c r="U1183" s="116"/>
      <c r="V1183" s="117"/>
      <c r="W1183" s="117"/>
      <c r="X1183" s="117"/>
      <c r="Y1183" s="117"/>
      <c r="Z1183" s="51"/>
      <c r="AA1183" s="85">
        <v>1183</v>
      </c>
      <c r="AB1183" s="85"/>
      <c r="AC1183">
        <v>5</v>
      </c>
      <c r="AD1183">
        <v>51</v>
      </c>
      <c r="AE1183">
        <v>0</v>
      </c>
      <c r="AF1183">
        <v>340</v>
      </c>
    </row>
    <row r="1184" spans="1:32" x14ac:dyDescent="0.3">
      <c r="A1184" t="s">
        <v>1631</v>
      </c>
      <c r="B1184" s="53"/>
      <c r="C1184" s="53"/>
      <c r="D1184" s="87">
        <f>Vertices[[#This Row],[followersCount]]/100000</f>
        <v>2.2000000000000001E-3</v>
      </c>
      <c r="E1184" s="84"/>
      <c r="F1184" s="15"/>
      <c r="G1184" s="15"/>
      <c r="H1184" s="67" t="str">
        <f>IF(Vertices[[#This Row],[Size]]&gt;50,Vertices[[#This Row],[Vertex]],"")</f>
        <v/>
      </c>
      <c r="I1184" s="67"/>
      <c r="J1184" s="67"/>
      <c r="K1184" s="16"/>
      <c r="L1184" s="88"/>
      <c r="M1184" s="89">
        <v>4876.74755859375</v>
      </c>
      <c r="N1184" s="89">
        <v>9791.994140625</v>
      </c>
      <c r="O1184" s="78"/>
      <c r="P1184" s="90"/>
      <c r="Q1184" s="90"/>
      <c r="R1184" s="116"/>
      <c r="S1184" s="116"/>
      <c r="T1184" s="116"/>
      <c r="U1184" s="116"/>
      <c r="V1184" s="117"/>
      <c r="W1184" s="117"/>
      <c r="X1184" s="117"/>
      <c r="Y1184" s="117"/>
      <c r="Z1184" s="51"/>
      <c r="AA1184" s="85">
        <v>1184</v>
      </c>
      <c r="AB1184" s="85"/>
      <c r="AC1184">
        <v>92</v>
      </c>
      <c r="AD1184">
        <v>220</v>
      </c>
      <c r="AE1184">
        <v>52</v>
      </c>
      <c r="AF1184">
        <v>1180</v>
      </c>
    </row>
    <row r="1185" spans="1:32" x14ac:dyDescent="0.3">
      <c r="A1185" t="s">
        <v>1632</v>
      </c>
      <c r="B1185" s="53"/>
      <c r="C1185" s="53"/>
      <c r="D1185" s="87">
        <f>Vertices[[#This Row],[followersCount]]/100000</f>
        <v>2.0000000000000002E-5</v>
      </c>
      <c r="E1185" s="84"/>
      <c r="F1185" s="15"/>
      <c r="G1185" s="15"/>
      <c r="H1185" s="67" t="str">
        <f>IF(Vertices[[#This Row],[Size]]&gt;50,Vertices[[#This Row],[Vertex]],"")</f>
        <v/>
      </c>
      <c r="I1185" s="67"/>
      <c r="J1185" s="67"/>
      <c r="K1185" s="16"/>
      <c r="L1185" s="88"/>
      <c r="M1185" s="89">
        <v>6042.01318359375</v>
      </c>
      <c r="N1185" s="89">
        <v>8738.3369140625</v>
      </c>
      <c r="O1185" s="78"/>
      <c r="P1185" s="90"/>
      <c r="Q1185" s="90"/>
      <c r="R1185" s="116"/>
      <c r="S1185" s="116"/>
      <c r="T1185" s="116"/>
      <c r="U1185" s="116"/>
      <c r="V1185" s="117"/>
      <c r="W1185" s="117"/>
      <c r="X1185" s="117"/>
      <c r="Y1185" s="117"/>
      <c r="Z1185" s="51"/>
      <c r="AA1185" s="85">
        <v>1185</v>
      </c>
      <c r="AB1185" s="85"/>
      <c r="AC1185">
        <v>0</v>
      </c>
      <c r="AD1185">
        <v>2</v>
      </c>
      <c r="AE1185">
        <v>0</v>
      </c>
      <c r="AF1185">
        <v>36</v>
      </c>
    </row>
    <row r="1186" spans="1:32" x14ac:dyDescent="0.3">
      <c r="A1186" t="s">
        <v>1633</v>
      </c>
      <c r="B1186" s="53"/>
      <c r="C1186" s="53"/>
      <c r="D1186" s="87">
        <f>Vertices[[#This Row],[followersCount]]/100000</f>
        <v>1.24E-3</v>
      </c>
      <c r="E1186" s="84"/>
      <c r="F1186" s="15"/>
      <c r="G1186" s="15"/>
      <c r="H1186" s="67" t="str">
        <f>IF(Vertices[[#This Row],[Size]]&gt;50,Vertices[[#This Row],[Vertex]],"")</f>
        <v/>
      </c>
      <c r="I1186" s="67"/>
      <c r="J1186" s="67"/>
      <c r="K1186" s="16"/>
      <c r="L1186" s="88"/>
      <c r="M1186" s="89">
        <v>1268.376953125</v>
      </c>
      <c r="N1186" s="89">
        <v>2891.499267578125</v>
      </c>
      <c r="O1186" s="78"/>
      <c r="P1186" s="90"/>
      <c r="Q1186" s="90"/>
      <c r="R1186" s="116"/>
      <c r="S1186" s="116"/>
      <c r="T1186" s="116"/>
      <c r="U1186" s="116"/>
      <c r="V1186" s="117"/>
      <c r="W1186" s="117"/>
      <c r="X1186" s="117"/>
      <c r="Y1186" s="117"/>
      <c r="Z1186" s="51"/>
      <c r="AA1186" s="85">
        <v>1186</v>
      </c>
      <c r="AB1186" s="85"/>
      <c r="AC1186">
        <v>433</v>
      </c>
      <c r="AD1186">
        <v>124</v>
      </c>
      <c r="AE1186">
        <v>226</v>
      </c>
      <c r="AF1186">
        <v>191</v>
      </c>
    </row>
    <row r="1187" spans="1:32" x14ac:dyDescent="0.3">
      <c r="A1187" t="s">
        <v>1634</v>
      </c>
      <c r="B1187" s="53"/>
      <c r="C1187" s="53"/>
      <c r="D1187" s="87">
        <f>Vertices[[#This Row],[followersCount]]/100000</f>
        <v>2.49E-3</v>
      </c>
      <c r="E1187" s="84"/>
      <c r="F1187" s="15"/>
      <c r="G1187" s="15"/>
      <c r="H1187" s="67" t="str">
        <f>IF(Vertices[[#This Row],[Size]]&gt;50,Vertices[[#This Row],[Vertex]],"")</f>
        <v/>
      </c>
      <c r="I1187" s="67"/>
      <c r="J1187" s="67"/>
      <c r="K1187" s="16"/>
      <c r="L1187" s="88"/>
      <c r="M1187" s="89">
        <v>8337.5908203125</v>
      </c>
      <c r="N1187" s="89">
        <v>1543.8966064453125</v>
      </c>
      <c r="O1187" s="78"/>
      <c r="P1187" s="90"/>
      <c r="Q1187" s="90"/>
      <c r="R1187" s="116"/>
      <c r="S1187" s="116"/>
      <c r="T1187" s="116"/>
      <c r="U1187" s="116"/>
      <c r="V1187" s="117"/>
      <c r="W1187" s="117"/>
      <c r="X1187" s="117"/>
      <c r="Y1187" s="117"/>
      <c r="Z1187" s="51"/>
      <c r="AA1187" s="85">
        <v>1187</v>
      </c>
      <c r="AB1187" s="85"/>
      <c r="AC1187">
        <v>746</v>
      </c>
      <c r="AD1187">
        <v>249</v>
      </c>
      <c r="AE1187">
        <v>2126</v>
      </c>
      <c r="AF1187">
        <v>219</v>
      </c>
    </row>
    <row r="1188" spans="1:32" x14ac:dyDescent="0.3">
      <c r="A1188" t="s">
        <v>1635</v>
      </c>
      <c r="B1188" s="53"/>
      <c r="C1188" s="53"/>
      <c r="D1188" s="87">
        <f>Vertices[[#This Row],[followersCount]]/100000</f>
        <v>7.0400000000000003E-3</v>
      </c>
      <c r="E1188" s="84"/>
      <c r="F1188" s="15"/>
      <c r="G1188" s="15"/>
      <c r="H1188" s="67" t="str">
        <f>IF(Vertices[[#This Row],[Size]]&gt;50,Vertices[[#This Row],[Vertex]],"")</f>
        <v/>
      </c>
      <c r="I1188" s="67"/>
      <c r="J1188" s="67"/>
      <c r="K1188" s="16"/>
      <c r="L1188" s="88"/>
      <c r="M1188" s="89">
        <v>5055.201171875</v>
      </c>
      <c r="N1188" s="89">
        <v>8698.37109375</v>
      </c>
      <c r="O1188" s="78"/>
      <c r="P1188" s="90"/>
      <c r="Q1188" s="90"/>
      <c r="R1188" s="116"/>
      <c r="S1188" s="116"/>
      <c r="T1188" s="116"/>
      <c r="U1188" s="116"/>
      <c r="V1188" s="117"/>
      <c r="W1188" s="117"/>
      <c r="X1188" s="117"/>
      <c r="Y1188" s="117"/>
      <c r="Z1188" s="51"/>
      <c r="AA1188" s="85">
        <v>1188</v>
      </c>
      <c r="AB1188" s="85"/>
      <c r="AC1188">
        <v>6092</v>
      </c>
      <c r="AD1188">
        <v>704</v>
      </c>
      <c r="AE1188">
        <v>2999</v>
      </c>
      <c r="AF1188">
        <v>577</v>
      </c>
    </row>
    <row r="1189" spans="1:32" x14ac:dyDescent="0.3">
      <c r="A1189" t="s">
        <v>1636</v>
      </c>
      <c r="B1189" s="53"/>
      <c r="C1189" s="53"/>
      <c r="D1189" s="87">
        <f>Vertices[[#This Row],[followersCount]]/100000</f>
        <v>6.9999999999999999E-4</v>
      </c>
      <c r="E1189" s="84"/>
      <c r="F1189" s="15"/>
      <c r="G1189" s="15"/>
      <c r="H1189" s="67" t="str">
        <f>IF(Vertices[[#This Row],[Size]]&gt;50,Vertices[[#This Row],[Vertex]],"")</f>
        <v/>
      </c>
      <c r="I1189" s="67"/>
      <c r="J1189" s="67"/>
      <c r="K1189" s="16"/>
      <c r="L1189" s="88"/>
      <c r="M1189" s="89">
        <v>6706.20068359375</v>
      </c>
      <c r="N1189" s="89">
        <v>8684.17578125</v>
      </c>
      <c r="O1189" s="78"/>
      <c r="P1189" s="90"/>
      <c r="Q1189" s="90"/>
      <c r="R1189" s="116"/>
      <c r="S1189" s="116"/>
      <c r="T1189" s="116"/>
      <c r="U1189" s="116"/>
      <c r="V1189" s="117"/>
      <c r="W1189" s="117"/>
      <c r="X1189" s="117"/>
      <c r="Y1189" s="117"/>
      <c r="Z1189" s="51"/>
      <c r="AA1189" s="85">
        <v>1189</v>
      </c>
      <c r="AB1189" s="85"/>
      <c r="AC1189">
        <v>71</v>
      </c>
      <c r="AD1189">
        <v>70</v>
      </c>
      <c r="AE1189">
        <v>23</v>
      </c>
      <c r="AF1189">
        <v>32</v>
      </c>
    </row>
    <row r="1190" spans="1:32" x14ac:dyDescent="0.3">
      <c r="A1190" t="s">
        <v>1637</v>
      </c>
      <c r="B1190" s="53"/>
      <c r="C1190" s="53"/>
      <c r="D1190" s="87">
        <f>Vertices[[#This Row],[followersCount]]/100000</f>
        <v>2.5500000000000002E-3</v>
      </c>
      <c r="E1190" s="84"/>
      <c r="F1190" s="15"/>
      <c r="G1190" s="15"/>
      <c r="H1190" s="67" t="str">
        <f>IF(Vertices[[#This Row],[Size]]&gt;50,Vertices[[#This Row],[Vertex]],"")</f>
        <v/>
      </c>
      <c r="I1190" s="67"/>
      <c r="J1190" s="67"/>
      <c r="K1190" s="16"/>
      <c r="L1190" s="88"/>
      <c r="M1190" s="89">
        <v>2943.154541015625</v>
      </c>
      <c r="N1190" s="89">
        <v>1374.615234375</v>
      </c>
      <c r="O1190" s="78"/>
      <c r="P1190" s="90"/>
      <c r="Q1190" s="90"/>
      <c r="R1190" s="116"/>
      <c r="S1190" s="116"/>
      <c r="T1190" s="116"/>
      <c r="U1190" s="116"/>
      <c r="V1190" s="117"/>
      <c r="W1190" s="117"/>
      <c r="X1190" s="117"/>
      <c r="Y1190" s="117"/>
      <c r="Z1190" s="51"/>
      <c r="AA1190" s="85">
        <v>1190</v>
      </c>
      <c r="AB1190" s="85"/>
      <c r="AC1190">
        <v>133</v>
      </c>
      <c r="AD1190">
        <v>255</v>
      </c>
      <c r="AE1190">
        <v>401</v>
      </c>
      <c r="AF1190">
        <v>439</v>
      </c>
    </row>
    <row r="1191" spans="1:32" x14ac:dyDescent="0.3">
      <c r="A1191" t="s">
        <v>1638</v>
      </c>
      <c r="B1191" s="53"/>
      <c r="C1191" s="53"/>
      <c r="D1191" s="87">
        <f>Vertices[[#This Row],[followersCount]]/100000</f>
        <v>3.0500000000000002E-3</v>
      </c>
      <c r="E1191" s="84"/>
      <c r="F1191" s="15"/>
      <c r="G1191" s="15"/>
      <c r="H1191" s="67" t="str">
        <f>IF(Vertices[[#This Row],[Size]]&gt;50,Vertices[[#This Row],[Vertex]],"")</f>
        <v/>
      </c>
      <c r="I1191" s="67"/>
      <c r="J1191" s="67"/>
      <c r="K1191" s="16"/>
      <c r="L1191" s="88"/>
      <c r="M1191" s="89">
        <v>5534.68798828125</v>
      </c>
      <c r="N1191" s="89">
        <v>9532.654296875</v>
      </c>
      <c r="O1191" s="78"/>
      <c r="P1191" s="90"/>
      <c r="Q1191" s="90"/>
      <c r="R1191" s="116"/>
      <c r="S1191" s="116"/>
      <c r="T1191" s="116"/>
      <c r="U1191" s="116"/>
      <c r="V1191" s="117"/>
      <c r="W1191" s="117"/>
      <c r="X1191" s="117"/>
      <c r="Y1191" s="117"/>
      <c r="Z1191" s="51"/>
      <c r="AA1191" s="85">
        <v>1191</v>
      </c>
      <c r="AB1191" s="85"/>
      <c r="AC1191">
        <v>282</v>
      </c>
      <c r="AD1191">
        <v>305</v>
      </c>
      <c r="AE1191">
        <v>26</v>
      </c>
      <c r="AF1191">
        <v>203</v>
      </c>
    </row>
    <row r="1192" spans="1:32" x14ac:dyDescent="0.3">
      <c r="A1192" t="s">
        <v>1639</v>
      </c>
      <c r="B1192" s="53"/>
      <c r="C1192" s="53"/>
      <c r="D1192" s="87">
        <f>Vertices[[#This Row],[followersCount]]/100000</f>
        <v>6.3000000000000003E-4</v>
      </c>
      <c r="E1192" s="84"/>
      <c r="F1192" s="15"/>
      <c r="G1192" s="15"/>
      <c r="H1192" s="67" t="str">
        <f>IF(Vertices[[#This Row],[Size]]&gt;50,Vertices[[#This Row],[Vertex]],"")</f>
        <v/>
      </c>
      <c r="I1192" s="67"/>
      <c r="J1192" s="67"/>
      <c r="K1192" s="16"/>
      <c r="L1192" s="88"/>
      <c r="M1192" s="89">
        <v>1527.8211669921875</v>
      </c>
      <c r="N1192" s="89">
        <v>4014.501708984375</v>
      </c>
      <c r="O1192" s="78"/>
      <c r="P1192" s="90"/>
      <c r="Q1192" s="90"/>
      <c r="R1192" s="116"/>
      <c r="S1192" s="116"/>
      <c r="T1192" s="116"/>
      <c r="U1192" s="116"/>
      <c r="V1192" s="117"/>
      <c r="W1192" s="117"/>
      <c r="X1192" s="117"/>
      <c r="Y1192" s="117"/>
      <c r="Z1192" s="51"/>
      <c r="AA1192" s="85">
        <v>1192</v>
      </c>
      <c r="AB1192" s="85"/>
      <c r="AC1192">
        <v>136</v>
      </c>
      <c r="AD1192">
        <v>63</v>
      </c>
      <c r="AE1192">
        <v>209</v>
      </c>
      <c r="AF1192">
        <v>97</v>
      </c>
    </row>
    <row r="1193" spans="1:32" x14ac:dyDescent="0.3">
      <c r="A1193" t="s">
        <v>1640</v>
      </c>
      <c r="B1193" s="53"/>
      <c r="C1193" s="53"/>
      <c r="D1193" s="87">
        <f>Vertices[[#This Row],[followersCount]]/100000</f>
        <v>1.2E-4</v>
      </c>
      <c r="E1193" s="84"/>
      <c r="F1193" s="15"/>
      <c r="G1193" s="15"/>
      <c r="H1193" s="67" t="str">
        <f>IF(Vertices[[#This Row],[Size]]&gt;50,Vertices[[#This Row],[Vertex]],"")</f>
        <v/>
      </c>
      <c r="I1193" s="67"/>
      <c r="J1193" s="67"/>
      <c r="K1193" s="16"/>
      <c r="L1193" s="88"/>
      <c r="M1193" s="89">
        <v>2465.414306640625</v>
      </c>
      <c r="N1193" s="89">
        <v>7337.92236328125</v>
      </c>
      <c r="O1193" s="78"/>
      <c r="P1193" s="90"/>
      <c r="Q1193" s="90"/>
      <c r="R1193" s="116"/>
      <c r="S1193" s="116"/>
      <c r="T1193" s="116"/>
      <c r="U1193" s="116"/>
      <c r="V1193" s="117"/>
      <c r="W1193" s="117"/>
      <c r="X1193" s="117"/>
      <c r="Y1193" s="117"/>
      <c r="Z1193" s="51"/>
      <c r="AA1193" s="85">
        <v>1193</v>
      </c>
      <c r="AB1193" s="85"/>
      <c r="AC1193">
        <v>62</v>
      </c>
      <c r="AD1193">
        <v>12</v>
      </c>
      <c r="AE1193">
        <v>3</v>
      </c>
      <c r="AF1193">
        <v>85</v>
      </c>
    </row>
    <row r="1194" spans="1:32" x14ac:dyDescent="0.3">
      <c r="A1194" t="s">
        <v>1641</v>
      </c>
      <c r="B1194" s="53"/>
      <c r="C1194" s="53"/>
      <c r="D1194" s="87">
        <f>Vertices[[#This Row],[followersCount]]/100000</f>
        <v>5.1999999999999995E-4</v>
      </c>
      <c r="E1194" s="84"/>
      <c r="F1194" s="15"/>
      <c r="G1194" s="15"/>
      <c r="H1194" s="67" t="str">
        <f>IF(Vertices[[#This Row],[Size]]&gt;50,Vertices[[#This Row],[Vertex]],"")</f>
        <v/>
      </c>
      <c r="I1194" s="67"/>
      <c r="J1194" s="67"/>
      <c r="K1194" s="16"/>
      <c r="L1194" s="88"/>
      <c r="M1194" s="89">
        <v>2113.002197265625</v>
      </c>
      <c r="N1194" s="89">
        <v>5938.93994140625</v>
      </c>
      <c r="O1194" s="78"/>
      <c r="P1194" s="90"/>
      <c r="Q1194" s="90"/>
      <c r="R1194" s="116"/>
      <c r="S1194" s="116"/>
      <c r="T1194" s="116"/>
      <c r="U1194" s="116"/>
      <c r="V1194" s="117"/>
      <c r="W1194" s="117"/>
      <c r="X1194" s="117"/>
      <c r="Y1194" s="117"/>
      <c r="Z1194" s="51"/>
      <c r="AA1194" s="85">
        <v>1194</v>
      </c>
      <c r="AB1194" s="85"/>
      <c r="AC1194">
        <v>52</v>
      </c>
      <c r="AD1194">
        <v>52</v>
      </c>
      <c r="AE1194">
        <v>4</v>
      </c>
      <c r="AF1194">
        <v>36</v>
      </c>
    </row>
    <row r="1195" spans="1:32" x14ac:dyDescent="0.3">
      <c r="A1195" t="s">
        <v>1642</v>
      </c>
      <c r="B1195" s="53"/>
      <c r="C1195" s="53"/>
      <c r="D1195" s="87">
        <f>Vertices[[#This Row],[followersCount]]/100000</f>
        <v>7.4099999999999999E-3</v>
      </c>
      <c r="E1195" s="84"/>
      <c r="F1195" s="15"/>
      <c r="G1195" s="15"/>
      <c r="H1195" s="67" t="str">
        <f>IF(Vertices[[#This Row],[Size]]&gt;50,Vertices[[#This Row],[Vertex]],"")</f>
        <v/>
      </c>
      <c r="I1195" s="67"/>
      <c r="J1195" s="67"/>
      <c r="K1195" s="16"/>
      <c r="L1195" s="88"/>
      <c r="M1195" s="89">
        <v>6594.435546875</v>
      </c>
      <c r="N1195" s="89">
        <v>6025.60009765625</v>
      </c>
      <c r="O1195" s="78"/>
      <c r="P1195" s="90"/>
      <c r="Q1195" s="90"/>
      <c r="R1195" s="116"/>
      <c r="S1195" s="116"/>
      <c r="T1195" s="116"/>
      <c r="U1195" s="116"/>
      <c r="V1195" s="117"/>
      <c r="W1195" s="117"/>
      <c r="X1195" s="117"/>
      <c r="Y1195" s="117"/>
      <c r="Z1195" s="51"/>
      <c r="AA1195" s="85">
        <v>1195</v>
      </c>
      <c r="AB1195" s="85"/>
      <c r="AC1195">
        <v>1674</v>
      </c>
      <c r="AD1195">
        <v>741</v>
      </c>
      <c r="AE1195">
        <v>2552</v>
      </c>
      <c r="AF1195">
        <v>218</v>
      </c>
    </row>
    <row r="1196" spans="1:32" x14ac:dyDescent="0.3">
      <c r="A1196" t="s">
        <v>1643</v>
      </c>
      <c r="B1196" s="53"/>
      <c r="C1196" s="53"/>
      <c r="D1196" s="87">
        <f>Vertices[[#This Row],[followersCount]]/100000</f>
        <v>6.6800000000000002E-3</v>
      </c>
      <c r="E1196" s="84"/>
      <c r="F1196" s="15"/>
      <c r="G1196" s="15"/>
      <c r="H1196" s="67" t="str">
        <f>IF(Vertices[[#This Row],[Size]]&gt;50,Vertices[[#This Row],[Vertex]],"")</f>
        <v/>
      </c>
      <c r="I1196" s="67"/>
      <c r="J1196" s="67"/>
      <c r="K1196" s="16"/>
      <c r="L1196" s="88"/>
      <c r="M1196" s="89">
        <v>8293.609375</v>
      </c>
      <c r="N1196" s="89">
        <v>4926.63916015625</v>
      </c>
      <c r="O1196" s="78"/>
      <c r="P1196" s="90"/>
      <c r="Q1196" s="90"/>
      <c r="R1196" s="116"/>
      <c r="S1196" s="116"/>
      <c r="T1196" s="116"/>
      <c r="U1196" s="116"/>
      <c r="V1196" s="117"/>
      <c r="W1196" s="117"/>
      <c r="X1196" s="117"/>
      <c r="Y1196" s="117"/>
      <c r="Z1196" s="51"/>
      <c r="AA1196" s="85">
        <v>1196</v>
      </c>
      <c r="AB1196" s="85"/>
      <c r="AC1196">
        <v>4159</v>
      </c>
      <c r="AD1196">
        <v>668</v>
      </c>
      <c r="AE1196">
        <v>90</v>
      </c>
      <c r="AF1196">
        <v>1964</v>
      </c>
    </row>
    <row r="1197" spans="1:32" x14ac:dyDescent="0.3">
      <c r="A1197" t="s">
        <v>1644</v>
      </c>
      <c r="B1197" s="53"/>
      <c r="C1197" s="53"/>
      <c r="D1197" s="87">
        <f>Vertices[[#This Row],[followersCount]]/100000</f>
        <v>8.9999999999999998E-4</v>
      </c>
      <c r="E1197" s="84"/>
      <c r="F1197" s="15"/>
      <c r="G1197" s="15"/>
      <c r="H1197" s="67" t="str">
        <f>IF(Vertices[[#This Row],[Size]]&gt;50,Vertices[[#This Row],[Vertex]],"")</f>
        <v/>
      </c>
      <c r="I1197" s="67"/>
      <c r="J1197" s="67"/>
      <c r="K1197" s="16"/>
      <c r="L1197" s="88"/>
      <c r="M1197" s="89">
        <v>4162.53955078125</v>
      </c>
      <c r="N1197" s="89">
        <v>2780.3994140625</v>
      </c>
      <c r="O1197" s="78"/>
      <c r="P1197" s="90"/>
      <c r="Q1197" s="90"/>
      <c r="R1197" s="116"/>
      <c r="S1197" s="116"/>
      <c r="T1197" s="116"/>
      <c r="U1197" s="116"/>
      <c r="V1197" s="117"/>
      <c r="W1197" s="117"/>
      <c r="X1197" s="117"/>
      <c r="Y1197" s="117"/>
      <c r="Z1197" s="51"/>
      <c r="AA1197" s="85">
        <v>1197</v>
      </c>
      <c r="AB1197" s="85"/>
      <c r="AC1197">
        <v>337</v>
      </c>
      <c r="AD1197">
        <v>90</v>
      </c>
      <c r="AE1197">
        <v>16</v>
      </c>
      <c r="AF1197">
        <v>169</v>
      </c>
    </row>
    <row r="1198" spans="1:32" x14ac:dyDescent="0.3">
      <c r="A1198" t="s">
        <v>1645</v>
      </c>
      <c r="B1198" s="53"/>
      <c r="C1198" s="53"/>
      <c r="D1198" s="87">
        <f>Vertices[[#This Row],[followersCount]]/100000</f>
        <v>5.9000000000000003E-4</v>
      </c>
      <c r="E1198" s="84"/>
      <c r="F1198" s="15"/>
      <c r="G1198" s="15"/>
      <c r="H1198" s="67" t="str">
        <f>IF(Vertices[[#This Row],[Size]]&gt;50,Vertices[[#This Row],[Vertex]],"")</f>
        <v/>
      </c>
      <c r="I1198" s="67"/>
      <c r="J1198" s="67"/>
      <c r="K1198" s="16"/>
      <c r="L1198" s="88"/>
      <c r="M1198" s="89">
        <v>2458.057373046875</v>
      </c>
      <c r="N1198" s="89">
        <v>5979.58984375</v>
      </c>
      <c r="O1198" s="78"/>
      <c r="P1198" s="90"/>
      <c r="Q1198" s="90"/>
      <c r="R1198" s="116"/>
      <c r="S1198" s="116"/>
      <c r="T1198" s="116"/>
      <c r="U1198" s="116"/>
      <c r="V1198" s="117"/>
      <c r="W1198" s="117"/>
      <c r="X1198" s="117"/>
      <c r="Y1198" s="117"/>
      <c r="Z1198" s="51"/>
      <c r="AA1198" s="85">
        <v>1198</v>
      </c>
      <c r="AB1198" s="85"/>
      <c r="AC1198">
        <v>13</v>
      </c>
      <c r="AD1198">
        <v>59</v>
      </c>
      <c r="AE1198">
        <v>472</v>
      </c>
      <c r="AF1198">
        <v>152</v>
      </c>
    </row>
    <row r="1199" spans="1:32" x14ac:dyDescent="0.3">
      <c r="A1199" t="s">
        <v>1646</v>
      </c>
      <c r="B1199" s="53"/>
      <c r="C1199" s="53"/>
      <c r="D1199" s="87">
        <f>Vertices[[#This Row],[followersCount]]/100000</f>
        <v>3.49E-3</v>
      </c>
      <c r="E1199" s="84"/>
      <c r="F1199" s="15"/>
      <c r="G1199" s="15"/>
      <c r="H1199" s="67" t="str">
        <f>IF(Vertices[[#This Row],[Size]]&gt;50,Vertices[[#This Row],[Vertex]],"")</f>
        <v/>
      </c>
      <c r="I1199" s="67"/>
      <c r="J1199" s="67"/>
      <c r="K1199" s="16"/>
      <c r="L1199" s="88"/>
      <c r="M1199" s="89">
        <v>5465.0947265625</v>
      </c>
      <c r="N1199" s="89">
        <v>2379.626220703125</v>
      </c>
      <c r="O1199" s="78"/>
      <c r="P1199" s="90"/>
      <c r="Q1199" s="90"/>
      <c r="R1199" s="116"/>
      <c r="S1199" s="116"/>
      <c r="T1199" s="116"/>
      <c r="U1199" s="116"/>
      <c r="V1199" s="117"/>
      <c r="W1199" s="117"/>
      <c r="X1199" s="117"/>
      <c r="Y1199" s="117"/>
      <c r="Z1199" s="51"/>
      <c r="AA1199" s="85">
        <v>1199</v>
      </c>
      <c r="AB1199" s="85"/>
      <c r="AC1199">
        <v>2395</v>
      </c>
      <c r="AD1199">
        <v>349</v>
      </c>
      <c r="AE1199">
        <v>1836</v>
      </c>
      <c r="AF1199">
        <v>325</v>
      </c>
    </row>
    <row r="1200" spans="1:32" x14ac:dyDescent="0.3">
      <c r="A1200" t="s">
        <v>1647</v>
      </c>
      <c r="B1200" s="53"/>
      <c r="C1200" s="53"/>
      <c r="D1200" s="87">
        <f>Vertices[[#This Row],[followersCount]]/100000</f>
        <v>1.3999999999999999E-4</v>
      </c>
      <c r="E1200" s="84"/>
      <c r="F1200" s="15"/>
      <c r="G1200" s="15"/>
      <c r="H1200" s="67" t="str">
        <f>IF(Vertices[[#This Row],[Size]]&gt;50,Vertices[[#This Row],[Vertex]],"")</f>
        <v/>
      </c>
      <c r="I1200" s="67"/>
      <c r="J1200" s="67"/>
      <c r="K1200" s="16"/>
      <c r="L1200" s="88"/>
      <c r="M1200" s="89">
        <v>2418.970947265625</v>
      </c>
      <c r="N1200" s="89">
        <v>8579.0517578125</v>
      </c>
      <c r="O1200" s="78"/>
      <c r="P1200" s="90"/>
      <c r="Q1200" s="90"/>
      <c r="R1200" s="116"/>
      <c r="S1200" s="116"/>
      <c r="T1200" s="116"/>
      <c r="U1200" s="116"/>
      <c r="V1200" s="117"/>
      <c r="W1200" s="117"/>
      <c r="X1200" s="117"/>
      <c r="Y1200" s="117"/>
      <c r="Z1200" s="51"/>
      <c r="AA1200" s="85">
        <v>1200</v>
      </c>
      <c r="AB1200" s="85"/>
      <c r="AC1200">
        <v>2</v>
      </c>
      <c r="AD1200">
        <v>14</v>
      </c>
      <c r="AE1200">
        <v>1</v>
      </c>
      <c r="AF1200">
        <v>76</v>
      </c>
    </row>
    <row r="1201" spans="1:32" x14ac:dyDescent="0.3">
      <c r="A1201" t="s">
        <v>1648</v>
      </c>
      <c r="B1201" s="53"/>
      <c r="C1201" s="53"/>
      <c r="D1201" s="87">
        <f>Vertices[[#This Row],[followersCount]]/100000</f>
        <v>6.3299999999999997E-3</v>
      </c>
      <c r="E1201" s="84"/>
      <c r="F1201" s="15"/>
      <c r="G1201" s="15"/>
      <c r="H1201" s="67" t="str">
        <f>IF(Vertices[[#This Row],[Size]]&gt;50,Vertices[[#This Row],[Vertex]],"")</f>
        <v/>
      </c>
      <c r="I1201" s="67"/>
      <c r="J1201" s="67"/>
      <c r="K1201" s="16"/>
      <c r="L1201" s="88"/>
      <c r="M1201" s="89">
        <v>5049.1044921875</v>
      </c>
      <c r="N1201" s="89">
        <v>9454.212890625</v>
      </c>
      <c r="O1201" s="78"/>
      <c r="P1201" s="90"/>
      <c r="Q1201" s="90"/>
      <c r="R1201" s="116"/>
      <c r="S1201" s="116"/>
      <c r="T1201" s="116"/>
      <c r="U1201" s="116"/>
      <c r="V1201" s="117"/>
      <c r="W1201" s="117"/>
      <c r="X1201" s="117"/>
      <c r="Y1201" s="117"/>
      <c r="Z1201" s="51"/>
      <c r="AA1201" s="85">
        <v>1201</v>
      </c>
      <c r="AB1201" s="85"/>
      <c r="AC1201">
        <v>100</v>
      </c>
      <c r="AD1201">
        <v>633</v>
      </c>
      <c r="AE1201">
        <v>10411</v>
      </c>
      <c r="AF1201">
        <v>663</v>
      </c>
    </row>
    <row r="1202" spans="1:32" x14ac:dyDescent="0.3">
      <c r="A1202" t="s">
        <v>1649</v>
      </c>
      <c r="B1202" s="53"/>
      <c r="C1202" s="53"/>
      <c r="D1202" s="87">
        <f>Vertices[[#This Row],[followersCount]]/100000</f>
        <v>4.2599999999999999E-3</v>
      </c>
      <c r="E1202" s="84"/>
      <c r="F1202" s="15"/>
      <c r="G1202" s="15"/>
      <c r="H1202" s="67" t="str">
        <f>IF(Vertices[[#This Row],[Size]]&gt;50,Vertices[[#This Row],[Vertex]],"")</f>
        <v/>
      </c>
      <c r="I1202" s="67"/>
      <c r="J1202" s="67"/>
      <c r="K1202" s="16"/>
      <c r="L1202" s="88"/>
      <c r="M1202" s="89">
        <v>8782.4755859375</v>
      </c>
      <c r="N1202" s="89">
        <v>5212.8203125</v>
      </c>
      <c r="O1202" s="78"/>
      <c r="P1202" s="90"/>
      <c r="Q1202" s="90"/>
      <c r="R1202" s="116"/>
      <c r="S1202" s="116"/>
      <c r="T1202" s="116"/>
      <c r="U1202" s="116"/>
      <c r="V1202" s="117"/>
      <c r="W1202" s="117"/>
      <c r="X1202" s="117"/>
      <c r="Y1202" s="117"/>
      <c r="Z1202" s="51"/>
      <c r="AA1202" s="85">
        <v>1202</v>
      </c>
      <c r="AB1202" s="85"/>
      <c r="AC1202">
        <v>1197</v>
      </c>
      <c r="AD1202">
        <v>426</v>
      </c>
      <c r="AE1202">
        <v>1375</v>
      </c>
      <c r="AF1202">
        <v>822</v>
      </c>
    </row>
    <row r="1203" spans="1:32" x14ac:dyDescent="0.3">
      <c r="A1203" t="s">
        <v>1650</v>
      </c>
      <c r="B1203" s="53"/>
      <c r="C1203" s="53"/>
      <c r="D1203" s="87">
        <f>Vertices[[#This Row],[followersCount]]/100000</f>
        <v>3.64E-3</v>
      </c>
      <c r="E1203" s="84"/>
      <c r="F1203" s="15"/>
      <c r="G1203" s="15"/>
      <c r="H1203" s="67" t="str">
        <f>IF(Vertices[[#This Row],[Size]]&gt;50,Vertices[[#This Row],[Vertex]],"")</f>
        <v/>
      </c>
      <c r="I1203" s="67"/>
      <c r="J1203" s="67"/>
      <c r="K1203" s="16"/>
      <c r="L1203" s="88"/>
      <c r="M1203" s="89">
        <v>2124.265869140625</v>
      </c>
      <c r="N1203" s="89">
        <v>7640.94775390625</v>
      </c>
      <c r="O1203" s="78"/>
      <c r="P1203" s="90"/>
      <c r="Q1203" s="90"/>
      <c r="R1203" s="116"/>
      <c r="S1203" s="116"/>
      <c r="T1203" s="116"/>
      <c r="U1203" s="116"/>
      <c r="V1203" s="117"/>
      <c r="W1203" s="117"/>
      <c r="X1203" s="117"/>
      <c r="Y1203" s="117"/>
      <c r="Z1203" s="51"/>
      <c r="AA1203" s="85">
        <v>1203</v>
      </c>
      <c r="AB1203" s="85"/>
      <c r="AC1203">
        <v>543</v>
      </c>
      <c r="AD1203">
        <v>364</v>
      </c>
      <c r="AE1203">
        <v>150</v>
      </c>
      <c r="AF1203">
        <v>191</v>
      </c>
    </row>
    <row r="1204" spans="1:32" x14ac:dyDescent="0.3">
      <c r="A1204" t="s">
        <v>1651</v>
      </c>
      <c r="B1204" s="53"/>
      <c r="C1204" s="53"/>
      <c r="D1204" s="87">
        <f>Vertices[[#This Row],[followersCount]]/100000</f>
        <v>1.6199999999999999E-3</v>
      </c>
      <c r="E1204" s="84"/>
      <c r="F1204" s="15"/>
      <c r="G1204" s="15"/>
      <c r="H1204" s="67" t="str">
        <f>IF(Vertices[[#This Row],[Size]]&gt;50,Vertices[[#This Row],[Vertex]],"")</f>
        <v/>
      </c>
      <c r="I1204" s="67"/>
      <c r="J1204" s="67"/>
      <c r="K1204" s="16"/>
      <c r="L1204" s="88"/>
      <c r="M1204" s="89">
        <v>7584.4326171875</v>
      </c>
      <c r="N1204" s="89">
        <v>1144.0946044921875</v>
      </c>
      <c r="O1204" s="78"/>
      <c r="P1204" s="90"/>
      <c r="Q1204" s="90"/>
      <c r="R1204" s="116"/>
      <c r="S1204" s="116"/>
      <c r="T1204" s="116"/>
      <c r="U1204" s="116"/>
      <c r="V1204" s="117"/>
      <c r="W1204" s="117"/>
      <c r="X1204" s="117"/>
      <c r="Y1204" s="117"/>
      <c r="Z1204" s="51"/>
      <c r="AA1204" s="85">
        <v>1204</v>
      </c>
      <c r="AB1204" s="85"/>
      <c r="AC1204">
        <v>2174</v>
      </c>
      <c r="AD1204">
        <v>162</v>
      </c>
      <c r="AE1204">
        <v>869</v>
      </c>
      <c r="AF1204">
        <v>135</v>
      </c>
    </row>
    <row r="1205" spans="1:32" x14ac:dyDescent="0.3">
      <c r="A1205" t="s">
        <v>1652</v>
      </c>
      <c r="B1205" s="53"/>
      <c r="C1205" s="53"/>
      <c r="D1205" s="87">
        <f>Vertices[[#This Row],[followersCount]]/100000</f>
        <v>4.0400000000000002E-3</v>
      </c>
      <c r="E1205" s="84"/>
      <c r="F1205" s="15"/>
      <c r="G1205" s="15"/>
      <c r="H1205" s="67" t="str">
        <f>IF(Vertices[[#This Row],[Size]]&gt;50,Vertices[[#This Row],[Vertex]],"")</f>
        <v/>
      </c>
      <c r="I1205" s="67"/>
      <c r="J1205" s="67"/>
      <c r="K1205" s="16"/>
      <c r="L1205" s="88"/>
      <c r="M1205" s="89">
        <v>1359.30029296875</v>
      </c>
      <c r="N1205" s="89">
        <v>6316.11279296875</v>
      </c>
      <c r="O1205" s="78"/>
      <c r="P1205" s="90"/>
      <c r="Q1205" s="90"/>
      <c r="R1205" s="116"/>
      <c r="S1205" s="116"/>
      <c r="T1205" s="116"/>
      <c r="U1205" s="116"/>
      <c r="V1205" s="117"/>
      <c r="W1205" s="117"/>
      <c r="X1205" s="117"/>
      <c r="Y1205" s="117"/>
      <c r="Z1205" s="51"/>
      <c r="AA1205" s="85">
        <v>1205</v>
      </c>
      <c r="AB1205" s="85"/>
      <c r="AC1205">
        <v>1201</v>
      </c>
      <c r="AD1205">
        <v>404</v>
      </c>
      <c r="AE1205">
        <v>1177</v>
      </c>
      <c r="AF1205">
        <v>288</v>
      </c>
    </row>
    <row r="1206" spans="1:32" x14ac:dyDescent="0.3">
      <c r="A1206" t="s">
        <v>1653</v>
      </c>
      <c r="B1206" s="53"/>
      <c r="C1206" s="53"/>
      <c r="D1206" s="87">
        <f>Vertices[[#This Row],[followersCount]]/100000</f>
        <v>3.0000000000000001E-5</v>
      </c>
      <c r="E1206" s="84"/>
      <c r="F1206" s="15"/>
      <c r="G1206" s="15"/>
      <c r="H1206" s="67" t="str">
        <f>IF(Vertices[[#This Row],[Size]]&gt;50,Vertices[[#This Row],[Vertex]],"")</f>
        <v/>
      </c>
      <c r="I1206" s="67"/>
      <c r="J1206" s="67"/>
      <c r="K1206" s="16"/>
      <c r="L1206" s="88"/>
      <c r="M1206" s="89">
        <v>2375.589599609375</v>
      </c>
      <c r="N1206" s="89">
        <v>8930.0146484375</v>
      </c>
      <c r="O1206" s="78"/>
      <c r="P1206" s="90"/>
      <c r="Q1206" s="90"/>
      <c r="R1206" s="116"/>
      <c r="S1206" s="116"/>
      <c r="T1206" s="116"/>
      <c r="U1206" s="116"/>
      <c r="V1206" s="117"/>
      <c r="W1206" s="117"/>
      <c r="X1206" s="117"/>
      <c r="Y1206" s="117"/>
      <c r="Z1206" s="51"/>
      <c r="AA1206" s="85">
        <v>1206</v>
      </c>
      <c r="AB1206" s="85"/>
      <c r="AC1206">
        <v>0</v>
      </c>
      <c r="AD1206">
        <v>3</v>
      </c>
      <c r="AE1206">
        <v>0</v>
      </c>
      <c r="AF1206">
        <v>13</v>
      </c>
    </row>
    <row r="1207" spans="1:32" x14ac:dyDescent="0.3">
      <c r="A1207" t="s">
        <v>1654</v>
      </c>
      <c r="B1207" s="53"/>
      <c r="C1207" s="53"/>
      <c r="D1207" s="87">
        <f>Vertices[[#This Row],[followersCount]]/100000</f>
        <v>7.2000000000000005E-4</v>
      </c>
      <c r="E1207" s="84"/>
      <c r="F1207" s="15"/>
      <c r="G1207" s="15"/>
      <c r="H1207" s="67" t="str">
        <f>IF(Vertices[[#This Row],[Size]]&gt;50,Vertices[[#This Row],[Vertex]],"")</f>
        <v/>
      </c>
      <c r="I1207" s="67"/>
      <c r="J1207" s="67"/>
      <c r="K1207" s="16"/>
      <c r="L1207" s="88"/>
      <c r="M1207" s="89">
        <v>5503.74365234375</v>
      </c>
      <c r="N1207" s="89">
        <v>9751.478515625</v>
      </c>
      <c r="O1207" s="78"/>
      <c r="P1207" s="90"/>
      <c r="Q1207" s="90"/>
      <c r="R1207" s="116"/>
      <c r="S1207" s="116"/>
      <c r="T1207" s="116"/>
      <c r="U1207" s="116"/>
      <c r="V1207" s="117"/>
      <c r="W1207" s="117"/>
      <c r="X1207" s="117"/>
      <c r="Y1207" s="117"/>
      <c r="Z1207" s="51"/>
      <c r="AA1207" s="85">
        <v>1207</v>
      </c>
      <c r="AB1207" s="85"/>
      <c r="AC1207">
        <v>109</v>
      </c>
      <c r="AD1207">
        <v>72</v>
      </c>
      <c r="AE1207">
        <v>0</v>
      </c>
      <c r="AF1207">
        <v>405</v>
      </c>
    </row>
    <row r="1208" spans="1:32" x14ac:dyDescent="0.3">
      <c r="A1208" t="s">
        <v>1655</v>
      </c>
      <c r="B1208" s="53"/>
      <c r="C1208" s="53"/>
      <c r="D1208" s="87">
        <f>Vertices[[#This Row],[followersCount]]/100000</f>
        <v>6.7000000000000002E-4</v>
      </c>
      <c r="E1208" s="84"/>
      <c r="F1208" s="15"/>
      <c r="G1208" s="15"/>
      <c r="H1208" s="67" t="str">
        <f>IF(Vertices[[#This Row],[Size]]&gt;50,Vertices[[#This Row],[Vertex]],"")</f>
        <v/>
      </c>
      <c r="I1208" s="67"/>
      <c r="J1208" s="67"/>
      <c r="K1208" s="16"/>
      <c r="L1208" s="88"/>
      <c r="M1208" s="89">
        <v>2449.13623046875</v>
      </c>
      <c r="N1208" s="89">
        <v>4171.787109375</v>
      </c>
      <c r="O1208" s="78"/>
      <c r="P1208" s="90"/>
      <c r="Q1208" s="90"/>
      <c r="R1208" s="116"/>
      <c r="S1208" s="116"/>
      <c r="T1208" s="116"/>
      <c r="U1208" s="116"/>
      <c r="V1208" s="117"/>
      <c r="W1208" s="117"/>
      <c r="X1208" s="117"/>
      <c r="Y1208" s="117"/>
      <c r="Z1208" s="51"/>
      <c r="AA1208" s="85">
        <v>1208</v>
      </c>
      <c r="AB1208" s="85"/>
      <c r="AC1208">
        <v>454</v>
      </c>
      <c r="AD1208">
        <v>67</v>
      </c>
      <c r="AE1208">
        <v>409</v>
      </c>
      <c r="AF1208">
        <v>354</v>
      </c>
    </row>
    <row r="1209" spans="1:32" x14ac:dyDescent="0.3">
      <c r="A1209" t="s">
        <v>1656</v>
      </c>
      <c r="B1209" s="53"/>
      <c r="C1209" s="53"/>
      <c r="D1209" s="87">
        <f>Vertices[[#This Row],[followersCount]]/100000</f>
        <v>8.7600000000000004E-3</v>
      </c>
      <c r="E1209" s="84"/>
      <c r="F1209" s="15"/>
      <c r="G1209" s="15"/>
      <c r="H1209" s="67" t="str">
        <f>IF(Vertices[[#This Row],[Size]]&gt;50,Vertices[[#This Row],[Vertex]],"")</f>
        <v/>
      </c>
      <c r="I1209" s="67"/>
      <c r="J1209" s="67"/>
      <c r="K1209" s="16"/>
      <c r="L1209" s="88"/>
      <c r="M1209" s="89">
        <v>3057.970703125</v>
      </c>
      <c r="N1209" s="89">
        <v>3360.85986328125</v>
      </c>
      <c r="O1209" s="78"/>
      <c r="P1209" s="90"/>
      <c r="Q1209" s="90"/>
      <c r="R1209" s="116"/>
      <c r="S1209" s="116"/>
      <c r="T1209" s="116"/>
      <c r="U1209" s="116"/>
      <c r="V1209" s="117"/>
      <c r="W1209" s="117"/>
      <c r="X1209" s="117"/>
      <c r="Y1209" s="117"/>
      <c r="Z1209" s="51"/>
      <c r="AA1209" s="85">
        <v>1209</v>
      </c>
      <c r="AB1209" s="85"/>
      <c r="AC1209">
        <v>2616</v>
      </c>
      <c r="AD1209">
        <v>876</v>
      </c>
      <c r="AE1209">
        <v>98</v>
      </c>
      <c r="AF1209">
        <v>239</v>
      </c>
    </row>
    <row r="1210" spans="1:32" x14ac:dyDescent="0.3">
      <c r="A1210" t="s">
        <v>1657</v>
      </c>
      <c r="B1210" s="53"/>
      <c r="C1210" s="53"/>
      <c r="D1210" s="87">
        <f>Vertices[[#This Row],[followersCount]]/100000</f>
        <v>1.15E-3</v>
      </c>
      <c r="E1210" s="84"/>
      <c r="F1210" s="15"/>
      <c r="G1210" s="15"/>
      <c r="H1210" s="67" t="str">
        <f>IF(Vertices[[#This Row],[Size]]&gt;50,Vertices[[#This Row],[Vertex]],"")</f>
        <v/>
      </c>
      <c r="I1210" s="67"/>
      <c r="J1210" s="67"/>
      <c r="K1210" s="16"/>
      <c r="L1210" s="88"/>
      <c r="M1210" s="89">
        <v>4902.099609375</v>
      </c>
      <c r="N1210" s="89">
        <v>175.82937622070313</v>
      </c>
      <c r="O1210" s="78"/>
      <c r="P1210" s="90"/>
      <c r="Q1210" s="90"/>
      <c r="R1210" s="116"/>
      <c r="S1210" s="116"/>
      <c r="T1210" s="116"/>
      <c r="U1210" s="116"/>
      <c r="V1210" s="117"/>
      <c r="W1210" s="117"/>
      <c r="X1210" s="117"/>
      <c r="Y1210" s="117"/>
      <c r="Z1210" s="51"/>
      <c r="AA1210" s="85">
        <v>1210</v>
      </c>
      <c r="AB1210" s="85"/>
      <c r="AC1210">
        <v>2877</v>
      </c>
      <c r="AD1210">
        <v>115</v>
      </c>
      <c r="AE1210">
        <v>2862</v>
      </c>
      <c r="AF1210">
        <v>92</v>
      </c>
    </row>
    <row r="1211" spans="1:32" x14ac:dyDescent="0.3">
      <c r="A1211" t="s">
        <v>1658</v>
      </c>
      <c r="B1211" s="53"/>
      <c r="C1211" s="53"/>
      <c r="D1211" s="87">
        <f>Vertices[[#This Row],[followersCount]]/100000</f>
        <v>1.14E-3</v>
      </c>
      <c r="E1211" s="84"/>
      <c r="F1211" s="15"/>
      <c r="G1211" s="15"/>
      <c r="H1211" s="67" t="str">
        <f>IF(Vertices[[#This Row],[Size]]&gt;50,Vertices[[#This Row],[Vertex]],"")</f>
        <v/>
      </c>
      <c r="I1211" s="67"/>
      <c r="J1211" s="67"/>
      <c r="K1211" s="16"/>
      <c r="L1211" s="88"/>
      <c r="M1211" s="89">
        <v>1775.2744140625</v>
      </c>
      <c r="N1211" s="89">
        <v>8468.8193359375</v>
      </c>
      <c r="O1211" s="78"/>
      <c r="P1211" s="90"/>
      <c r="Q1211" s="90"/>
      <c r="R1211" s="116"/>
      <c r="S1211" s="116"/>
      <c r="T1211" s="116"/>
      <c r="U1211" s="116"/>
      <c r="V1211" s="117"/>
      <c r="W1211" s="117"/>
      <c r="X1211" s="117"/>
      <c r="Y1211" s="117"/>
      <c r="Z1211" s="51"/>
      <c r="AA1211" s="85">
        <v>1211</v>
      </c>
      <c r="AB1211" s="85"/>
      <c r="AC1211">
        <v>700</v>
      </c>
      <c r="AD1211">
        <v>114</v>
      </c>
      <c r="AE1211">
        <v>221</v>
      </c>
      <c r="AF1211">
        <v>276</v>
      </c>
    </row>
    <row r="1212" spans="1:32" x14ac:dyDescent="0.3">
      <c r="A1212" t="s">
        <v>1659</v>
      </c>
      <c r="B1212" s="53"/>
      <c r="C1212" s="53"/>
      <c r="D1212" s="87">
        <f>Vertices[[#This Row],[followersCount]]/100000</f>
        <v>1.2999999999999999E-4</v>
      </c>
      <c r="E1212" s="84"/>
      <c r="F1212" s="15"/>
      <c r="G1212" s="15"/>
      <c r="H1212" s="67" t="str">
        <f>IF(Vertices[[#This Row],[Size]]&gt;50,Vertices[[#This Row],[Vertex]],"")</f>
        <v/>
      </c>
      <c r="I1212" s="67"/>
      <c r="J1212" s="67"/>
      <c r="K1212" s="16"/>
      <c r="L1212" s="88"/>
      <c r="M1212" s="89">
        <v>4158.51806640625</v>
      </c>
      <c r="N1212" s="89">
        <v>7955.45166015625</v>
      </c>
      <c r="O1212" s="78"/>
      <c r="P1212" s="90"/>
      <c r="Q1212" s="90"/>
      <c r="R1212" s="116"/>
      <c r="S1212" s="116"/>
      <c r="T1212" s="116"/>
      <c r="U1212" s="116"/>
      <c r="V1212" s="117"/>
      <c r="W1212" s="117"/>
      <c r="X1212" s="117"/>
      <c r="Y1212" s="117"/>
      <c r="Z1212" s="51"/>
      <c r="AA1212" s="85">
        <v>1212</v>
      </c>
      <c r="AB1212" s="85"/>
      <c r="AC1212">
        <v>9</v>
      </c>
      <c r="AD1212">
        <v>13</v>
      </c>
      <c r="AE1212">
        <v>10</v>
      </c>
      <c r="AF1212">
        <v>44</v>
      </c>
    </row>
    <row r="1213" spans="1:32" x14ac:dyDescent="0.3">
      <c r="A1213" t="s">
        <v>1660</v>
      </c>
      <c r="B1213" s="53"/>
      <c r="C1213" s="53"/>
      <c r="D1213" s="87">
        <f>Vertices[[#This Row],[followersCount]]/100000</f>
        <v>8.1999999999999998E-4</v>
      </c>
      <c r="E1213" s="84"/>
      <c r="F1213" s="15"/>
      <c r="G1213" s="15"/>
      <c r="H1213" s="67" t="str">
        <f>IF(Vertices[[#This Row],[Size]]&gt;50,Vertices[[#This Row],[Vertex]],"")</f>
        <v/>
      </c>
      <c r="I1213" s="67"/>
      <c r="J1213" s="67"/>
      <c r="K1213" s="16"/>
      <c r="L1213" s="88"/>
      <c r="M1213" s="89">
        <v>3267.6083984375</v>
      </c>
      <c r="N1213" s="89">
        <v>3378.839111328125</v>
      </c>
      <c r="O1213" s="78"/>
      <c r="P1213" s="90"/>
      <c r="Q1213" s="90"/>
      <c r="R1213" s="116"/>
      <c r="S1213" s="116"/>
      <c r="T1213" s="116"/>
      <c r="U1213" s="116"/>
      <c r="V1213" s="117"/>
      <c r="W1213" s="117"/>
      <c r="X1213" s="117"/>
      <c r="Y1213" s="117"/>
      <c r="Z1213" s="51"/>
      <c r="AA1213" s="85">
        <v>1213</v>
      </c>
      <c r="AB1213" s="85"/>
      <c r="AC1213">
        <v>1946</v>
      </c>
      <c r="AD1213">
        <v>82</v>
      </c>
      <c r="AE1213">
        <v>27</v>
      </c>
      <c r="AF1213">
        <v>489</v>
      </c>
    </row>
    <row r="1214" spans="1:32" x14ac:dyDescent="0.3">
      <c r="A1214" t="s">
        <v>1661</v>
      </c>
      <c r="B1214" s="53"/>
      <c r="C1214" s="53"/>
      <c r="D1214" s="87">
        <f>Vertices[[#This Row],[followersCount]]/100000</f>
        <v>1.1299999999999999E-3</v>
      </c>
      <c r="E1214" s="84"/>
      <c r="F1214" s="15"/>
      <c r="G1214" s="15"/>
      <c r="H1214" s="67" t="str">
        <f>IF(Vertices[[#This Row],[Size]]&gt;50,Vertices[[#This Row],[Vertex]],"")</f>
        <v/>
      </c>
      <c r="I1214" s="67"/>
      <c r="J1214" s="67"/>
      <c r="K1214" s="16"/>
      <c r="L1214" s="88"/>
      <c r="M1214" s="89">
        <v>2430.275390625</v>
      </c>
      <c r="N1214" s="89">
        <v>7085.7041015625</v>
      </c>
      <c r="O1214" s="78"/>
      <c r="P1214" s="90"/>
      <c r="Q1214" s="90"/>
      <c r="R1214" s="116"/>
      <c r="S1214" s="116"/>
      <c r="T1214" s="116"/>
      <c r="U1214" s="116"/>
      <c r="V1214" s="117"/>
      <c r="W1214" s="117"/>
      <c r="X1214" s="117"/>
      <c r="Y1214" s="117"/>
      <c r="Z1214" s="51"/>
      <c r="AA1214" s="85">
        <v>1214</v>
      </c>
      <c r="AB1214" s="85"/>
      <c r="AC1214">
        <v>4417</v>
      </c>
      <c r="AD1214">
        <v>113</v>
      </c>
      <c r="AE1214">
        <v>48</v>
      </c>
      <c r="AF1214">
        <v>484</v>
      </c>
    </row>
    <row r="1215" spans="1:32" x14ac:dyDescent="0.3">
      <c r="A1215" t="s">
        <v>1662</v>
      </c>
      <c r="B1215" s="53"/>
      <c r="C1215" s="53"/>
      <c r="D1215" s="87">
        <f>Vertices[[#This Row],[followersCount]]/100000</f>
        <v>6.9999999999999999E-4</v>
      </c>
      <c r="E1215" s="84"/>
      <c r="F1215" s="15"/>
      <c r="G1215" s="15"/>
      <c r="H1215" s="67" t="str">
        <f>IF(Vertices[[#This Row],[Size]]&gt;50,Vertices[[#This Row],[Vertex]],"")</f>
        <v/>
      </c>
      <c r="I1215" s="67"/>
      <c r="J1215" s="67"/>
      <c r="K1215" s="16"/>
      <c r="L1215" s="88"/>
      <c r="M1215" s="89">
        <v>5653.29931640625</v>
      </c>
      <c r="N1215" s="89">
        <v>8733.607421875</v>
      </c>
      <c r="O1215" s="78"/>
      <c r="P1215" s="90"/>
      <c r="Q1215" s="90"/>
      <c r="R1215" s="116"/>
      <c r="S1215" s="116"/>
      <c r="T1215" s="116"/>
      <c r="U1215" s="116"/>
      <c r="V1215" s="117"/>
      <c r="W1215" s="117"/>
      <c r="X1215" s="117"/>
      <c r="Y1215" s="117"/>
      <c r="Z1215" s="51"/>
      <c r="AA1215" s="85">
        <v>1215</v>
      </c>
      <c r="AB1215" s="85"/>
      <c r="AC1215">
        <v>64</v>
      </c>
      <c r="AD1215">
        <v>70</v>
      </c>
      <c r="AE1215">
        <v>35</v>
      </c>
      <c r="AF1215">
        <v>118</v>
      </c>
    </row>
    <row r="1216" spans="1:32" x14ac:dyDescent="0.3">
      <c r="A1216" t="s">
        <v>1663</v>
      </c>
      <c r="B1216" s="53"/>
      <c r="C1216" s="53"/>
      <c r="D1216" s="87">
        <f>Vertices[[#This Row],[followersCount]]/100000</f>
        <v>2.2799999999999999E-3</v>
      </c>
      <c r="E1216" s="84"/>
      <c r="F1216" s="15"/>
      <c r="G1216" s="15"/>
      <c r="H1216" s="67" t="str">
        <f>IF(Vertices[[#This Row],[Size]]&gt;50,Vertices[[#This Row],[Vertex]],"")</f>
        <v/>
      </c>
      <c r="I1216" s="67"/>
      <c r="J1216" s="67"/>
      <c r="K1216" s="16"/>
      <c r="L1216" s="88"/>
      <c r="M1216" s="89">
        <v>5350.9296875</v>
      </c>
      <c r="N1216" s="89">
        <v>9756.4189453125</v>
      </c>
      <c r="O1216" s="78"/>
      <c r="P1216" s="90"/>
      <c r="Q1216" s="90"/>
      <c r="R1216" s="116"/>
      <c r="S1216" s="116"/>
      <c r="T1216" s="116"/>
      <c r="U1216" s="116"/>
      <c r="V1216" s="117"/>
      <c r="W1216" s="117"/>
      <c r="X1216" s="117"/>
      <c r="Y1216" s="117"/>
      <c r="Z1216" s="51"/>
      <c r="AA1216" s="85">
        <v>1216</v>
      </c>
      <c r="AB1216" s="85"/>
      <c r="AC1216">
        <v>1982</v>
      </c>
      <c r="AD1216">
        <v>228</v>
      </c>
      <c r="AE1216">
        <v>2919</v>
      </c>
      <c r="AF1216">
        <v>240</v>
      </c>
    </row>
    <row r="1217" spans="1:32" x14ac:dyDescent="0.3">
      <c r="A1217" t="s">
        <v>1664</v>
      </c>
      <c r="B1217" s="53"/>
      <c r="C1217" s="53"/>
      <c r="D1217" s="87">
        <f>Vertices[[#This Row],[followersCount]]/100000</f>
        <v>7.7999999999999999E-4</v>
      </c>
      <c r="E1217" s="84"/>
      <c r="F1217" s="15"/>
      <c r="G1217" s="15"/>
      <c r="H1217" s="67" t="str">
        <f>IF(Vertices[[#This Row],[Size]]&gt;50,Vertices[[#This Row],[Vertex]],"")</f>
        <v/>
      </c>
      <c r="I1217" s="67"/>
      <c r="J1217" s="67"/>
      <c r="K1217" s="16"/>
      <c r="L1217" s="88"/>
      <c r="M1217" s="89">
        <v>8620.7392578125</v>
      </c>
      <c r="N1217" s="89">
        <v>7133.98876953125</v>
      </c>
      <c r="O1217" s="78"/>
      <c r="P1217" s="90"/>
      <c r="Q1217" s="90"/>
      <c r="R1217" s="116"/>
      <c r="S1217" s="116"/>
      <c r="T1217" s="116"/>
      <c r="U1217" s="116"/>
      <c r="V1217" s="117"/>
      <c r="W1217" s="117"/>
      <c r="X1217" s="117"/>
      <c r="Y1217" s="117"/>
      <c r="Z1217" s="51"/>
      <c r="AA1217" s="85">
        <v>1217</v>
      </c>
      <c r="AB1217" s="85"/>
      <c r="AC1217">
        <v>85</v>
      </c>
      <c r="AD1217">
        <v>78</v>
      </c>
      <c r="AE1217">
        <v>20</v>
      </c>
      <c r="AF1217">
        <v>97</v>
      </c>
    </row>
    <row r="1218" spans="1:32" x14ac:dyDescent="0.3">
      <c r="A1218" t="s">
        <v>1665</v>
      </c>
      <c r="B1218" s="53"/>
      <c r="C1218" s="53"/>
      <c r="D1218" s="87">
        <f>Vertices[[#This Row],[followersCount]]/100000</f>
        <v>2.5711200000000001</v>
      </c>
      <c r="E1218" s="84"/>
      <c r="F1218" s="15"/>
      <c r="G1218" s="15"/>
      <c r="H1218" s="67" t="str">
        <f>IF(Vertices[[#This Row],[Size]]&gt;50,Vertices[[#This Row],[Vertex]],"")</f>
        <v/>
      </c>
      <c r="I1218" s="67"/>
      <c r="J1218" s="67"/>
      <c r="K1218" s="16"/>
      <c r="L1218" s="88"/>
      <c r="M1218" s="89">
        <v>2588.99755859375</v>
      </c>
      <c r="N1218" s="89">
        <v>4456.42626953125</v>
      </c>
      <c r="O1218" s="78"/>
      <c r="P1218" s="90"/>
      <c r="Q1218" s="90"/>
      <c r="R1218" s="116"/>
      <c r="S1218" s="116"/>
      <c r="T1218" s="116"/>
      <c r="U1218" s="116"/>
      <c r="V1218" s="117"/>
      <c r="W1218" s="117"/>
      <c r="X1218" s="117"/>
      <c r="Y1218" s="117"/>
      <c r="Z1218" s="51"/>
      <c r="AA1218" s="85">
        <v>1218</v>
      </c>
      <c r="AB1218" s="85"/>
      <c r="AC1218">
        <v>16419</v>
      </c>
      <c r="AD1218">
        <v>257112</v>
      </c>
      <c r="AE1218">
        <v>14227</v>
      </c>
      <c r="AF1218">
        <v>19384</v>
      </c>
    </row>
    <row r="1219" spans="1:32" x14ac:dyDescent="0.3">
      <c r="A1219" t="s">
        <v>1666</v>
      </c>
      <c r="B1219" s="53"/>
      <c r="C1219" s="53"/>
      <c r="D1219" s="87">
        <f>Vertices[[#This Row],[followersCount]]/100000</f>
        <v>2.0129999999999999E-2</v>
      </c>
      <c r="E1219" s="84"/>
      <c r="F1219" s="15"/>
      <c r="G1219" s="15"/>
      <c r="H1219" s="67" t="str">
        <f>IF(Vertices[[#This Row],[Size]]&gt;50,Vertices[[#This Row],[Vertex]],"")</f>
        <v/>
      </c>
      <c r="I1219" s="67"/>
      <c r="J1219" s="67"/>
      <c r="K1219" s="16"/>
      <c r="L1219" s="88"/>
      <c r="M1219" s="89">
        <v>1970.517578125</v>
      </c>
      <c r="N1219" s="89">
        <v>2681.712646484375</v>
      </c>
      <c r="O1219" s="78"/>
      <c r="P1219" s="90"/>
      <c r="Q1219" s="90"/>
      <c r="R1219" s="116"/>
      <c r="S1219" s="116"/>
      <c r="T1219" s="116"/>
      <c r="U1219" s="116"/>
      <c r="V1219" s="117"/>
      <c r="W1219" s="117"/>
      <c r="X1219" s="117"/>
      <c r="Y1219" s="117"/>
      <c r="Z1219" s="51"/>
      <c r="AA1219" s="85">
        <v>1219</v>
      </c>
      <c r="AB1219" s="85"/>
      <c r="AC1219">
        <v>11720</v>
      </c>
      <c r="AD1219">
        <v>2013</v>
      </c>
      <c r="AE1219">
        <v>1381</v>
      </c>
      <c r="AF1219">
        <v>2016</v>
      </c>
    </row>
    <row r="1220" spans="1:32" x14ac:dyDescent="0.3">
      <c r="A1220" t="s">
        <v>1667</v>
      </c>
      <c r="B1220" s="53"/>
      <c r="C1220" s="53"/>
      <c r="D1220" s="87">
        <f>Vertices[[#This Row],[followersCount]]/100000</f>
        <v>1.375E-2</v>
      </c>
      <c r="E1220" s="84"/>
      <c r="F1220" s="15"/>
      <c r="G1220" s="15"/>
      <c r="H1220" s="67" t="str">
        <f>IF(Vertices[[#This Row],[Size]]&gt;50,Vertices[[#This Row],[Vertex]],"")</f>
        <v/>
      </c>
      <c r="I1220" s="67"/>
      <c r="J1220" s="67"/>
      <c r="K1220" s="16"/>
      <c r="L1220" s="88"/>
      <c r="M1220" s="89">
        <v>4007.202880859375</v>
      </c>
      <c r="N1220" s="89">
        <v>9557.5546875</v>
      </c>
      <c r="O1220" s="78"/>
      <c r="P1220" s="90"/>
      <c r="Q1220" s="90"/>
      <c r="R1220" s="116"/>
      <c r="S1220" s="116"/>
      <c r="T1220" s="116"/>
      <c r="U1220" s="116"/>
      <c r="V1220" s="117"/>
      <c r="W1220" s="117"/>
      <c r="X1220" s="117"/>
      <c r="Y1220" s="117"/>
      <c r="Z1220" s="51"/>
      <c r="AA1220" s="85">
        <v>1220</v>
      </c>
      <c r="AB1220" s="85"/>
      <c r="AC1220">
        <v>4037</v>
      </c>
      <c r="AD1220">
        <v>1375</v>
      </c>
      <c r="AE1220">
        <v>926</v>
      </c>
      <c r="AF1220">
        <v>2033</v>
      </c>
    </row>
    <row r="1221" spans="1:32" x14ac:dyDescent="0.3">
      <c r="A1221" t="s">
        <v>1668</v>
      </c>
      <c r="B1221" s="53"/>
      <c r="C1221" s="53"/>
      <c r="D1221" s="87">
        <f>Vertices[[#This Row],[followersCount]]/100000</f>
        <v>4.2999999999999999E-4</v>
      </c>
      <c r="E1221" s="84"/>
      <c r="F1221" s="15"/>
      <c r="G1221" s="15"/>
      <c r="H1221" s="67" t="str">
        <f>IF(Vertices[[#This Row],[Size]]&gt;50,Vertices[[#This Row],[Vertex]],"")</f>
        <v/>
      </c>
      <c r="I1221" s="67"/>
      <c r="J1221" s="67"/>
      <c r="K1221" s="16"/>
      <c r="L1221" s="88"/>
      <c r="M1221" s="89">
        <v>5903.88623046875</v>
      </c>
      <c r="N1221" s="89">
        <v>7202.18017578125</v>
      </c>
      <c r="O1221" s="78"/>
      <c r="P1221" s="90"/>
      <c r="Q1221" s="90"/>
      <c r="R1221" s="116"/>
      <c r="S1221" s="116"/>
      <c r="T1221" s="116"/>
      <c r="U1221" s="116"/>
      <c r="V1221" s="117"/>
      <c r="W1221" s="117"/>
      <c r="X1221" s="117"/>
      <c r="Y1221" s="117"/>
      <c r="Z1221" s="51"/>
      <c r="AA1221" s="85">
        <v>1221</v>
      </c>
      <c r="AB1221" s="85"/>
      <c r="AC1221">
        <v>61</v>
      </c>
      <c r="AD1221">
        <v>43</v>
      </c>
      <c r="AE1221">
        <v>40</v>
      </c>
      <c r="AF1221">
        <v>104</v>
      </c>
    </row>
    <row r="1222" spans="1:32" x14ac:dyDescent="0.3">
      <c r="A1222" t="s">
        <v>1669</v>
      </c>
      <c r="B1222" s="53"/>
      <c r="C1222" s="53"/>
      <c r="D1222" s="87">
        <f>Vertices[[#This Row],[followersCount]]/100000</f>
        <v>7.6999999999999996E-4</v>
      </c>
      <c r="E1222" s="84"/>
      <c r="F1222" s="15"/>
      <c r="G1222" s="15"/>
      <c r="H1222" s="67" t="str">
        <f>IF(Vertices[[#This Row],[Size]]&gt;50,Vertices[[#This Row],[Vertex]],"")</f>
        <v/>
      </c>
      <c r="I1222" s="67"/>
      <c r="J1222" s="67"/>
      <c r="K1222" s="16"/>
      <c r="L1222" s="88"/>
      <c r="M1222" s="89">
        <v>2762.876953125</v>
      </c>
      <c r="N1222" s="89">
        <v>7771.7822265625</v>
      </c>
      <c r="O1222" s="78"/>
      <c r="P1222" s="90"/>
      <c r="Q1222" s="90"/>
      <c r="R1222" s="116"/>
      <c r="S1222" s="116"/>
      <c r="T1222" s="116"/>
      <c r="U1222" s="116"/>
      <c r="V1222" s="117"/>
      <c r="W1222" s="117"/>
      <c r="X1222" s="117"/>
      <c r="Y1222" s="117"/>
      <c r="Z1222" s="51"/>
      <c r="AA1222" s="85">
        <v>1222</v>
      </c>
      <c r="AB1222" s="85"/>
      <c r="AC1222">
        <v>34</v>
      </c>
      <c r="AD1222">
        <v>77</v>
      </c>
      <c r="AE1222">
        <v>0</v>
      </c>
      <c r="AF1222">
        <v>81</v>
      </c>
    </row>
    <row r="1223" spans="1:32" x14ac:dyDescent="0.3">
      <c r="A1223" t="s">
        <v>1670</v>
      </c>
      <c r="B1223" s="53"/>
      <c r="C1223" s="53"/>
      <c r="D1223" s="87">
        <f>Vertices[[#This Row],[followersCount]]/100000</f>
        <v>3.1199999999999999E-3</v>
      </c>
      <c r="E1223" s="84"/>
      <c r="F1223" s="15"/>
      <c r="G1223" s="15"/>
      <c r="H1223" s="67" t="str">
        <f>IF(Vertices[[#This Row],[Size]]&gt;50,Vertices[[#This Row],[Vertex]],"")</f>
        <v/>
      </c>
      <c r="I1223" s="67"/>
      <c r="J1223" s="67"/>
      <c r="K1223" s="16"/>
      <c r="L1223" s="88"/>
      <c r="M1223" s="89">
        <v>2614.77685546875</v>
      </c>
      <c r="N1223" s="89">
        <v>1750.742919921875</v>
      </c>
      <c r="O1223" s="78"/>
      <c r="P1223" s="90"/>
      <c r="Q1223" s="90"/>
      <c r="R1223" s="116"/>
      <c r="S1223" s="116"/>
      <c r="T1223" s="116"/>
      <c r="U1223" s="116"/>
      <c r="V1223" s="117"/>
      <c r="W1223" s="117"/>
      <c r="X1223" s="117"/>
      <c r="Y1223" s="117"/>
      <c r="Z1223" s="51"/>
      <c r="AA1223" s="85">
        <v>1223</v>
      </c>
      <c r="AB1223" s="85"/>
      <c r="AC1223">
        <v>5959</v>
      </c>
      <c r="AD1223">
        <v>312</v>
      </c>
      <c r="AE1223">
        <v>9539</v>
      </c>
      <c r="AF1223">
        <v>650</v>
      </c>
    </row>
    <row r="1224" spans="1:32" x14ac:dyDescent="0.3">
      <c r="A1224" t="s">
        <v>1671</v>
      </c>
      <c r="B1224" s="53"/>
      <c r="C1224" s="53"/>
      <c r="D1224" s="87">
        <f>Vertices[[#This Row],[followersCount]]/100000</f>
        <v>2.0500000000000002E-3</v>
      </c>
      <c r="E1224" s="84"/>
      <c r="F1224" s="15"/>
      <c r="G1224" s="15"/>
      <c r="H1224" s="67" t="str">
        <f>IF(Vertices[[#This Row],[Size]]&gt;50,Vertices[[#This Row],[Vertex]],"")</f>
        <v/>
      </c>
      <c r="I1224" s="67"/>
      <c r="J1224" s="67"/>
      <c r="K1224" s="16"/>
      <c r="L1224" s="88"/>
      <c r="M1224" s="89">
        <v>9508.1298828125</v>
      </c>
      <c r="N1224" s="89">
        <v>5512.81591796875</v>
      </c>
      <c r="O1224" s="78"/>
      <c r="P1224" s="90"/>
      <c r="Q1224" s="90"/>
      <c r="R1224" s="116"/>
      <c r="S1224" s="116"/>
      <c r="T1224" s="116"/>
      <c r="U1224" s="116"/>
      <c r="V1224" s="117"/>
      <c r="W1224" s="117"/>
      <c r="X1224" s="117"/>
      <c r="Y1224" s="117"/>
      <c r="Z1224" s="51"/>
      <c r="AA1224" s="85">
        <v>1224</v>
      </c>
      <c r="AB1224" s="85"/>
      <c r="AC1224">
        <v>12</v>
      </c>
      <c r="AD1224">
        <v>205</v>
      </c>
      <c r="AE1224">
        <v>80</v>
      </c>
      <c r="AF1224">
        <v>782</v>
      </c>
    </row>
    <row r="1225" spans="1:32" x14ac:dyDescent="0.3">
      <c r="A1225" t="s">
        <v>1672</v>
      </c>
      <c r="B1225" s="53"/>
      <c r="C1225" s="53"/>
      <c r="D1225" s="87">
        <f>Vertices[[#This Row],[followersCount]]/100000</f>
        <v>4.0000000000000003E-5</v>
      </c>
      <c r="E1225" s="84"/>
      <c r="F1225" s="15"/>
      <c r="G1225" s="15"/>
      <c r="H1225" s="67" t="str">
        <f>IF(Vertices[[#This Row],[Size]]&gt;50,Vertices[[#This Row],[Vertex]],"")</f>
        <v/>
      </c>
      <c r="I1225" s="67"/>
      <c r="J1225" s="67"/>
      <c r="K1225" s="16"/>
      <c r="L1225" s="88"/>
      <c r="M1225" s="89">
        <v>3607.811767578125</v>
      </c>
      <c r="N1225" s="89">
        <v>1970.9302978515625</v>
      </c>
      <c r="O1225" s="78"/>
      <c r="P1225" s="90"/>
      <c r="Q1225" s="90"/>
      <c r="R1225" s="116"/>
      <c r="S1225" s="116"/>
      <c r="T1225" s="116"/>
      <c r="U1225" s="116"/>
      <c r="V1225" s="117"/>
      <c r="W1225" s="117"/>
      <c r="X1225" s="117"/>
      <c r="Y1225" s="117"/>
      <c r="Z1225" s="51"/>
      <c r="AA1225" s="85">
        <v>1225</v>
      </c>
      <c r="AB1225" s="85"/>
      <c r="AC1225">
        <v>0</v>
      </c>
      <c r="AD1225">
        <v>4</v>
      </c>
      <c r="AE1225">
        <v>0</v>
      </c>
      <c r="AF1225">
        <v>15</v>
      </c>
    </row>
    <row r="1226" spans="1:32" x14ac:dyDescent="0.3">
      <c r="A1226" t="s">
        <v>1673</v>
      </c>
      <c r="B1226" s="53"/>
      <c r="C1226" s="53"/>
      <c r="D1226" s="87">
        <f>Vertices[[#This Row],[followersCount]]/100000</f>
        <v>6.2E-4</v>
      </c>
      <c r="E1226" s="84"/>
      <c r="F1226" s="15"/>
      <c r="G1226" s="15"/>
      <c r="H1226" s="67" t="str">
        <f>IF(Vertices[[#This Row],[Size]]&gt;50,Vertices[[#This Row],[Vertex]],"")</f>
        <v/>
      </c>
      <c r="I1226" s="67"/>
      <c r="J1226" s="67"/>
      <c r="K1226" s="16"/>
      <c r="L1226" s="88"/>
      <c r="M1226" s="89">
        <v>2023.462158203125</v>
      </c>
      <c r="N1226" s="89">
        <v>1384.1070556640625</v>
      </c>
      <c r="O1226" s="78"/>
      <c r="P1226" s="90"/>
      <c r="Q1226" s="90"/>
      <c r="R1226" s="116"/>
      <c r="S1226" s="116"/>
      <c r="T1226" s="116"/>
      <c r="U1226" s="116"/>
      <c r="V1226" s="117"/>
      <c r="W1226" s="117"/>
      <c r="X1226" s="117"/>
      <c r="Y1226" s="117"/>
      <c r="Z1226" s="51"/>
      <c r="AA1226" s="85">
        <v>1226</v>
      </c>
      <c r="AB1226" s="85"/>
      <c r="AC1226">
        <v>119</v>
      </c>
      <c r="AD1226">
        <v>62</v>
      </c>
      <c r="AE1226">
        <v>890</v>
      </c>
      <c r="AF1226">
        <v>486</v>
      </c>
    </row>
    <row r="1227" spans="1:32" x14ac:dyDescent="0.3">
      <c r="A1227" t="s">
        <v>1674</v>
      </c>
      <c r="B1227" s="53"/>
      <c r="C1227" s="53"/>
      <c r="D1227" s="87">
        <f>Vertices[[#This Row],[followersCount]]/100000</f>
        <v>3.9699999999999996E-3</v>
      </c>
      <c r="E1227" s="84"/>
      <c r="F1227" s="15"/>
      <c r="G1227" s="15"/>
      <c r="H1227" s="67" t="str">
        <f>IF(Vertices[[#This Row],[Size]]&gt;50,Vertices[[#This Row],[Vertex]],"")</f>
        <v/>
      </c>
      <c r="I1227" s="67"/>
      <c r="J1227" s="67"/>
      <c r="K1227" s="16"/>
      <c r="L1227" s="88"/>
      <c r="M1227" s="89">
        <v>2949.16162109375</v>
      </c>
      <c r="N1227" s="89">
        <v>8086.83447265625</v>
      </c>
      <c r="O1227" s="78"/>
      <c r="P1227" s="90"/>
      <c r="Q1227" s="90"/>
      <c r="R1227" s="116"/>
      <c r="S1227" s="116"/>
      <c r="T1227" s="116"/>
      <c r="U1227" s="116"/>
      <c r="V1227" s="117"/>
      <c r="W1227" s="117"/>
      <c r="X1227" s="117"/>
      <c r="Y1227" s="117"/>
      <c r="Z1227" s="51"/>
      <c r="AA1227" s="85">
        <v>1227</v>
      </c>
      <c r="AB1227" s="85"/>
      <c r="AC1227">
        <v>922</v>
      </c>
      <c r="AD1227">
        <v>397</v>
      </c>
      <c r="AE1227">
        <v>4</v>
      </c>
      <c r="AF1227">
        <v>949</v>
      </c>
    </row>
    <row r="1228" spans="1:32" x14ac:dyDescent="0.3">
      <c r="A1228" t="s">
        <v>1675</v>
      </c>
      <c r="B1228" s="53"/>
      <c r="C1228" s="53"/>
      <c r="D1228" s="87">
        <f>Vertices[[#This Row],[followersCount]]/100000</f>
        <v>9.0000000000000006E-5</v>
      </c>
      <c r="E1228" s="84"/>
      <c r="F1228" s="15"/>
      <c r="G1228" s="15"/>
      <c r="H1228" s="67" t="str">
        <f>IF(Vertices[[#This Row],[Size]]&gt;50,Vertices[[#This Row],[Vertex]],"")</f>
        <v/>
      </c>
      <c r="I1228" s="67"/>
      <c r="J1228" s="67"/>
      <c r="K1228" s="16"/>
      <c r="L1228" s="88"/>
      <c r="M1228" s="89">
        <v>228.61770629882813</v>
      </c>
      <c r="N1228" s="89">
        <v>5102.76318359375</v>
      </c>
      <c r="O1228" s="78"/>
      <c r="P1228" s="90"/>
      <c r="Q1228" s="90"/>
      <c r="R1228" s="116"/>
      <c r="S1228" s="116"/>
      <c r="T1228" s="116"/>
      <c r="U1228" s="116"/>
      <c r="V1228" s="117"/>
      <c r="W1228" s="117"/>
      <c r="X1228" s="117"/>
      <c r="Y1228" s="117"/>
      <c r="Z1228" s="51"/>
      <c r="AA1228" s="85">
        <v>1228</v>
      </c>
      <c r="AB1228" s="85"/>
      <c r="AC1228">
        <v>0</v>
      </c>
      <c r="AD1228">
        <v>9</v>
      </c>
      <c r="AE1228">
        <v>1</v>
      </c>
      <c r="AF1228">
        <v>25</v>
      </c>
    </row>
    <row r="1229" spans="1:32" x14ac:dyDescent="0.3">
      <c r="A1229" t="s">
        <v>1676</v>
      </c>
      <c r="B1229" s="53"/>
      <c r="C1229" s="53"/>
      <c r="D1229" s="87">
        <f>Vertices[[#This Row],[followersCount]]/100000</f>
        <v>3.4299999999999999E-3</v>
      </c>
      <c r="E1229" s="84"/>
      <c r="F1229" s="15"/>
      <c r="G1229" s="15"/>
      <c r="H1229" s="67" t="str">
        <f>IF(Vertices[[#This Row],[Size]]&gt;50,Vertices[[#This Row],[Vertex]],"")</f>
        <v/>
      </c>
      <c r="I1229" s="67"/>
      <c r="J1229" s="67"/>
      <c r="K1229" s="16"/>
      <c r="L1229" s="88"/>
      <c r="M1229" s="89">
        <v>6784.712890625</v>
      </c>
      <c r="N1229" s="89">
        <v>3571.276123046875</v>
      </c>
      <c r="O1229" s="78"/>
      <c r="P1229" s="90"/>
      <c r="Q1229" s="90"/>
      <c r="R1229" s="116"/>
      <c r="S1229" s="116"/>
      <c r="T1229" s="116"/>
      <c r="U1229" s="116"/>
      <c r="V1229" s="117"/>
      <c r="W1229" s="117"/>
      <c r="X1229" s="117"/>
      <c r="Y1229" s="117"/>
      <c r="Z1229" s="51"/>
      <c r="AA1229" s="85">
        <v>1229</v>
      </c>
      <c r="AB1229" s="85"/>
      <c r="AC1229">
        <v>5669</v>
      </c>
      <c r="AD1229">
        <v>343</v>
      </c>
      <c r="AE1229">
        <v>5865</v>
      </c>
      <c r="AF1229">
        <v>554</v>
      </c>
    </row>
    <row r="1230" spans="1:32" x14ac:dyDescent="0.3">
      <c r="A1230" t="s">
        <v>1677</v>
      </c>
      <c r="B1230" s="53"/>
      <c r="C1230" s="53"/>
      <c r="D1230" s="87">
        <f>Vertices[[#This Row],[followersCount]]/100000</f>
        <v>1.2899999999999999E-3</v>
      </c>
      <c r="E1230" s="84"/>
      <c r="F1230" s="15"/>
      <c r="G1230" s="15"/>
      <c r="H1230" s="67" t="str">
        <f>IF(Vertices[[#This Row],[Size]]&gt;50,Vertices[[#This Row],[Vertex]],"")</f>
        <v/>
      </c>
      <c r="I1230" s="67"/>
      <c r="J1230" s="67"/>
      <c r="K1230" s="16"/>
      <c r="L1230" s="88"/>
      <c r="M1230" s="89">
        <v>1450.2742919921875</v>
      </c>
      <c r="N1230" s="89">
        <v>3929.293212890625</v>
      </c>
      <c r="O1230" s="78"/>
      <c r="P1230" s="90"/>
      <c r="Q1230" s="90"/>
      <c r="R1230" s="116"/>
      <c r="S1230" s="116"/>
      <c r="T1230" s="116"/>
      <c r="U1230" s="116"/>
      <c r="V1230" s="117"/>
      <c r="W1230" s="117"/>
      <c r="X1230" s="117"/>
      <c r="Y1230" s="117"/>
      <c r="Z1230" s="51"/>
      <c r="AA1230" s="85">
        <v>1230</v>
      </c>
      <c r="AB1230" s="85"/>
      <c r="AC1230">
        <v>67</v>
      </c>
      <c r="AD1230">
        <v>129</v>
      </c>
      <c r="AE1230">
        <v>574</v>
      </c>
      <c r="AF1230">
        <v>181</v>
      </c>
    </row>
    <row r="1231" spans="1:32" x14ac:dyDescent="0.3">
      <c r="A1231" t="s">
        <v>1678</v>
      </c>
      <c r="B1231" s="53"/>
      <c r="C1231" s="53"/>
      <c r="D1231" s="87">
        <f>Vertices[[#This Row],[followersCount]]/100000</f>
        <v>1.1999999999999999E-3</v>
      </c>
      <c r="E1231" s="84"/>
      <c r="F1231" s="15"/>
      <c r="G1231" s="15"/>
      <c r="H1231" s="67" t="str">
        <f>IF(Vertices[[#This Row],[Size]]&gt;50,Vertices[[#This Row],[Vertex]],"")</f>
        <v/>
      </c>
      <c r="I1231" s="67"/>
      <c r="J1231" s="67"/>
      <c r="K1231" s="16"/>
      <c r="L1231" s="88"/>
      <c r="M1231" s="89">
        <v>9838.4482421875</v>
      </c>
      <c r="N1231" s="89">
        <v>5364.79150390625</v>
      </c>
      <c r="O1231" s="78"/>
      <c r="P1231" s="90"/>
      <c r="Q1231" s="90"/>
      <c r="R1231" s="116"/>
      <c r="S1231" s="116"/>
      <c r="T1231" s="116"/>
      <c r="U1231" s="116"/>
      <c r="V1231" s="117"/>
      <c r="W1231" s="117"/>
      <c r="X1231" s="117"/>
      <c r="Y1231" s="117"/>
      <c r="Z1231" s="51"/>
      <c r="AA1231" s="85">
        <v>1231</v>
      </c>
      <c r="AB1231" s="85"/>
      <c r="AC1231">
        <v>3</v>
      </c>
      <c r="AD1231">
        <v>120</v>
      </c>
      <c r="AE1231">
        <v>3</v>
      </c>
      <c r="AF1231">
        <v>309</v>
      </c>
    </row>
    <row r="1232" spans="1:32" x14ac:dyDescent="0.3">
      <c r="A1232" t="s">
        <v>1679</v>
      </c>
      <c r="B1232" s="53"/>
      <c r="C1232" s="53"/>
      <c r="D1232" s="87">
        <f>Vertices[[#This Row],[followersCount]]/100000</f>
        <v>7.7999999999999999E-4</v>
      </c>
      <c r="E1232" s="84"/>
      <c r="F1232" s="15"/>
      <c r="G1232" s="15"/>
      <c r="H1232" s="67" t="str">
        <f>IF(Vertices[[#This Row],[Size]]&gt;50,Vertices[[#This Row],[Vertex]],"")</f>
        <v/>
      </c>
      <c r="I1232" s="67"/>
      <c r="J1232" s="67"/>
      <c r="K1232" s="16"/>
      <c r="L1232" s="88"/>
      <c r="M1232" s="89">
        <v>3547.11328125</v>
      </c>
      <c r="N1232" s="89">
        <v>9631.798828125</v>
      </c>
      <c r="O1232" s="78"/>
      <c r="P1232" s="90"/>
      <c r="Q1232" s="90"/>
      <c r="R1232" s="116"/>
      <c r="S1232" s="116"/>
      <c r="T1232" s="116"/>
      <c r="U1232" s="116"/>
      <c r="V1232" s="117"/>
      <c r="W1232" s="117"/>
      <c r="X1232" s="117"/>
      <c r="Y1232" s="117"/>
      <c r="Z1232" s="51"/>
      <c r="AA1232" s="85">
        <v>1232</v>
      </c>
      <c r="AB1232" s="85"/>
      <c r="AC1232">
        <v>269</v>
      </c>
      <c r="AD1232">
        <v>78</v>
      </c>
      <c r="AE1232">
        <v>75</v>
      </c>
      <c r="AF1232">
        <v>200</v>
      </c>
    </row>
    <row r="1233" spans="1:32" x14ac:dyDescent="0.3">
      <c r="A1233" t="s">
        <v>1680</v>
      </c>
      <c r="B1233" s="53"/>
      <c r="C1233" s="53"/>
      <c r="D1233" s="87">
        <f>Vertices[[#This Row],[followersCount]]/100000</f>
        <v>5.5999999999999995E-4</v>
      </c>
      <c r="E1233" s="84"/>
      <c r="F1233" s="15"/>
      <c r="G1233" s="15"/>
      <c r="H1233" s="67" t="str">
        <f>IF(Vertices[[#This Row],[Size]]&gt;50,Vertices[[#This Row],[Vertex]],"")</f>
        <v/>
      </c>
      <c r="I1233" s="67"/>
      <c r="J1233" s="67"/>
      <c r="K1233" s="16"/>
      <c r="L1233" s="88"/>
      <c r="M1233" s="89">
        <v>7602.65234375</v>
      </c>
      <c r="N1233" s="89">
        <v>8431.9697265625</v>
      </c>
      <c r="O1233" s="78"/>
      <c r="P1233" s="90"/>
      <c r="Q1233" s="90"/>
      <c r="R1233" s="116"/>
      <c r="S1233" s="116"/>
      <c r="T1233" s="116"/>
      <c r="U1233" s="116"/>
      <c r="V1233" s="117"/>
      <c r="W1233" s="117"/>
      <c r="X1233" s="117"/>
      <c r="Y1233" s="117"/>
      <c r="Z1233" s="51"/>
      <c r="AA1233" s="85">
        <v>1233</v>
      </c>
      <c r="AB1233" s="85"/>
      <c r="AC1233">
        <v>111</v>
      </c>
      <c r="AD1233">
        <v>56</v>
      </c>
      <c r="AE1233">
        <v>11</v>
      </c>
      <c r="AF1233">
        <v>285</v>
      </c>
    </row>
    <row r="1234" spans="1:32" x14ac:dyDescent="0.3">
      <c r="A1234" t="s">
        <v>1681</v>
      </c>
      <c r="B1234" s="53"/>
      <c r="C1234" s="53"/>
      <c r="D1234" s="87">
        <f>Vertices[[#This Row],[followersCount]]/100000</f>
        <v>1.0319999999999999E-2</v>
      </c>
      <c r="E1234" s="84"/>
      <c r="F1234" s="15"/>
      <c r="G1234" s="15"/>
      <c r="H1234" s="67" t="str">
        <f>IF(Vertices[[#This Row],[Size]]&gt;50,Vertices[[#This Row],[Vertex]],"")</f>
        <v/>
      </c>
      <c r="I1234" s="67"/>
      <c r="J1234" s="67"/>
      <c r="K1234" s="16"/>
      <c r="L1234" s="88"/>
      <c r="M1234" s="89">
        <v>972.0479736328125</v>
      </c>
      <c r="N1234" s="89">
        <v>5908.2451171875</v>
      </c>
      <c r="O1234" s="78"/>
      <c r="P1234" s="90"/>
      <c r="Q1234" s="90"/>
      <c r="R1234" s="116"/>
      <c r="S1234" s="116"/>
      <c r="T1234" s="116"/>
      <c r="U1234" s="116"/>
      <c r="V1234" s="117"/>
      <c r="W1234" s="117"/>
      <c r="X1234" s="117"/>
      <c r="Y1234" s="117"/>
      <c r="Z1234" s="51"/>
      <c r="AA1234" s="85">
        <v>1234</v>
      </c>
      <c r="AB1234" s="85"/>
      <c r="AC1234">
        <v>1199</v>
      </c>
      <c r="AD1234">
        <v>1032</v>
      </c>
      <c r="AE1234">
        <v>146</v>
      </c>
      <c r="AF1234">
        <v>1466</v>
      </c>
    </row>
    <row r="1235" spans="1:32" x14ac:dyDescent="0.3">
      <c r="A1235" t="s">
        <v>1682</v>
      </c>
      <c r="B1235" s="53"/>
      <c r="C1235" s="53"/>
      <c r="D1235" s="87">
        <f>Vertices[[#This Row],[followersCount]]/100000</f>
        <v>2.1000000000000001E-4</v>
      </c>
      <c r="E1235" s="84"/>
      <c r="F1235" s="15"/>
      <c r="G1235" s="15"/>
      <c r="H1235" s="67" t="str">
        <f>IF(Vertices[[#This Row],[Size]]&gt;50,Vertices[[#This Row],[Vertex]],"")</f>
        <v/>
      </c>
      <c r="I1235" s="67"/>
      <c r="J1235" s="67"/>
      <c r="K1235" s="16"/>
      <c r="L1235" s="88"/>
      <c r="M1235" s="89">
        <v>7856.34619140625</v>
      </c>
      <c r="N1235" s="89">
        <v>2901.89453125</v>
      </c>
      <c r="O1235" s="78"/>
      <c r="P1235" s="90"/>
      <c r="Q1235" s="90"/>
      <c r="R1235" s="116"/>
      <c r="S1235" s="116"/>
      <c r="T1235" s="116"/>
      <c r="U1235" s="116"/>
      <c r="V1235" s="117"/>
      <c r="W1235" s="117"/>
      <c r="X1235" s="117"/>
      <c r="Y1235" s="117"/>
      <c r="Z1235" s="51"/>
      <c r="AA1235" s="85">
        <v>1235</v>
      </c>
      <c r="AB1235" s="85"/>
      <c r="AC1235">
        <v>38</v>
      </c>
      <c r="AD1235">
        <v>21</v>
      </c>
      <c r="AE1235">
        <v>111</v>
      </c>
      <c r="AF1235">
        <v>180</v>
      </c>
    </row>
    <row r="1236" spans="1:32" x14ac:dyDescent="0.3">
      <c r="A1236" t="s">
        <v>1683</v>
      </c>
      <c r="B1236" s="53"/>
      <c r="C1236" s="53"/>
      <c r="D1236" s="87">
        <f>Vertices[[#This Row],[followersCount]]/100000</f>
        <v>1.66E-3</v>
      </c>
      <c r="E1236" s="84"/>
      <c r="F1236" s="15"/>
      <c r="G1236" s="15"/>
      <c r="H1236" s="67" t="str">
        <f>IF(Vertices[[#This Row],[Size]]&gt;50,Vertices[[#This Row],[Vertex]],"")</f>
        <v/>
      </c>
      <c r="I1236" s="67"/>
      <c r="J1236" s="67"/>
      <c r="K1236" s="16"/>
      <c r="L1236" s="88"/>
      <c r="M1236" s="89">
        <v>3177.052978515625</v>
      </c>
      <c r="N1236" s="89">
        <v>3716.788330078125</v>
      </c>
      <c r="O1236" s="78"/>
      <c r="P1236" s="90"/>
      <c r="Q1236" s="90"/>
      <c r="R1236" s="116"/>
      <c r="S1236" s="116"/>
      <c r="T1236" s="116"/>
      <c r="U1236" s="116"/>
      <c r="V1236" s="117"/>
      <c r="W1236" s="117"/>
      <c r="X1236" s="117"/>
      <c r="Y1236" s="117"/>
      <c r="Z1236" s="51"/>
      <c r="AA1236" s="85">
        <v>1236</v>
      </c>
      <c r="AB1236" s="85"/>
      <c r="AC1236">
        <v>1552</v>
      </c>
      <c r="AD1236">
        <v>166</v>
      </c>
      <c r="AE1236">
        <v>952</v>
      </c>
      <c r="AF1236">
        <v>206</v>
      </c>
    </row>
    <row r="1237" spans="1:32" x14ac:dyDescent="0.3">
      <c r="A1237" t="s">
        <v>1684</v>
      </c>
      <c r="B1237" s="53"/>
      <c r="C1237" s="53"/>
      <c r="D1237" s="87">
        <f>Vertices[[#This Row],[followersCount]]/100000</f>
        <v>2.1800000000000001E-3</v>
      </c>
      <c r="E1237" s="84"/>
      <c r="F1237" s="15"/>
      <c r="G1237" s="15"/>
      <c r="H1237" s="67" t="str">
        <f>IF(Vertices[[#This Row],[Size]]&gt;50,Vertices[[#This Row],[Vertex]],"")</f>
        <v/>
      </c>
      <c r="I1237" s="67"/>
      <c r="J1237" s="67"/>
      <c r="K1237" s="16"/>
      <c r="L1237" s="88"/>
      <c r="M1237" s="89">
        <v>1772.6373291015625</v>
      </c>
      <c r="N1237" s="89">
        <v>5892.421875</v>
      </c>
      <c r="O1237" s="78"/>
      <c r="P1237" s="90"/>
      <c r="Q1237" s="90"/>
      <c r="R1237" s="116"/>
      <c r="S1237" s="116"/>
      <c r="T1237" s="116"/>
      <c r="U1237" s="116"/>
      <c r="V1237" s="117"/>
      <c r="W1237" s="117"/>
      <c r="X1237" s="117"/>
      <c r="Y1237" s="117"/>
      <c r="Z1237" s="51"/>
      <c r="AA1237" s="85">
        <v>1237</v>
      </c>
      <c r="AB1237" s="85"/>
      <c r="AC1237">
        <v>12</v>
      </c>
      <c r="AD1237">
        <v>218</v>
      </c>
      <c r="AE1237">
        <v>1450</v>
      </c>
      <c r="AF1237">
        <v>322</v>
      </c>
    </row>
    <row r="1238" spans="1:32" x14ac:dyDescent="0.3">
      <c r="A1238" t="s">
        <v>1685</v>
      </c>
      <c r="B1238" s="53"/>
      <c r="C1238" s="53"/>
      <c r="D1238" s="87">
        <f>Vertices[[#This Row],[followersCount]]/100000</f>
        <v>2.3000000000000001E-4</v>
      </c>
      <c r="E1238" s="84"/>
      <c r="F1238" s="15"/>
      <c r="G1238" s="15"/>
      <c r="H1238" s="67" t="str">
        <f>IF(Vertices[[#This Row],[Size]]&gt;50,Vertices[[#This Row],[Vertex]],"")</f>
        <v/>
      </c>
      <c r="I1238" s="67"/>
      <c r="J1238" s="67"/>
      <c r="K1238" s="16"/>
      <c r="L1238" s="88"/>
      <c r="M1238" s="89">
        <v>3673.9833984375</v>
      </c>
      <c r="N1238" s="89">
        <v>1656.012451171875</v>
      </c>
      <c r="O1238" s="78"/>
      <c r="P1238" s="90"/>
      <c r="Q1238" s="90"/>
      <c r="R1238" s="116"/>
      <c r="S1238" s="116"/>
      <c r="T1238" s="116"/>
      <c r="U1238" s="116"/>
      <c r="V1238" s="117"/>
      <c r="W1238" s="117"/>
      <c r="X1238" s="117"/>
      <c r="Y1238" s="117"/>
      <c r="Z1238" s="51"/>
      <c r="AA1238" s="85">
        <v>1238</v>
      </c>
      <c r="AB1238" s="85"/>
      <c r="AC1238">
        <v>28</v>
      </c>
      <c r="AD1238">
        <v>23</v>
      </c>
      <c r="AE1238">
        <v>9</v>
      </c>
      <c r="AF1238">
        <v>227</v>
      </c>
    </row>
    <row r="1239" spans="1:32" x14ac:dyDescent="0.3">
      <c r="A1239" t="s">
        <v>1686</v>
      </c>
      <c r="B1239" s="53"/>
      <c r="C1239" s="53"/>
      <c r="D1239" s="87">
        <f>Vertices[[#This Row],[followersCount]]/100000</f>
        <v>5.5000000000000003E-4</v>
      </c>
      <c r="E1239" s="84"/>
      <c r="F1239" s="15"/>
      <c r="G1239" s="15"/>
      <c r="H1239" s="67" t="str">
        <f>IF(Vertices[[#This Row],[Size]]&gt;50,Vertices[[#This Row],[Vertex]],"")</f>
        <v/>
      </c>
      <c r="I1239" s="67"/>
      <c r="J1239" s="67"/>
      <c r="K1239" s="16"/>
      <c r="L1239" s="88"/>
      <c r="M1239" s="89">
        <v>8792.134765625</v>
      </c>
      <c r="N1239" s="89">
        <v>7691.771484375</v>
      </c>
      <c r="O1239" s="78"/>
      <c r="P1239" s="90"/>
      <c r="Q1239" s="90"/>
      <c r="R1239" s="116"/>
      <c r="S1239" s="116"/>
      <c r="T1239" s="116"/>
      <c r="U1239" s="116"/>
      <c r="V1239" s="117"/>
      <c r="W1239" s="117"/>
      <c r="X1239" s="117"/>
      <c r="Y1239" s="117"/>
      <c r="Z1239" s="51"/>
      <c r="AA1239" s="85">
        <v>1239</v>
      </c>
      <c r="AB1239" s="85"/>
      <c r="AC1239">
        <v>31</v>
      </c>
      <c r="AD1239">
        <v>55</v>
      </c>
      <c r="AE1239">
        <v>6</v>
      </c>
      <c r="AF1239">
        <v>132</v>
      </c>
    </row>
    <row r="1240" spans="1:32" x14ac:dyDescent="0.3">
      <c r="A1240" t="s">
        <v>1687</v>
      </c>
      <c r="B1240" s="53"/>
      <c r="C1240" s="53"/>
      <c r="D1240" s="87">
        <f>Vertices[[#This Row],[followersCount]]/100000</f>
        <v>9.3999999999999997E-4</v>
      </c>
      <c r="E1240" s="84"/>
      <c r="F1240" s="15"/>
      <c r="G1240" s="15"/>
      <c r="H1240" s="67" t="str">
        <f>IF(Vertices[[#This Row],[Size]]&gt;50,Vertices[[#This Row],[Vertex]],"")</f>
        <v/>
      </c>
      <c r="I1240" s="67"/>
      <c r="J1240" s="67"/>
      <c r="K1240" s="16"/>
      <c r="L1240" s="88"/>
      <c r="M1240" s="89">
        <v>113.02061462402344</v>
      </c>
      <c r="N1240" s="89">
        <v>4552.3828125</v>
      </c>
      <c r="O1240" s="78"/>
      <c r="P1240" s="90"/>
      <c r="Q1240" s="90"/>
      <c r="R1240" s="116"/>
      <c r="S1240" s="116"/>
      <c r="T1240" s="116"/>
      <c r="U1240" s="116"/>
      <c r="V1240" s="117"/>
      <c r="W1240" s="117"/>
      <c r="X1240" s="117"/>
      <c r="Y1240" s="117"/>
      <c r="Z1240" s="51"/>
      <c r="AA1240" s="85">
        <v>1240</v>
      </c>
      <c r="AB1240" s="85"/>
      <c r="AC1240">
        <v>4</v>
      </c>
      <c r="AD1240">
        <v>94</v>
      </c>
      <c r="AE1240">
        <v>0</v>
      </c>
      <c r="AF1240">
        <v>636</v>
      </c>
    </row>
    <row r="1241" spans="1:32" x14ac:dyDescent="0.3">
      <c r="A1241" t="s">
        <v>1688</v>
      </c>
      <c r="B1241" s="53"/>
      <c r="C1241" s="53"/>
      <c r="D1241" s="87">
        <f>Vertices[[#This Row],[followersCount]]/100000</f>
        <v>5.5999999999999995E-4</v>
      </c>
      <c r="E1241" s="84"/>
      <c r="F1241" s="15"/>
      <c r="G1241" s="15"/>
      <c r="H1241" s="67" t="str">
        <f>IF(Vertices[[#This Row],[Size]]&gt;50,Vertices[[#This Row],[Vertex]],"")</f>
        <v/>
      </c>
      <c r="I1241" s="67"/>
      <c r="J1241" s="67"/>
      <c r="K1241" s="16"/>
      <c r="L1241" s="88"/>
      <c r="M1241" s="89">
        <v>6846.21484375</v>
      </c>
      <c r="N1241" s="89">
        <v>2909.0751953125</v>
      </c>
      <c r="O1241" s="78"/>
      <c r="P1241" s="90"/>
      <c r="Q1241" s="90"/>
      <c r="R1241" s="116"/>
      <c r="S1241" s="116"/>
      <c r="T1241" s="116"/>
      <c r="U1241" s="116"/>
      <c r="V1241" s="117"/>
      <c r="W1241" s="117"/>
      <c r="X1241" s="117"/>
      <c r="Y1241" s="117"/>
      <c r="Z1241" s="51"/>
      <c r="AA1241" s="85">
        <v>1241</v>
      </c>
      <c r="AB1241" s="85"/>
      <c r="AC1241">
        <v>17</v>
      </c>
      <c r="AD1241">
        <v>56</v>
      </c>
      <c r="AE1241">
        <v>0</v>
      </c>
      <c r="AF1241">
        <v>184</v>
      </c>
    </row>
    <row r="1242" spans="1:32" x14ac:dyDescent="0.3">
      <c r="A1242" t="s">
        <v>1689</v>
      </c>
      <c r="B1242" s="53"/>
      <c r="C1242" s="53"/>
      <c r="D1242" s="87">
        <f>Vertices[[#This Row],[followersCount]]/100000</f>
        <v>3.6700000000000001E-3</v>
      </c>
      <c r="E1242" s="84"/>
      <c r="F1242" s="15"/>
      <c r="G1242" s="15"/>
      <c r="H1242" s="67" t="str">
        <f>IF(Vertices[[#This Row],[Size]]&gt;50,Vertices[[#This Row],[Vertex]],"")</f>
        <v/>
      </c>
      <c r="I1242" s="67"/>
      <c r="J1242" s="67"/>
      <c r="K1242" s="16"/>
      <c r="L1242" s="88"/>
      <c r="M1242" s="89">
        <v>840.93365478515625</v>
      </c>
      <c r="N1242" s="89">
        <v>3405.295654296875</v>
      </c>
      <c r="O1242" s="78"/>
      <c r="P1242" s="90"/>
      <c r="Q1242" s="90"/>
      <c r="R1242" s="116"/>
      <c r="S1242" s="116"/>
      <c r="T1242" s="116"/>
      <c r="U1242" s="116"/>
      <c r="V1242" s="117"/>
      <c r="W1242" s="117"/>
      <c r="X1242" s="117"/>
      <c r="Y1242" s="117"/>
      <c r="Z1242" s="51"/>
      <c r="AA1242" s="85">
        <v>1242</v>
      </c>
      <c r="AB1242" s="85"/>
      <c r="AC1242">
        <v>1933</v>
      </c>
      <c r="AD1242">
        <v>367</v>
      </c>
      <c r="AE1242">
        <v>1134</v>
      </c>
      <c r="AF1242">
        <v>675</v>
      </c>
    </row>
    <row r="1243" spans="1:32" x14ac:dyDescent="0.3">
      <c r="A1243" t="s">
        <v>1690</v>
      </c>
      <c r="B1243" s="53"/>
      <c r="C1243" s="53"/>
      <c r="D1243" s="87">
        <f>Vertices[[#This Row],[followersCount]]/100000</f>
        <v>8.7600000000000004E-3</v>
      </c>
      <c r="E1243" s="84"/>
      <c r="F1243" s="15"/>
      <c r="G1243" s="15"/>
      <c r="H1243" s="67" t="str">
        <f>IF(Vertices[[#This Row],[Size]]&gt;50,Vertices[[#This Row],[Vertex]],"")</f>
        <v/>
      </c>
      <c r="I1243" s="67"/>
      <c r="J1243" s="67"/>
      <c r="K1243" s="16"/>
      <c r="L1243" s="88"/>
      <c r="M1243" s="89">
        <v>9329.208984375</v>
      </c>
      <c r="N1243" s="89">
        <v>4701.77587890625</v>
      </c>
      <c r="O1243" s="78"/>
      <c r="P1243" s="90"/>
      <c r="Q1243" s="90"/>
      <c r="R1243" s="116"/>
      <c r="S1243" s="116"/>
      <c r="T1243" s="116"/>
      <c r="U1243" s="116"/>
      <c r="V1243" s="117"/>
      <c r="W1243" s="117"/>
      <c r="X1243" s="117"/>
      <c r="Y1243" s="117"/>
      <c r="Z1243" s="51"/>
      <c r="AA1243" s="85">
        <v>1243</v>
      </c>
      <c r="AB1243" s="85"/>
      <c r="AC1243">
        <v>9794</v>
      </c>
      <c r="AD1243">
        <v>876</v>
      </c>
      <c r="AE1243">
        <v>21600</v>
      </c>
      <c r="AF1243">
        <v>2353</v>
      </c>
    </row>
    <row r="1244" spans="1:32" x14ac:dyDescent="0.3">
      <c r="A1244" t="s">
        <v>1691</v>
      </c>
      <c r="B1244" s="53"/>
      <c r="C1244" s="53"/>
      <c r="D1244" s="87">
        <f>Vertices[[#This Row],[followersCount]]/100000</f>
        <v>4.7299999999999998E-3</v>
      </c>
      <c r="E1244" s="84"/>
      <c r="F1244" s="15"/>
      <c r="G1244" s="15"/>
      <c r="H1244" s="67" t="str">
        <f>IF(Vertices[[#This Row],[Size]]&gt;50,Vertices[[#This Row],[Vertex]],"")</f>
        <v/>
      </c>
      <c r="I1244" s="67"/>
      <c r="J1244" s="67"/>
      <c r="K1244" s="16"/>
      <c r="L1244" s="88"/>
      <c r="M1244" s="89">
        <v>8028.9306640625</v>
      </c>
      <c r="N1244" s="89">
        <v>1818.0140380859375</v>
      </c>
      <c r="O1244" s="78"/>
      <c r="P1244" s="90"/>
      <c r="Q1244" s="90"/>
      <c r="R1244" s="116"/>
      <c r="S1244" s="116"/>
      <c r="T1244" s="116"/>
      <c r="U1244" s="116"/>
      <c r="V1244" s="117"/>
      <c r="W1244" s="117"/>
      <c r="X1244" s="117"/>
      <c r="Y1244" s="117"/>
      <c r="Z1244" s="51"/>
      <c r="AA1244" s="85">
        <v>1244</v>
      </c>
      <c r="AB1244" s="85"/>
      <c r="AC1244">
        <v>1103</v>
      </c>
      <c r="AD1244">
        <v>473</v>
      </c>
      <c r="AE1244">
        <v>903</v>
      </c>
      <c r="AF1244">
        <v>733</v>
      </c>
    </row>
    <row r="1245" spans="1:32" x14ac:dyDescent="0.3">
      <c r="A1245" t="s">
        <v>1692</v>
      </c>
      <c r="B1245" s="53"/>
      <c r="C1245" s="53"/>
      <c r="D1245" s="87">
        <f>Vertices[[#This Row],[followersCount]]/100000</f>
        <v>5.3899999999999998E-3</v>
      </c>
      <c r="E1245" s="84"/>
      <c r="F1245" s="15"/>
      <c r="G1245" s="15"/>
      <c r="H1245" s="67" t="str">
        <f>IF(Vertices[[#This Row],[Size]]&gt;50,Vertices[[#This Row],[Vertex]],"")</f>
        <v/>
      </c>
      <c r="I1245" s="67"/>
      <c r="J1245" s="67"/>
      <c r="K1245" s="16"/>
      <c r="L1245" s="88"/>
      <c r="M1245" s="89">
        <v>2330.718505859375</v>
      </c>
      <c r="N1245" s="89">
        <v>1967.9718017578125</v>
      </c>
      <c r="O1245" s="78"/>
      <c r="P1245" s="90"/>
      <c r="Q1245" s="90"/>
      <c r="R1245" s="116"/>
      <c r="S1245" s="116"/>
      <c r="T1245" s="116"/>
      <c r="U1245" s="116"/>
      <c r="V1245" s="117"/>
      <c r="W1245" s="117"/>
      <c r="X1245" s="117"/>
      <c r="Y1245" s="117"/>
      <c r="Z1245" s="51"/>
      <c r="AA1245" s="85">
        <v>1245</v>
      </c>
      <c r="AB1245" s="85"/>
      <c r="AC1245">
        <v>1869</v>
      </c>
      <c r="AD1245">
        <v>539</v>
      </c>
      <c r="AE1245">
        <v>4525</v>
      </c>
      <c r="AF1245">
        <v>892</v>
      </c>
    </row>
    <row r="1246" spans="1:32" x14ac:dyDescent="0.3">
      <c r="A1246" t="s">
        <v>1693</v>
      </c>
      <c r="B1246" s="53"/>
      <c r="C1246" s="53"/>
      <c r="D1246" s="87">
        <f>Vertices[[#This Row],[followersCount]]/100000</f>
        <v>1E-4</v>
      </c>
      <c r="E1246" s="84"/>
      <c r="F1246" s="15"/>
      <c r="G1246" s="15"/>
      <c r="H1246" s="67" t="str">
        <f>IF(Vertices[[#This Row],[Size]]&gt;50,Vertices[[#This Row],[Vertex]],"")</f>
        <v/>
      </c>
      <c r="I1246" s="67"/>
      <c r="J1246" s="67"/>
      <c r="K1246" s="16"/>
      <c r="L1246" s="88"/>
      <c r="M1246" s="89">
        <v>9047.8740234375</v>
      </c>
      <c r="N1246" s="89">
        <v>4607.53271484375</v>
      </c>
      <c r="O1246" s="78"/>
      <c r="P1246" s="90"/>
      <c r="Q1246" s="90"/>
      <c r="R1246" s="116"/>
      <c r="S1246" s="116"/>
      <c r="T1246" s="116"/>
      <c r="U1246" s="116"/>
      <c r="V1246" s="117"/>
      <c r="W1246" s="117"/>
      <c r="X1246" s="117"/>
      <c r="Y1246" s="117"/>
      <c r="Z1246" s="51"/>
      <c r="AA1246" s="85">
        <v>1246</v>
      </c>
      <c r="AB1246" s="85"/>
      <c r="AC1246">
        <v>4</v>
      </c>
      <c r="AD1246">
        <v>10</v>
      </c>
      <c r="AE1246">
        <v>0</v>
      </c>
      <c r="AF1246">
        <v>82</v>
      </c>
    </row>
    <row r="1247" spans="1:32" x14ac:dyDescent="0.3">
      <c r="A1247" t="s">
        <v>1694</v>
      </c>
      <c r="B1247" s="53"/>
      <c r="C1247" s="53"/>
      <c r="D1247" s="87">
        <f>Vertices[[#This Row],[followersCount]]/100000</f>
        <v>1.7000000000000001E-4</v>
      </c>
      <c r="E1247" s="84"/>
      <c r="F1247" s="15"/>
      <c r="G1247" s="15"/>
      <c r="H1247" s="67" t="str">
        <f>IF(Vertices[[#This Row],[Size]]&gt;50,Vertices[[#This Row],[Vertex]],"")</f>
        <v/>
      </c>
      <c r="I1247" s="67"/>
      <c r="J1247" s="67"/>
      <c r="K1247" s="16"/>
      <c r="L1247" s="88"/>
      <c r="M1247" s="89">
        <v>5331.4296875</v>
      </c>
      <c r="N1247" s="89">
        <v>1685.1649169921875</v>
      </c>
      <c r="O1247" s="78"/>
      <c r="P1247" s="90"/>
      <c r="Q1247" s="90"/>
      <c r="R1247" s="116"/>
      <c r="S1247" s="116"/>
      <c r="T1247" s="116"/>
      <c r="U1247" s="116"/>
      <c r="V1247" s="117"/>
      <c r="W1247" s="117"/>
      <c r="X1247" s="117"/>
      <c r="Y1247" s="117"/>
      <c r="Z1247" s="51"/>
      <c r="AA1247" s="85">
        <v>1247</v>
      </c>
      <c r="AB1247" s="85"/>
      <c r="AC1247">
        <v>2</v>
      </c>
      <c r="AD1247">
        <v>17</v>
      </c>
      <c r="AE1247">
        <v>0</v>
      </c>
      <c r="AF1247">
        <v>28</v>
      </c>
    </row>
    <row r="1248" spans="1:32" x14ac:dyDescent="0.3">
      <c r="A1248" t="s">
        <v>1695</v>
      </c>
      <c r="B1248" s="53"/>
      <c r="C1248" s="53"/>
      <c r="D1248" s="87">
        <f>Vertices[[#This Row],[followersCount]]/100000</f>
        <v>1.1E-4</v>
      </c>
      <c r="E1248" s="84"/>
      <c r="F1248" s="15"/>
      <c r="G1248" s="15"/>
      <c r="H1248" s="67" t="str">
        <f>IF(Vertices[[#This Row],[Size]]&gt;50,Vertices[[#This Row],[Vertex]],"")</f>
        <v/>
      </c>
      <c r="I1248" s="67"/>
      <c r="J1248" s="67"/>
      <c r="K1248" s="16"/>
      <c r="L1248" s="88"/>
      <c r="M1248" s="89">
        <v>1794.4208984375</v>
      </c>
      <c r="N1248" s="89">
        <v>8786.705078125</v>
      </c>
      <c r="O1248" s="78"/>
      <c r="P1248" s="90"/>
      <c r="Q1248" s="90"/>
      <c r="R1248" s="116"/>
      <c r="S1248" s="116"/>
      <c r="T1248" s="116"/>
      <c r="U1248" s="116"/>
      <c r="V1248" s="117"/>
      <c r="W1248" s="117"/>
      <c r="X1248" s="117"/>
      <c r="Y1248" s="117"/>
      <c r="Z1248" s="51"/>
      <c r="AA1248" s="85">
        <v>1248</v>
      </c>
      <c r="AB1248" s="85"/>
      <c r="AC1248">
        <v>17</v>
      </c>
      <c r="AD1248">
        <v>11</v>
      </c>
      <c r="AE1248">
        <v>32</v>
      </c>
      <c r="AF1248">
        <v>43</v>
      </c>
    </row>
    <row r="1249" spans="1:32" x14ac:dyDescent="0.3">
      <c r="A1249" t="s">
        <v>1696</v>
      </c>
      <c r="B1249" s="53"/>
      <c r="C1249" s="53"/>
      <c r="D1249" s="87">
        <f>Vertices[[#This Row],[followersCount]]/100000</f>
        <v>4.8000000000000001E-4</v>
      </c>
      <c r="E1249" s="84"/>
      <c r="F1249" s="15"/>
      <c r="G1249" s="15"/>
      <c r="H1249" s="67" t="str">
        <f>IF(Vertices[[#This Row],[Size]]&gt;50,Vertices[[#This Row],[Vertex]],"")</f>
        <v/>
      </c>
      <c r="I1249" s="67"/>
      <c r="J1249" s="67"/>
      <c r="K1249" s="16"/>
      <c r="L1249" s="88"/>
      <c r="M1249" s="89">
        <v>1099.5098876953125</v>
      </c>
      <c r="N1249" s="89">
        <v>7073.77392578125</v>
      </c>
      <c r="O1249" s="78"/>
      <c r="P1249" s="90"/>
      <c r="Q1249" s="90"/>
      <c r="R1249" s="116"/>
      <c r="S1249" s="116"/>
      <c r="T1249" s="116"/>
      <c r="U1249" s="116"/>
      <c r="V1249" s="117"/>
      <c r="W1249" s="117"/>
      <c r="X1249" s="117"/>
      <c r="Y1249" s="117"/>
      <c r="Z1249" s="51"/>
      <c r="AA1249" s="85">
        <v>1249</v>
      </c>
      <c r="AB1249" s="85"/>
      <c r="AC1249">
        <v>245</v>
      </c>
      <c r="AD1249">
        <v>48</v>
      </c>
      <c r="AE1249">
        <v>1587</v>
      </c>
      <c r="AF1249">
        <v>253</v>
      </c>
    </row>
    <row r="1250" spans="1:32" x14ac:dyDescent="0.3">
      <c r="A1250" t="s">
        <v>1697</v>
      </c>
      <c r="B1250" s="53"/>
      <c r="C1250" s="53"/>
      <c r="D1250" s="87">
        <f>Vertices[[#This Row],[followersCount]]/100000</f>
        <v>2E-3</v>
      </c>
      <c r="E1250" s="84"/>
      <c r="F1250" s="15"/>
      <c r="G1250" s="15"/>
      <c r="H1250" s="67" t="str">
        <f>IF(Vertices[[#This Row],[Size]]&gt;50,Vertices[[#This Row],[Vertex]],"")</f>
        <v/>
      </c>
      <c r="I1250" s="67"/>
      <c r="J1250" s="67"/>
      <c r="K1250" s="16"/>
      <c r="L1250" s="88"/>
      <c r="M1250" s="89">
        <v>4303.08740234375</v>
      </c>
      <c r="N1250" s="89">
        <v>9271</v>
      </c>
      <c r="O1250" s="78"/>
      <c r="P1250" s="90"/>
      <c r="Q1250" s="90"/>
      <c r="R1250" s="116"/>
      <c r="S1250" s="116"/>
      <c r="T1250" s="116"/>
      <c r="U1250" s="116"/>
      <c r="V1250" s="117"/>
      <c r="W1250" s="117"/>
      <c r="X1250" s="117"/>
      <c r="Y1250" s="117"/>
      <c r="Z1250" s="51"/>
      <c r="AA1250" s="85">
        <v>1250</v>
      </c>
      <c r="AB1250" s="85"/>
      <c r="AC1250">
        <v>197</v>
      </c>
      <c r="AD1250">
        <v>200</v>
      </c>
      <c r="AE1250">
        <v>39</v>
      </c>
      <c r="AF1250">
        <v>503</v>
      </c>
    </row>
    <row r="1251" spans="1:32" x14ac:dyDescent="0.3">
      <c r="A1251" t="s">
        <v>1698</v>
      </c>
      <c r="B1251" s="53"/>
      <c r="C1251" s="53"/>
      <c r="D1251" s="87">
        <f>Vertices[[#This Row],[followersCount]]/100000</f>
        <v>1.32E-3</v>
      </c>
      <c r="E1251" s="84"/>
      <c r="F1251" s="15"/>
      <c r="G1251" s="15"/>
      <c r="H1251" s="67" t="str">
        <f>IF(Vertices[[#This Row],[Size]]&gt;50,Vertices[[#This Row],[Vertex]],"")</f>
        <v/>
      </c>
      <c r="I1251" s="67"/>
      <c r="J1251" s="67"/>
      <c r="K1251" s="16"/>
      <c r="L1251" s="88"/>
      <c r="M1251" s="89">
        <v>7614.43603515625</v>
      </c>
      <c r="N1251" s="89">
        <v>4691.44384765625</v>
      </c>
      <c r="O1251" s="78"/>
      <c r="P1251" s="90"/>
      <c r="Q1251" s="90"/>
      <c r="R1251" s="116"/>
      <c r="S1251" s="116"/>
      <c r="T1251" s="116"/>
      <c r="U1251" s="116"/>
      <c r="V1251" s="117"/>
      <c r="W1251" s="117"/>
      <c r="X1251" s="117"/>
      <c r="Y1251" s="117"/>
      <c r="Z1251" s="51"/>
      <c r="AA1251" s="85">
        <v>1251</v>
      </c>
      <c r="AB1251" s="85"/>
      <c r="AC1251">
        <v>146</v>
      </c>
      <c r="AD1251">
        <v>132</v>
      </c>
      <c r="AE1251">
        <v>11</v>
      </c>
      <c r="AF1251">
        <v>150</v>
      </c>
    </row>
    <row r="1252" spans="1:32" x14ac:dyDescent="0.3">
      <c r="A1252" t="s">
        <v>1699</v>
      </c>
      <c r="B1252" s="53"/>
      <c r="C1252" s="53"/>
      <c r="D1252" s="87">
        <f>Vertices[[#This Row],[followersCount]]/100000</f>
        <v>1.24E-3</v>
      </c>
      <c r="E1252" s="84"/>
      <c r="F1252" s="15"/>
      <c r="G1252" s="15"/>
      <c r="H1252" s="67" t="str">
        <f>IF(Vertices[[#This Row],[Size]]&gt;50,Vertices[[#This Row],[Vertex]],"")</f>
        <v/>
      </c>
      <c r="I1252" s="67"/>
      <c r="J1252" s="67"/>
      <c r="K1252" s="16"/>
      <c r="L1252" s="88"/>
      <c r="M1252" s="89">
        <v>7857.29931640625</v>
      </c>
      <c r="N1252" s="89">
        <v>4761.60595703125</v>
      </c>
      <c r="O1252" s="78"/>
      <c r="P1252" s="90"/>
      <c r="Q1252" s="90"/>
      <c r="R1252" s="116"/>
      <c r="S1252" s="116"/>
      <c r="T1252" s="116"/>
      <c r="U1252" s="116"/>
      <c r="V1252" s="117"/>
      <c r="W1252" s="117"/>
      <c r="X1252" s="117"/>
      <c r="Y1252" s="117"/>
      <c r="Z1252" s="51"/>
      <c r="AA1252" s="85">
        <v>1252</v>
      </c>
      <c r="AB1252" s="85"/>
      <c r="AC1252">
        <v>134</v>
      </c>
      <c r="AD1252">
        <v>124</v>
      </c>
      <c r="AE1252">
        <v>89</v>
      </c>
      <c r="AF1252">
        <v>429</v>
      </c>
    </row>
    <row r="1253" spans="1:32" x14ac:dyDescent="0.3">
      <c r="A1253" t="s">
        <v>1700</v>
      </c>
      <c r="B1253" s="53"/>
      <c r="C1253" s="53"/>
      <c r="D1253" s="87">
        <f>Vertices[[#This Row],[followersCount]]/100000</f>
        <v>5.5999999999999995E-4</v>
      </c>
      <c r="E1253" s="84"/>
      <c r="F1253" s="15"/>
      <c r="G1253" s="15"/>
      <c r="H1253" s="67" t="str">
        <f>IF(Vertices[[#This Row],[Size]]&gt;50,Vertices[[#This Row],[Vertex]],"")</f>
        <v/>
      </c>
      <c r="I1253" s="67"/>
      <c r="J1253" s="67"/>
      <c r="K1253" s="16"/>
      <c r="L1253" s="88"/>
      <c r="M1253" s="89">
        <v>2311.2548828125</v>
      </c>
      <c r="N1253" s="89">
        <v>4313.30322265625</v>
      </c>
      <c r="O1253" s="78"/>
      <c r="P1253" s="90"/>
      <c r="Q1253" s="90"/>
      <c r="R1253" s="116"/>
      <c r="S1253" s="116"/>
      <c r="T1253" s="116"/>
      <c r="U1253" s="116"/>
      <c r="V1253" s="117"/>
      <c r="W1253" s="117"/>
      <c r="X1253" s="117"/>
      <c r="Y1253" s="117"/>
      <c r="Z1253" s="51"/>
      <c r="AA1253" s="85">
        <v>1253</v>
      </c>
      <c r="AB1253" s="85"/>
      <c r="AC1253">
        <v>73</v>
      </c>
      <c r="AD1253">
        <v>56</v>
      </c>
      <c r="AE1253">
        <v>64</v>
      </c>
      <c r="AF1253">
        <v>48</v>
      </c>
    </row>
    <row r="1254" spans="1:32" x14ac:dyDescent="0.3">
      <c r="A1254" t="s">
        <v>1701</v>
      </c>
      <c r="B1254" s="53"/>
      <c r="C1254" s="53"/>
      <c r="D1254" s="87">
        <f>Vertices[[#This Row],[followersCount]]/100000</f>
        <v>8.7600000000000004E-3</v>
      </c>
      <c r="E1254" s="84"/>
      <c r="F1254" s="15"/>
      <c r="G1254" s="15"/>
      <c r="H1254" s="67" t="str">
        <f>IF(Vertices[[#This Row],[Size]]&gt;50,Vertices[[#This Row],[Vertex]],"")</f>
        <v/>
      </c>
      <c r="I1254" s="67"/>
      <c r="J1254" s="67"/>
      <c r="K1254" s="16"/>
      <c r="L1254" s="88"/>
      <c r="M1254" s="89">
        <v>6561.51513671875</v>
      </c>
      <c r="N1254" s="89">
        <v>2167.072998046875</v>
      </c>
      <c r="O1254" s="78"/>
      <c r="P1254" s="90"/>
      <c r="Q1254" s="90"/>
      <c r="R1254" s="116"/>
      <c r="S1254" s="116"/>
      <c r="T1254" s="116"/>
      <c r="U1254" s="116"/>
      <c r="V1254" s="117"/>
      <c r="W1254" s="117"/>
      <c r="X1254" s="117"/>
      <c r="Y1254" s="117"/>
      <c r="Z1254" s="51"/>
      <c r="AA1254" s="85">
        <v>1254</v>
      </c>
      <c r="AB1254" s="85"/>
      <c r="AC1254">
        <v>516</v>
      </c>
      <c r="AD1254">
        <v>876</v>
      </c>
      <c r="AE1254">
        <v>1259</v>
      </c>
      <c r="AF1254">
        <v>471</v>
      </c>
    </row>
    <row r="1255" spans="1:32" x14ac:dyDescent="0.3">
      <c r="A1255" t="s">
        <v>1702</v>
      </c>
      <c r="B1255" s="53"/>
      <c r="C1255" s="53"/>
      <c r="D1255" s="87">
        <f>Vertices[[#This Row],[followersCount]]/100000</f>
        <v>1.7700000000000001E-3</v>
      </c>
      <c r="E1255" s="84"/>
      <c r="F1255" s="15"/>
      <c r="G1255" s="15"/>
      <c r="H1255" s="67" t="str">
        <f>IF(Vertices[[#This Row],[Size]]&gt;50,Vertices[[#This Row],[Vertex]],"")</f>
        <v/>
      </c>
      <c r="I1255" s="67"/>
      <c r="J1255" s="67"/>
      <c r="K1255" s="16"/>
      <c r="L1255" s="88"/>
      <c r="M1255" s="89">
        <v>8012.01904296875</v>
      </c>
      <c r="N1255" s="89">
        <v>7405.89990234375</v>
      </c>
      <c r="O1255" s="78"/>
      <c r="P1255" s="90"/>
      <c r="Q1255" s="90"/>
      <c r="R1255" s="116"/>
      <c r="S1255" s="116"/>
      <c r="T1255" s="116"/>
      <c r="U1255" s="116"/>
      <c r="V1255" s="117"/>
      <c r="W1255" s="117"/>
      <c r="X1255" s="117"/>
      <c r="Y1255" s="117"/>
      <c r="Z1255" s="51"/>
      <c r="AA1255" s="85">
        <v>1255</v>
      </c>
      <c r="AB1255" s="85"/>
      <c r="AC1255">
        <v>1765</v>
      </c>
      <c r="AD1255">
        <v>177</v>
      </c>
      <c r="AE1255">
        <v>1764</v>
      </c>
      <c r="AF1255">
        <v>286</v>
      </c>
    </row>
    <row r="1256" spans="1:32" x14ac:dyDescent="0.3">
      <c r="A1256" t="s">
        <v>1703</v>
      </c>
      <c r="B1256" s="53"/>
      <c r="C1256" s="53"/>
      <c r="D1256" s="87">
        <f>Vertices[[#This Row],[followersCount]]/100000</f>
        <v>2.0000000000000002E-5</v>
      </c>
      <c r="E1256" s="84"/>
      <c r="F1256" s="15"/>
      <c r="G1256" s="15"/>
      <c r="H1256" s="67" t="str">
        <f>IF(Vertices[[#This Row],[Size]]&gt;50,Vertices[[#This Row],[Vertex]],"")</f>
        <v/>
      </c>
      <c r="I1256" s="67"/>
      <c r="J1256" s="67"/>
      <c r="K1256" s="16"/>
      <c r="L1256" s="88"/>
      <c r="M1256" s="89">
        <v>6390.73193359375</v>
      </c>
      <c r="N1256" s="89">
        <v>6671.63134765625</v>
      </c>
      <c r="O1256" s="78"/>
      <c r="P1256" s="90"/>
      <c r="Q1256" s="90"/>
      <c r="R1256" s="116"/>
      <c r="S1256" s="116"/>
      <c r="T1256" s="116"/>
      <c r="U1256" s="116"/>
      <c r="V1256" s="117"/>
      <c r="W1256" s="117"/>
      <c r="X1256" s="117"/>
      <c r="Y1256" s="117"/>
      <c r="Z1256" s="51"/>
      <c r="AA1256" s="85">
        <v>1256</v>
      </c>
      <c r="AB1256" s="85"/>
      <c r="AC1256">
        <v>7</v>
      </c>
      <c r="AD1256">
        <v>2</v>
      </c>
      <c r="AE1256">
        <v>0</v>
      </c>
      <c r="AF1256">
        <v>7</v>
      </c>
    </row>
    <row r="1257" spans="1:32" x14ac:dyDescent="0.3">
      <c r="A1257" t="s">
        <v>1704</v>
      </c>
      <c r="B1257" s="53"/>
      <c r="C1257" s="53"/>
      <c r="D1257" s="87">
        <f>Vertices[[#This Row],[followersCount]]/100000</f>
        <v>3.8E-3</v>
      </c>
      <c r="E1257" s="84"/>
      <c r="F1257" s="15"/>
      <c r="G1257" s="15"/>
      <c r="H1257" s="67" t="str">
        <f>IF(Vertices[[#This Row],[Size]]&gt;50,Vertices[[#This Row],[Vertex]],"")</f>
        <v/>
      </c>
      <c r="I1257" s="67"/>
      <c r="J1257" s="67"/>
      <c r="K1257" s="16"/>
      <c r="L1257" s="88"/>
      <c r="M1257" s="89">
        <v>7130.9140625</v>
      </c>
      <c r="N1257" s="89">
        <v>4300.70654296875</v>
      </c>
      <c r="O1257" s="78"/>
      <c r="P1257" s="90"/>
      <c r="Q1257" s="90"/>
      <c r="R1257" s="116"/>
      <c r="S1257" s="116"/>
      <c r="T1257" s="116"/>
      <c r="U1257" s="116"/>
      <c r="V1257" s="117"/>
      <c r="W1257" s="117"/>
      <c r="X1257" s="117"/>
      <c r="Y1257" s="117"/>
      <c r="Z1257" s="51"/>
      <c r="AA1257" s="85">
        <v>1257</v>
      </c>
      <c r="AB1257" s="85"/>
      <c r="AC1257">
        <v>4480</v>
      </c>
      <c r="AD1257">
        <v>380</v>
      </c>
      <c r="AE1257">
        <v>1867</v>
      </c>
      <c r="AF1257">
        <v>321</v>
      </c>
    </row>
    <row r="1258" spans="1:32" x14ac:dyDescent="0.3">
      <c r="A1258" t="s">
        <v>1705</v>
      </c>
      <c r="B1258" s="53"/>
      <c r="C1258" s="53"/>
      <c r="D1258" s="87">
        <f>Vertices[[#This Row],[followersCount]]/100000</f>
        <v>2.5000000000000001E-4</v>
      </c>
      <c r="E1258" s="84"/>
      <c r="F1258" s="15"/>
      <c r="G1258" s="15"/>
      <c r="H1258" s="67" t="str">
        <f>IF(Vertices[[#This Row],[Size]]&gt;50,Vertices[[#This Row],[Vertex]],"")</f>
        <v/>
      </c>
      <c r="I1258" s="67"/>
      <c r="J1258" s="67"/>
      <c r="K1258" s="16"/>
      <c r="L1258" s="88"/>
      <c r="M1258" s="89">
        <v>7564.30517578125</v>
      </c>
      <c r="N1258" s="89">
        <v>7067.7626953125</v>
      </c>
      <c r="O1258" s="78"/>
      <c r="P1258" s="90"/>
      <c r="Q1258" s="90"/>
      <c r="R1258" s="116"/>
      <c r="S1258" s="116"/>
      <c r="T1258" s="116"/>
      <c r="U1258" s="116"/>
      <c r="V1258" s="117"/>
      <c r="W1258" s="117"/>
      <c r="X1258" s="117"/>
      <c r="Y1258" s="117"/>
      <c r="Z1258" s="51"/>
      <c r="AA1258" s="85">
        <v>1258</v>
      </c>
      <c r="AB1258" s="85"/>
      <c r="AC1258">
        <v>139</v>
      </c>
      <c r="AD1258">
        <v>25</v>
      </c>
      <c r="AE1258">
        <v>299</v>
      </c>
      <c r="AF1258">
        <v>135</v>
      </c>
    </row>
    <row r="1259" spans="1:32" x14ac:dyDescent="0.3">
      <c r="A1259" t="s">
        <v>1706</v>
      </c>
      <c r="B1259" s="53"/>
      <c r="C1259" s="53"/>
      <c r="D1259" s="87">
        <f>Vertices[[#This Row],[followersCount]]/100000</f>
        <v>2.5999999999999999E-3</v>
      </c>
      <c r="E1259" s="84"/>
      <c r="F1259" s="15"/>
      <c r="G1259" s="15"/>
      <c r="H1259" s="67" t="str">
        <f>IF(Vertices[[#This Row],[Size]]&gt;50,Vertices[[#This Row],[Vertex]],"")</f>
        <v/>
      </c>
      <c r="I1259" s="67"/>
      <c r="J1259" s="67"/>
      <c r="K1259" s="16"/>
      <c r="L1259" s="88"/>
      <c r="M1259" s="89">
        <v>4788.0703125</v>
      </c>
      <c r="N1259" s="89">
        <v>6977.65673828125</v>
      </c>
      <c r="O1259" s="78"/>
      <c r="P1259" s="90"/>
      <c r="Q1259" s="90"/>
      <c r="R1259" s="116"/>
      <c r="S1259" s="116"/>
      <c r="T1259" s="116"/>
      <c r="U1259" s="116"/>
      <c r="V1259" s="117"/>
      <c r="W1259" s="117"/>
      <c r="X1259" s="117"/>
      <c r="Y1259" s="117"/>
      <c r="Z1259" s="51"/>
      <c r="AA1259" s="85">
        <v>1259</v>
      </c>
      <c r="AB1259" s="85"/>
      <c r="AC1259">
        <v>5152</v>
      </c>
      <c r="AD1259">
        <v>260</v>
      </c>
      <c r="AE1259">
        <v>7775</v>
      </c>
      <c r="AF1259">
        <v>542</v>
      </c>
    </row>
    <row r="1260" spans="1:32" x14ac:dyDescent="0.3">
      <c r="A1260" t="s">
        <v>1707</v>
      </c>
      <c r="B1260" s="53"/>
      <c r="C1260" s="53"/>
      <c r="D1260" s="87">
        <f>Vertices[[#This Row],[followersCount]]/100000</f>
        <v>2.0899999999999998E-3</v>
      </c>
      <c r="E1260" s="84"/>
      <c r="F1260" s="15"/>
      <c r="G1260" s="15"/>
      <c r="H1260" s="67" t="str">
        <f>IF(Vertices[[#This Row],[Size]]&gt;50,Vertices[[#This Row],[Vertex]],"")</f>
        <v/>
      </c>
      <c r="I1260" s="67"/>
      <c r="J1260" s="67"/>
      <c r="K1260" s="16"/>
      <c r="L1260" s="88"/>
      <c r="M1260" s="89">
        <v>1048.8663330078125</v>
      </c>
      <c r="N1260" s="89">
        <v>7843.34423828125</v>
      </c>
      <c r="O1260" s="78"/>
      <c r="P1260" s="90"/>
      <c r="Q1260" s="90"/>
      <c r="R1260" s="116"/>
      <c r="S1260" s="116"/>
      <c r="T1260" s="116"/>
      <c r="U1260" s="116"/>
      <c r="V1260" s="117"/>
      <c r="W1260" s="117"/>
      <c r="X1260" s="117"/>
      <c r="Y1260" s="117"/>
      <c r="Z1260" s="51"/>
      <c r="AA1260" s="85">
        <v>1260</v>
      </c>
      <c r="AB1260" s="85"/>
      <c r="AC1260">
        <v>596</v>
      </c>
      <c r="AD1260">
        <v>209</v>
      </c>
      <c r="AE1260">
        <v>742</v>
      </c>
      <c r="AF1260">
        <v>277</v>
      </c>
    </row>
    <row r="1261" spans="1:32" x14ac:dyDescent="0.3">
      <c r="A1261" t="s">
        <v>1708</v>
      </c>
      <c r="B1261" s="53"/>
      <c r="C1261" s="53"/>
      <c r="D1261" s="87">
        <f>Vertices[[#This Row],[followersCount]]/100000</f>
        <v>2.3500000000000001E-3</v>
      </c>
      <c r="E1261" s="84"/>
      <c r="F1261" s="15"/>
      <c r="G1261" s="15"/>
      <c r="H1261" s="67" t="str">
        <f>IF(Vertices[[#This Row],[Size]]&gt;50,Vertices[[#This Row],[Vertex]],"")</f>
        <v/>
      </c>
      <c r="I1261" s="67"/>
      <c r="J1261" s="67"/>
      <c r="K1261" s="16"/>
      <c r="L1261" s="88"/>
      <c r="M1261" s="89">
        <v>3943.066162109375</v>
      </c>
      <c r="N1261" s="89">
        <v>7353.84814453125</v>
      </c>
      <c r="O1261" s="78"/>
      <c r="P1261" s="90"/>
      <c r="Q1261" s="90"/>
      <c r="R1261" s="116"/>
      <c r="S1261" s="116"/>
      <c r="T1261" s="116"/>
      <c r="U1261" s="116"/>
      <c r="V1261" s="117"/>
      <c r="W1261" s="117"/>
      <c r="X1261" s="117"/>
      <c r="Y1261" s="117"/>
      <c r="Z1261" s="51"/>
      <c r="AA1261" s="85">
        <v>1261</v>
      </c>
      <c r="AB1261" s="85"/>
      <c r="AC1261">
        <v>3294</v>
      </c>
      <c r="AD1261">
        <v>235</v>
      </c>
      <c r="AE1261">
        <v>609</v>
      </c>
      <c r="AF1261">
        <v>421</v>
      </c>
    </row>
    <row r="1262" spans="1:32" x14ac:dyDescent="0.3">
      <c r="A1262" t="s">
        <v>1709</v>
      </c>
      <c r="B1262" s="53"/>
      <c r="C1262" s="53"/>
      <c r="D1262" s="87">
        <f>Vertices[[#This Row],[followersCount]]/100000</f>
        <v>1.2999999999999999E-3</v>
      </c>
      <c r="E1262" s="84"/>
      <c r="F1262" s="15"/>
      <c r="G1262" s="15"/>
      <c r="H1262" s="67" t="str">
        <f>IF(Vertices[[#This Row],[Size]]&gt;50,Vertices[[#This Row],[Vertex]],"")</f>
        <v/>
      </c>
      <c r="I1262" s="67"/>
      <c r="J1262" s="67"/>
      <c r="K1262" s="16"/>
      <c r="L1262" s="88"/>
      <c r="M1262" s="89">
        <v>2334.17529296875</v>
      </c>
      <c r="N1262" s="89">
        <v>1112.055908203125</v>
      </c>
      <c r="O1262" s="78"/>
      <c r="P1262" s="90"/>
      <c r="Q1262" s="90"/>
      <c r="R1262" s="116"/>
      <c r="S1262" s="116"/>
      <c r="T1262" s="116"/>
      <c r="U1262" s="116"/>
      <c r="V1262" s="117"/>
      <c r="W1262" s="117"/>
      <c r="X1262" s="117"/>
      <c r="Y1262" s="117"/>
      <c r="Z1262" s="51"/>
      <c r="AA1262" s="85">
        <v>1262</v>
      </c>
      <c r="AB1262" s="85"/>
      <c r="AC1262">
        <v>431</v>
      </c>
      <c r="AD1262">
        <v>130</v>
      </c>
      <c r="AE1262">
        <v>13</v>
      </c>
      <c r="AF1262">
        <v>229</v>
      </c>
    </row>
    <row r="1263" spans="1:32" x14ac:dyDescent="0.3">
      <c r="A1263" t="s">
        <v>1710</v>
      </c>
      <c r="B1263" s="53"/>
      <c r="C1263" s="53"/>
      <c r="D1263" s="87">
        <f>Vertices[[#This Row],[followersCount]]/100000</f>
        <v>5.1000000000000004E-4</v>
      </c>
      <c r="E1263" s="84"/>
      <c r="F1263" s="15"/>
      <c r="G1263" s="15"/>
      <c r="H1263" s="67" t="str">
        <f>IF(Vertices[[#This Row],[Size]]&gt;50,Vertices[[#This Row],[Vertex]],"")</f>
        <v/>
      </c>
      <c r="I1263" s="67"/>
      <c r="J1263" s="67"/>
      <c r="K1263" s="16"/>
      <c r="L1263" s="88"/>
      <c r="M1263" s="89">
        <v>8663.404296875</v>
      </c>
      <c r="N1263" s="89">
        <v>2227.45849609375</v>
      </c>
      <c r="O1263" s="78"/>
      <c r="P1263" s="90"/>
      <c r="Q1263" s="90"/>
      <c r="R1263" s="116"/>
      <c r="S1263" s="116"/>
      <c r="T1263" s="116"/>
      <c r="U1263" s="116"/>
      <c r="V1263" s="117"/>
      <c r="W1263" s="117"/>
      <c r="X1263" s="117"/>
      <c r="Y1263" s="117"/>
      <c r="Z1263" s="51"/>
      <c r="AA1263" s="85">
        <v>1263</v>
      </c>
      <c r="AB1263" s="85"/>
      <c r="AC1263">
        <v>59</v>
      </c>
      <c r="AD1263">
        <v>51</v>
      </c>
      <c r="AE1263">
        <v>306</v>
      </c>
      <c r="AF1263">
        <v>368</v>
      </c>
    </row>
    <row r="1264" spans="1:32" x14ac:dyDescent="0.3">
      <c r="A1264" t="s">
        <v>1711</v>
      </c>
      <c r="B1264" s="53"/>
      <c r="C1264" s="53"/>
      <c r="D1264" s="87">
        <f>Vertices[[#This Row],[followersCount]]/100000</f>
        <v>1.1100000000000001E-3</v>
      </c>
      <c r="E1264" s="84"/>
      <c r="F1264" s="15"/>
      <c r="G1264" s="15"/>
      <c r="H1264" s="67" t="str">
        <f>IF(Vertices[[#This Row],[Size]]&gt;50,Vertices[[#This Row],[Vertex]],"")</f>
        <v/>
      </c>
      <c r="I1264" s="67"/>
      <c r="J1264" s="67"/>
      <c r="K1264" s="16"/>
      <c r="L1264" s="88"/>
      <c r="M1264" s="89">
        <v>782.09344482421875</v>
      </c>
      <c r="N1264" s="89">
        <v>6045.42529296875</v>
      </c>
      <c r="O1264" s="78"/>
      <c r="P1264" s="90"/>
      <c r="Q1264" s="90"/>
      <c r="R1264" s="116"/>
      <c r="S1264" s="116"/>
      <c r="T1264" s="116"/>
      <c r="U1264" s="116"/>
      <c r="V1264" s="117"/>
      <c r="W1264" s="117"/>
      <c r="X1264" s="117"/>
      <c r="Y1264" s="117"/>
      <c r="Z1264" s="51"/>
      <c r="AA1264" s="85">
        <v>1264</v>
      </c>
      <c r="AB1264" s="85"/>
      <c r="AC1264">
        <v>115</v>
      </c>
      <c r="AD1264">
        <v>111</v>
      </c>
      <c r="AE1264">
        <v>13406</v>
      </c>
      <c r="AF1264">
        <v>245</v>
      </c>
    </row>
    <row r="1265" spans="1:32" x14ac:dyDescent="0.3">
      <c r="A1265" t="s">
        <v>1712</v>
      </c>
      <c r="B1265" s="53"/>
      <c r="C1265" s="53"/>
      <c r="D1265" s="87">
        <f>Vertices[[#This Row],[followersCount]]/100000</f>
        <v>2.2599999999999999E-3</v>
      </c>
      <c r="E1265" s="84"/>
      <c r="F1265" s="15"/>
      <c r="G1265" s="15"/>
      <c r="H1265" s="67" t="str">
        <f>IF(Vertices[[#This Row],[Size]]&gt;50,Vertices[[#This Row],[Vertex]],"")</f>
        <v/>
      </c>
      <c r="I1265" s="67"/>
      <c r="J1265" s="67"/>
      <c r="K1265" s="16"/>
      <c r="L1265" s="88"/>
      <c r="M1265" s="89">
        <v>2589.48681640625</v>
      </c>
      <c r="N1265" s="89">
        <v>6089.74267578125</v>
      </c>
      <c r="O1265" s="78"/>
      <c r="P1265" s="90"/>
      <c r="Q1265" s="90"/>
      <c r="R1265" s="116"/>
      <c r="S1265" s="116"/>
      <c r="T1265" s="116"/>
      <c r="U1265" s="116"/>
      <c r="V1265" s="117"/>
      <c r="W1265" s="117"/>
      <c r="X1265" s="117"/>
      <c r="Y1265" s="117"/>
      <c r="Z1265" s="51"/>
      <c r="AA1265" s="85">
        <v>1265</v>
      </c>
      <c r="AB1265" s="85"/>
      <c r="AC1265">
        <v>345</v>
      </c>
      <c r="AD1265">
        <v>226</v>
      </c>
      <c r="AE1265">
        <v>1423</v>
      </c>
      <c r="AF1265">
        <v>323</v>
      </c>
    </row>
    <row r="1266" spans="1:32" x14ac:dyDescent="0.3">
      <c r="A1266" t="s">
        <v>1713</v>
      </c>
      <c r="B1266" s="53"/>
      <c r="C1266" s="53"/>
      <c r="D1266" s="87">
        <f>Vertices[[#This Row],[followersCount]]/100000</f>
        <v>2.2599999999999999E-3</v>
      </c>
      <c r="E1266" s="84"/>
      <c r="F1266" s="15"/>
      <c r="G1266" s="15"/>
      <c r="H1266" s="67" t="str">
        <f>IF(Vertices[[#This Row],[Size]]&gt;50,Vertices[[#This Row],[Vertex]],"")</f>
        <v/>
      </c>
      <c r="I1266" s="67"/>
      <c r="J1266" s="67"/>
      <c r="K1266" s="16"/>
      <c r="L1266" s="88"/>
      <c r="M1266" s="89">
        <v>7672.53466796875</v>
      </c>
      <c r="N1266" s="89">
        <v>4253.29638671875</v>
      </c>
      <c r="O1266" s="78"/>
      <c r="P1266" s="90"/>
      <c r="Q1266" s="90"/>
      <c r="R1266" s="116"/>
      <c r="S1266" s="116"/>
      <c r="T1266" s="116"/>
      <c r="U1266" s="116"/>
      <c r="V1266" s="117"/>
      <c r="W1266" s="117"/>
      <c r="X1266" s="117"/>
      <c r="Y1266" s="117"/>
      <c r="Z1266" s="51"/>
      <c r="AA1266" s="85">
        <v>1266</v>
      </c>
      <c r="AB1266" s="85"/>
      <c r="AC1266">
        <v>5547</v>
      </c>
      <c r="AD1266">
        <v>226</v>
      </c>
      <c r="AE1266">
        <v>4762</v>
      </c>
      <c r="AF1266">
        <v>1440</v>
      </c>
    </row>
    <row r="1267" spans="1:32" x14ac:dyDescent="0.3">
      <c r="A1267" t="s">
        <v>1714</v>
      </c>
      <c r="B1267" s="53"/>
      <c r="C1267" s="53"/>
      <c r="D1267" s="87">
        <f>Vertices[[#This Row],[followersCount]]/100000</f>
        <v>1.4499999999999999E-3</v>
      </c>
      <c r="E1267" s="84"/>
      <c r="F1267" s="15"/>
      <c r="G1267" s="15"/>
      <c r="H1267" s="67" t="str">
        <f>IF(Vertices[[#This Row],[Size]]&gt;50,Vertices[[#This Row],[Vertex]],"")</f>
        <v/>
      </c>
      <c r="I1267" s="67"/>
      <c r="J1267" s="67"/>
      <c r="K1267" s="16"/>
      <c r="L1267" s="88"/>
      <c r="M1267" s="89">
        <v>8046.57568359375</v>
      </c>
      <c r="N1267" s="89">
        <v>1548.4454345703125</v>
      </c>
      <c r="O1267" s="78"/>
      <c r="P1267" s="90"/>
      <c r="Q1267" s="90"/>
      <c r="R1267" s="116"/>
      <c r="S1267" s="116"/>
      <c r="T1267" s="116"/>
      <c r="U1267" s="116"/>
      <c r="V1267" s="117"/>
      <c r="W1267" s="117"/>
      <c r="X1267" s="117"/>
      <c r="Y1267" s="117"/>
      <c r="Z1267" s="51"/>
      <c r="AA1267" s="85">
        <v>1267</v>
      </c>
      <c r="AB1267" s="85"/>
      <c r="AC1267">
        <v>1784</v>
      </c>
      <c r="AD1267">
        <v>145</v>
      </c>
      <c r="AE1267">
        <v>181</v>
      </c>
      <c r="AF1267">
        <v>952</v>
      </c>
    </row>
    <row r="1268" spans="1:32" x14ac:dyDescent="0.3">
      <c r="A1268" t="s">
        <v>1715</v>
      </c>
      <c r="B1268" s="53"/>
      <c r="C1268" s="53"/>
      <c r="D1268" s="87">
        <f>Vertices[[#This Row],[followersCount]]/100000</f>
        <v>5.0000000000000002E-5</v>
      </c>
      <c r="E1268" s="84"/>
      <c r="F1268" s="15"/>
      <c r="G1268" s="15"/>
      <c r="H1268" s="67" t="str">
        <f>IF(Vertices[[#This Row],[Size]]&gt;50,Vertices[[#This Row],[Vertex]],"")</f>
        <v/>
      </c>
      <c r="I1268" s="67"/>
      <c r="J1268" s="67"/>
      <c r="K1268" s="16"/>
      <c r="L1268" s="88"/>
      <c r="M1268" s="89">
        <v>8077.056640625</v>
      </c>
      <c r="N1268" s="89">
        <v>7624.16650390625</v>
      </c>
      <c r="O1268" s="78"/>
      <c r="P1268" s="90"/>
      <c r="Q1268" s="90"/>
      <c r="R1268" s="116"/>
      <c r="S1268" s="116"/>
      <c r="T1268" s="116"/>
      <c r="U1268" s="116"/>
      <c r="V1268" s="117"/>
      <c r="W1268" s="117"/>
      <c r="X1268" s="117"/>
      <c r="Y1268" s="117"/>
      <c r="Z1268" s="51"/>
      <c r="AA1268" s="85">
        <v>1268</v>
      </c>
      <c r="AB1268" s="85"/>
      <c r="AC1268">
        <v>0</v>
      </c>
      <c r="AD1268">
        <v>5</v>
      </c>
      <c r="AE1268">
        <v>0</v>
      </c>
      <c r="AF1268">
        <v>5</v>
      </c>
    </row>
    <row r="1269" spans="1:32" x14ac:dyDescent="0.3">
      <c r="A1269" t="s">
        <v>385</v>
      </c>
      <c r="B1269" s="53"/>
      <c r="C1269" s="53"/>
      <c r="D1269" s="87">
        <f>Vertices[[#This Row],[followersCount]]/100000</f>
        <v>1.6900000000000001E-3</v>
      </c>
      <c r="E1269" s="84"/>
      <c r="F1269" s="15"/>
      <c r="G1269" s="15"/>
      <c r="H1269" s="67" t="str">
        <f>IF(Vertices[[#This Row],[Size]]&gt;50,Vertices[[#This Row],[Vertex]],"")</f>
        <v/>
      </c>
      <c r="I1269" s="67"/>
      <c r="J1269" s="67"/>
      <c r="K1269" s="16"/>
      <c r="L1269" s="88"/>
      <c r="M1269" s="89">
        <v>5909.40966796875</v>
      </c>
      <c r="N1269" s="89">
        <v>5307.595703125</v>
      </c>
      <c r="O1269" s="78"/>
      <c r="P1269" s="90"/>
      <c r="Q1269" s="90"/>
      <c r="R1269" s="116"/>
      <c r="S1269" s="116"/>
      <c r="T1269" s="116"/>
      <c r="U1269" s="116"/>
      <c r="V1269" s="117"/>
      <c r="W1269" s="117"/>
      <c r="X1269" s="117"/>
      <c r="Y1269" s="117"/>
      <c r="Z1269" s="51"/>
      <c r="AA1269" s="85">
        <v>1269</v>
      </c>
      <c r="AB1269" s="85"/>
      <c r="AC1269">
        <v>197</v>
      </c>
      <c r="AD1269">
        <v>169</v>
      </c>
      <c r="AE1269">
        <v>354</v>
      </c>
      <c r="AF1269">
        <v>339</v>
      </c>
    </row>
    <row r="1270" spans="1:32" x14ac:dyDescent="0.3">
      <c r="A1270" t="s">
        <v>1716</v>
      </c>
      <c r="B1270" s="53"/>
      <c r="C1270" s="53"/>
      <c r="D1270" s="87">
        <f>Vertices[[#This Row],[followersCount]]/100000</f>
        <v>2.0000000000000002E-5</v>
      </c>
      <c r="E1270" s="84"/>
      <c r="F1270" s="15"/>
      <c r="G1270" s="15"/>
      <c r="H1270" s="67" t="str">
        <f>IF(Vertices[[#This Row],[Size]]&gt;50,Vertices[[#This Row],[Vertex]],"")</f>
        <v/>
      </c>
      <c r="I1270" s="67"/>
      <c r="J1270" s="67"/>
      <c r="K1270" s="16"/>
      <c r="L1270" s="88"/>
      <c r="M1270" s="89">
        <v>585.9134521484375</v>
      </c>
      <c r="N1270" s="89">
        <v>5423.283203125</v>
      </c>
      <c r="O1270" s="78"/>
      <c r="P1270" s="90"/>
      <c r="Q1270" s="90"/>
      <c r="R1270" s="116"/>
      <c r="S1270" s="116"/>
      <c r="T1270" s="116"/>
      <c r="U1270" s="116"/>
      <c r="V1270" s="117"/>
      <c r="W1270" s="117"/>
      <c r="X1270" s="117"/>
      <c r="Y1270" s="117"/>
      <c r="Z1270" s="51"/>
      <c r="AA1270" s="85">
        <v>1270</v>
      </c>
      <c r="AB1270" s="85"/>
      <c r="AC1270">
        <v>5</v>
      </c>
      <c r="AD1270">
        <v>2</v>
      </c>
      <c r="AE1270">
        <v>0</v>
      </c>
      <c r="AF1270">
        <v>8</v>
      </c>
    </row>
    <row r="1271" spans="1:32" x14ac:dyDescent="0.3">
      <c r="A1271" t="s">
        <v>1717</v>
      </c>
      <c r="B1271" s="53"/>
      <c r="C1271" s="53"/>
      <c r="D1271" s="87">
        <f>Vertices[[#This Row],[followersCount]]/100000</f>
        <v>1.24E-3</v>
      </c>
      <c r="E1271" s="84"/>
      <c r="F1271" s="15"/>
      <c r="G1271" s="15"/>
      <c r="H1271" s="67" t="str">
        <f>IF(Vertices[[#This Row],[Size]]&gt;50,Vertices[[#This Row],[Vertex]],"")</f>
        <v/>
      </c>
      <c r="I1271" s="67"/>
      <c r="J1271" s="67"/>
      <c r="K1271" s="16"/>
      <c r="L1271" s="88"/>
      <c r="M1271" s="89">
        <v>6803.8828125</v>
      </c>
      <c r="N1271" s="89">
        <v>6116.5703125</v>
      </c>
      <c r="O1271" s="78"/>
      <c r="P1271" s="90"/>
      <c r="Q1271" s="90"/>
      <c r="R1271" s="116"/>
      <c r="S1271" s="116"/>
      <c r="T1271" s="116"/>
      <c r="U1271" s="116"/>
      <c r="V1271" s="117"/>
      <c r="W1271" s="117"/>
      <c r="X1271" s="117"/>
      <c r="Y1271" s="117"/>
      <c r="Z1271" s="51"/>
      <c r="AA1271" s="85">
        <v>1271</v>
      </c>
      <c r="AB1271" s="85"/>
      <c r="AC1271">
        <v>1098</v>
      </c>
      <c r="AD1271">
        <v>124</v>
      </c>
      <c r="AE1271">
        <v>1125</v>
      </c>
      <c r="AF1271">
        <v>270</v>
      </c>
    </row>
    <row r="1272" spans="1:32" x14ac:dyDescent="0.3">
      <c r="A1272" t="s">
        <v>1718</v>
      </c>
      <c r="B1272" s="53"/>
      <c r="C1272" s="53"/>
      <c r="D1272" s="87">
        <f>Vertices[[#This Row],[followersCount]]/100000</f>
        <v>1.4659999999999999E-2</v>
      </c>
      <c r="E1272" s="84"/>
      <c r="F1272" s="15"/>
      <c r="G1272" s="15"/>
      <c r="H1272" s="67" t="str">
        <f>IF(Vertices[[#This Row],[Size]]&gt;50,Vertices[[#This Row],[Vertex]],"")</f>
        <v/>
      </c>
      <c r="I1272" s="67"/>
      <c r="J1272" s="67"/>
      <c r="K1272" s="16"/>
      <c r="L1272" s="88"/>
      <c r="M1272" s="89">
        <v>7772.7412109375</v>
      </c>
      <c r="N1272" s="89">
        <v>1385.7159423828125</v>
      </c>
      <c r="O1272" s="78"/>
      <c r="P1272" s="90"/>
      <c r="Q1272" s="90"/>
      <c r="R1272" s="116"/>
      <c r="S1272" s="116"/>
      <c r="T1272" s="116"/>
      <c r="U1272" s="116"/>
      <c r="V1272" s="117"/>
      <c r="W1272" s="117"/>
      <c r="X1272" s="117"/>
      <c r="Y1272" s="117"/>
      <c r="Z1272" s="51"/>
      <c r="AA1272" s="85">
        <v>1272</v>
      </c>
      <c r="AB1272" s="85"/>
      <c r="AC1272">
        <v>2865</v>
      </c>
      <c r="AD1272">
        <v>1466</v>
      </c>
      <c r="AE1272">
        <v>202</v>
      </c>
      <c r="AF1272">
        <v>2181</v>
      </c>
    </row>
    <row r="1273" spans="1:32" x14ac:dyDescent="0.3">
      <c r="A1273" t="s">
        <v>1719</v>
      </c>
      <c r="B1273" s="53"/>
      <c r="C1273" s="53"/>
      <c r="D1273" s="87">
        <f>Vertices[[#This Row],[followersCount]]/100000</f>
        <v>2.4000000000000001E-4</v>
      </c>
      <c r="E1273" s="84"/>
      <c r="F1273" s="15"/>
      <c r="G1273" s="15"/>
      <c r="H1273" s="67" t="str">
        <f>IF(Vertices[[#This Row],[Size]]&gt;50,Vertices[[#This Row],[Vertex]],"")</f>
        <v/>
      </c>
      <c r="I1273" s="67"/>
      <c r="J1273" s="67"/>
      <c r="K1273" s="16"/>
      <c r="L1273" s="88"/>
      <c r="M1273" s="89">
        <v>8510.060546875</v>
      </c>
      <c r="N1273" s="89">
        <v>1797.979248046875</v>
      </c>
      <c r="O1273" s="78"/>
      <c r="P1273" s="90"/>
      <c r="Q1273" s="90"/>
      <c r="R1273" s="116"/>
      <c r="S1273" s="116"/>
      <c r="T1273" s="116"/>
      <c r="U1273" s="116"/>
      <c r="V1273" s="117"/>
      <c r="W1273" s="117"/>
      <c r="X1273" s="117"/>
      <c r="Y1273" s="117"/>
      <c r="Z1273" s="51"/>
      <c r="AA1273" s="85">
        <v>1273</v>
      </c>
      <c r="AB1273" s="85"/>
      <c r="AC1273">
        <v>11</v>
      </c>
      <c r="AD1273">
        <v>24</v>
      </c>
      <c r="AE1273">
        <v>12</v>
      </c>
      <c r="AF1273">
        <v>202</v>
      </c>
    </row>
    <row r="1274" spans="1:32" x14ac:dyDescent="0.3">
      <c r="A1274" t="s">
        <v>1720</v>
      </c>
      <c r="B1274" s="53"/>
      <c r="C1274" s="53"/>
      <c r="D1274" s="87">
        <f>Vertices[[#This Row],[followersCount]]/100000</f>
        <v>1.4300000000000001E-3</v>
      </c>
      <c r="E1274" s="84"/>
      <c r="F1274" s="15"/>
      <c r="G1274" s="15"/>
      <c r="H1274" s="67" t="str">
        <f>IF(Vertices[[#This Row],[Size]]&gt;50,Vertices[[#This Row],[Vertex]],"")</f>
        <v/>
      </c>
      <c r="I1274" s="67"/>
      <c r="J1274" s="67"/>
      <c r="K1274" s="16"/>
      <c r="L1274" s="88"/>
      <c r="M1274" s="89">
        <v>1517.35107421875</v>
      </c>
      <c r="N1274" s="89">
        <v>4659.111328125</v>
      </c>
      <c r="O1274" s="78"/>
      <c r="P1274" s="90"/>
      <c r="Q1274" s="90"/>
      <c r="R1274" s="116"/>
      <c r="S1274" s="116"/>
      <c r="T1274" s="116"/>
      <c r="U1274" s="116"/>
      <c r="V1274" s="117"/>
      <c r="W1274" s="117"/>
      <c r="X1274" s="117"/>
      <c r="Y1274" s="117"/>
      <c r="Z1274" s="51"/>
      <c r="AA1274" s="85">
        <v>1274</v>
      </c>
      <c r="AB1274" s="85"/>
      <c r="AC1274">
        <v>1911</v>
      </c>
      <c r="AD1274">
        <v>143</v>
      </c>
      <c r="AE1274">
        <v>2803</v>
      </c>
      <c r="AF1274">
        <v>455</v>
      </c>
    </row>
    <row r="1275" spans="1:32" x14ac:dyDescent="0.3">
      <c r="A1275" t="s">
        <v>1721</v>
      </c>
      <c r="B1275" s="53"/>
      <c r="C1275" s="53"/>
      <c r="D1275" s="87">
        <f>Vertices[[#This Row],[followersCount]]/100000</f>
        <v>1.2330000000000001E-2</v>
      </c>
      <c r="E1275" s="84"/>
      <c r="F1275" s="15"/>
      <c r="G1275" s="15"/>
      <c r="H1275" s="67" t="str">
        <f>IF(Vertices[[#This Row],[Size]]&gt;50,Vertices[[#This Row],[Vertex]],"")</f>
        <v/>
      </c>
      <c r="I1275" s="67"/>
      <c r="J1275" s="67"/>
      <c r="K1275" s="16"/>
      <c r="L1275" s="88"/>
      <c r="M1275" s="89">
        <v>7993.71337890625</v>
      </c>
      <c r="N1275" s="89">
        <v>1688.735107421875</v>
      </c>
      <c r="O1275" s="78"/>
      <c r="P1275" s="90"/>
      <c r="Q1275" s="90"/>
      <c r="R1275" s="116"/>
      <c r="S1275" s="116"/>
      <c r="T1275" s="116"/>
      <c r="U1275" s="116"/>
      <c r="V1275" s="117"/>
      <c r="W1275" s="117"/>
      <c r="X1275" s="117"/>
      <c r="Y1275" s="117"/>
      <c r="Z1275" s="51"/>
      <c r="AA1275" s="85">
        <v>1275</v>
      </c>
      <c r="AB1275" s="85"/>
      <c r="AC1275">
        <v>29002</v>
      </c>
      <c r="AD1275">
        <v>1233</v>
      </c>
      <c r="AE1275">
        <v>2699</v>
      </c>
      <c r="AF1275">
        <v>2293</v>
      </c>
    </row>
    <row r="1276" spans="1:32" x14ac:dyDescent="0.3">
      <c r="A1276" t="s">
        <v>1722</v>
      </c>
      <c r="B1276" s="53"/>
      <c r="C1276" s="53"/>
      <c r="D1276" s="87">
        <f>Vertices[[#This Row],[followersCount]]/100000</f>
        <v>9.8200000000000006E-3</v>
      </c>
      <c r="E1276" s="84"/>
      <c r="F1276" s="15"/>
      <c r="G1276" s="15"/>
      <c r="H1276" s="67" t="str">
        <f>IF(Vertices[[#This Row],[Size]]&gt;50,Vertices[[#This Row],[Vertex]],"")</f>
        <v/>
      </c>
      <c r="I1276" s="67"/>
      <c r="J1276" s="67"/>
      <c r="K1276" s="16"/>
      <c r="L1276" s="88"/>
      <c r="M1276" s="89">
        <v>8573.69921875</v>
      </c>
      <c r="N1276" s="89">
        <v>2746.158447265625</v>
      </c>
      <c r="O1276" s="78"/>
      <c r="P1276" s="90"/>
      <c r="Q1276" s="90"/>
      <c r="R1276" s="116"/>
      <c r="S1276" s="116"/>
      <c r="T1276" s="116"/>
      <c r="U1276" s="116"/>
      <c r="V1276" s="117"/>
      <c r="W1276" s="117"/>
      <c r="X1276" s="117"/>
      <c r="Y1276" s="117"/>
      <c r="Z1276" s="51"/>
      <c r="AA1276" s="85">
        <v>1276</v>
      </c>
      <c r="AB1276" s="85"/>
      <c r="AC1276">
        <v>1684</v>
      </c>
      <c r="AD1276">
        <v>982</v>
      </c>
      <c r="AE1276">
        <v>199</v>
      </c>
      <c r="AF1276">
        <v>925</v>
      </c>
    </row>
    <row r="1277" spans="1:32" x14ac:dyDescent="0.3">
      <c r="A1277" t="s">
        <v>1723</v>
      </c>
      <c r="B1277" s="53"/>
      <c r="C1277" s="53"/>
      <c r="D1277" s="87">
        <f>Vertices[[#This Row],[followersCount]]/100000</f>
        <v>6.9999999999999994E-5</v>
      </c>
      <c r="E1277" s="84"/>
      <c r="F1277" s="15"/>
      <c r="G1277" s="15"/>
      <c r="H1277" s="67" t="str">
        <f>IF(Vertices[[#This Row],[Size]]&gt;50,Vertices[[#This Row],[Vertex]],"")</f>
        <v/>
      </c>
      <c r="I1277" s="67"/>
      <c r="J1277" s="67"/>
      <c r="K1277" s="16"/>
      <c r="L1277" s="88"/>
      <c r="M1277" s="89">
        <v>5809.52001953125</v>
      </c>
      <c r="N1277" s="89">
        <v>2065.008544921875</v>
      </c>
      <c r="O1277" s="78"/>
      <c r="P1277" s="90"/>
      <c r="Q1277" s="90"/>
      <c r="R1277" s="116"/>
      <c r="S1277" s="116"/>
      <c r="T1277" s="116"/>
      <c r="U1277" s="116"/>
      <c r="V1277" s="117"/>
      <c r="W1277" s="117"/>
      <c r="X1277" s="117"/>
      <c r="Y1277" s="117"/>
      <c r="Z1277" s="51"/>
      <c r="AA1277" s="85">
        <v>1277</v>
      </c>
      <c r="AB1277" s="85"/>
      <c r="AC1277">
        <v>8</v>
      </c>
      <c r="AD1277">
        <v>7</v>
      </c>
      <c r="AE1277">
        <v>5</v>
      </c>
      <c r="AF1277">
        <v>70</v>
      </c>
    </row>
    <row r="1278" spans="1:32" x14ac:dyDescent="0.3">
      <c r="A1278" t="s">
        <v>1724</v>
      </c>
      <c r="B1278" s="53"/>
      <c r="C1278" s="53"/>
      <c r="D1278" s="87">
        <f>Vertices[[#This Row],[followersCount]]/100000</f>
        <v>1.08E-3</v>
      </c>
      <c r="E1278" s="84"/>
      <c r="F1278" s="15"/>
      <c r="G1278" s="15"/>
      <c r="H1278" s="67" t="str">
        <f>IF(Vertices[[#This Row],[Size]]&gt;50,Vertices[[#This Row],[Vertex]],"")</f>
        <v/>
      </c>
      <c r="I1278" s="67"/>
      <c r="J1278" s="67"/>
      <c r="K1278" s="16"/>
      <c r="L1278" s="88"/>
      <c r="M1278" s="89">
        <v>2239.25732421875</v>
      </c>
      <c r="N1278" s="89">
        <v>7172.52783203125</v>
      </c>
      <c r="O1278" s="78"/>
      <c r="P1278" s="90"/>
      <c r="Q1278" s="90"/>
      <c r="R1278" s="116"/>
      <c r="S1278" s="116"/>
      <c r="T1278" s="116"/>
      <c r="U1278" s="116"/>
      <c r="V1278" s="117"/>
      <c r="W1278" s="117"/>
      <c r="X1278" s="117"/>
      <c r="Y1278" s="117"/>
      <c r="Z1278" s="51"/>
      <c r="AA1278" s="85">
        <v>1278</v>
      </c>
      <c r="AB1278" s="85"/>
      <c r="AC1278">
        <v>379</v>
      </c>
      <c r="AD1278">
        <v>108</v>
      </c>
      <c r="AE1278">
        <v>18</v>
      </c>
      <c r="AF1278">
        <v>456</v>
      </c>
    </row>
    <row r="1279" spans="1:32" x14ac:dyDescent="0.3">
      <c r="A1279" t="s">
        <v>1725</v>
      </c>
      <c r="B1279" s="53"/>
      <c r="C1279" s="53"/>
      <c r="D1279" s="87">
        <f>Vertices[[#This Row],[followersCount]]/100000</f>
        <v>6.4799999999999996E-3</v>
      </c>
      <c r="E1279" s="84"/>
      <c r="F1279" s="15"/>
      <c r="G1279" s="15"/>
      <c r="H1279" s="67" t="str">
        <f>IF(Vertices[[#This Row],[Size]]&gt;50,Vertices[[#This Row],[Vertex]],"")</f>
        <v/>
      </c>
      <c r="I1279" s="67"/>
      <c r="J1279" s="67"/>
      <c r="K1279" s="16"/>
      <c r="L1279" s="88"/>
      <c r="M1279" s="89">
        <v>7055.1318359375</v>
      </c>
      <c r="N1279" s="89">
        <v>6777.35595703125</v>
      </c>
      <c r="O1279" s="78"/>
      <c r="P1279" s="90"/>
      <c r="Q1279" s="90"/>
      <c r="R1279" s="116"/>
      <c r="S1279" s="116"/>
      <c r="T1279" s="116"/>
      <c r="U1279" s="116"/>
      <c r="V1279" s="117"/>
      <c r="W1279" s="117"/>
      <c r="X1279" s="117"/>
      <c r="Y1279" s="117"/>
      <c r="Z1279" s="51"/>
      <c r="AA1279" s="85">
        <v>1279</v>
      </c>
      <c r="AB1279" s="85"/>
      <c r="AC1279">
        <v>697</v>
      </c>
      <c r="AD1279">
        <v>648</v>
      </c>
      <c r="AE1279">
        <v>246</v>
      </c>
      <c r="AF1279">
        <v>1863</v>
      </c>
    </row>
    <row r="1280" spans="1:32" x14ac:dyDescent="0.3">
      <c r="A1280" t="s">
        <v>1726</v>
      </c>
      <c r="B1280" s="53"/>
      <c r="C1280" s="53"/>
      <c r="D1280" s="87">
        <f>Vertices[[#This Row],[followersCount]]/100000</f>
        <v>1.4E-3</v>
      </c>
      <c r="E1280" s="84"/>
      <c r="F1280" s="15"/>
      <c r="G1280" s="15"/>
      <c r="H1280" s="67" t="str">
        <f>IF(Vertices[[#This Row],[Size]]&gt;50,Vertices[[#This Row],[Vertex]],"")</f>
        <v/>
      </c>
      <c r="I1280" s="67"/>
      <c r="J1280" s="67"/>
      <c r="K1280" s="16"/>
      <c r="L1280" s="88"/>
      <c r="M1280" s="89">
        <v>3371.86572265625</v>
      </c>
      <c r="N1280" s="89">
        <v>1469.5069580078125</v>
      </c>
      <c r="O1280" s="78"/>
      <c r="P1280" s="90"/>
      <c r="Q1280" s="90"/>
      <c r="R1280" s="116"/>
      <c r="S1280" s="116"/>
      <c r="T1280" s="116"/>
      <c r="U1280" s="116"/>
      <c r="V1280" s="117"/>
      <c r="W1280" s="117"/>
      <c r="X1280" s="117"/>
      <c r="Y1280" s="117"/>
      <c r="Z1280" s="51"/>
      <c r="AA1280" s="85">
        <v>1280</v>
      </c>
      <c r="AB1280" s="85"/>
      <c r="AC1280">
        <v>154</v>
      </c>
      <c r="AD1280">
        <v>140</v>
      </c>
      <c r="AE1280">
        <v>0</v>
      </c>
      <c r="AF1280">
        <v>629</v>
      </c>
    </row>
    <row r="1281" spans="1:32" x14ac:dyDescent="0.3">
      <c r="A1281" t="s">
        <v>1727</v>
      </c>
      <c r="B1281" s="53"/>
      <c r="C1281" s="53"/>
      <c r="D1281" s="87">
        <f>Vertices[[#This Row],[followersCount]]/100000</f>
        <v>6.8999999999999997E-4</v>
      </c>
      <c r="E1281" s="84"/>
      <c r="F1281" s="15"/>
      <c r="G1281" s="15"/>
      <c r="H1281" s="67" t="str">
        <f>IF(Vertices[[#This Row],[Size]]&gt;50,Vertices[[#This Row],[Vertex]],"")</f>
        <v/>
      </c>
      <c r="I1281" s="67"/>
      <c r="J1281" s="67"/>
      <c r="K1281" s="16"/>
      <c r="L1281" s="88"/>
      <c r="M1281" s="89">
        <v>8331.74609375</v>
      </c>
      <c r="N1281" s="89">
        <v>5830.3486328125</v>
      </c>
      <c r="O1281" s="78"/>
      <c r="P1281" s="90"/>
      <c r="Q1281" s="90"/>
      <c r="R1281" s="116"/>
      <c r="S1281" s="116"/>
      <c r="T1281" s="116"/>
      <c r="U1281" s="116"/>
      <c r="V1281" s="117"/>
      <c r="W1281" s="117"/>
      <c r="X1281" s="117"/>
      <c r="Y1281" s="117"/>
      <c r="Z1281" s="51"/>
      <c r="AA1281" s="85">
        <v>1281</v>
      </c>
      <c r="AB1281" s="85"/>
      <c r="AC1281">
        <v>15</v>
      </c>
      <c r="AD1281">
        <v>69</v>
      </c>
      <c r="AE1281">
        <v>83</v>
      </c>
      <c r="AF1281">
        <v>240</v>
      </c>
    </row>
    <row r="1282" spans="1:32" x14ac:dyDescent="0.3">
      <c r="A1282" t="s">
        <v>1728</v>
      </c>
      <c r="B1282" s="53"/>
      <c r="C1282" s="53"/>
      <c r="D1282" s="87">
        <f>Vertices[[#This Row],[followersCount]]/100000</f>
        <v>1.33E-3</v>
      </c>
      <c r="E1282" s="84"/>
      <c r="F1282" s="15"/>
      <c r="G1282" s="15"/>
      <c r="H1282" s="67" t="str">
        <f>IF(Vertices[[#This Row],[Size]]&gt;50,Vertices[[#This Row],[Vertex]],"")</f>
        <v/>
      </c>
      <c r="I1282" s="67"/>
      <c r="J1282" s="67"/>
      <c r="K1282" s="16"/>
      <c r="L1282" s="88"/>
      <c r="M1282" s="89">
        <v>4891.455078125</v>
      </c>
      <c r="N1282" s="89">
        <v>6618.62841796875</v>
      </c>
      <c r="O1282" s="78"/>
      <c r="P1282" s="90"/>
      <c r="Q1282" s="90"/>
      <c r="R1282" s="116"/>
      <c r="S1282" s="116"/>
      <c r="T1282" s="116"/>
      <c r="U1282" s="116"/>
      <c r="V1282" s="117"/>
      <c r="W1282" s="117"/>
      <c r="X1282" s="117"/>
      <c r="Y1282" s="117"/>
      <c r="Z1282" s="51"/>
      <c r="AA1282" s="85">
        <v>1282</v>
      </c>
      <c r="AB1282" s="85"/>
      <c r="AC1282">
        <v>3204</v>
      </c>
      <c r="AD1282">
        <v>133</v>
      </c>
      <c r="AE1282">
        <v>276</v>
      </c>
      <c r="AF1282">
        <v>473</v>
      </c>
    </row>
    <row r="1283" spans="1:32" x14ac:dyDescent="0.3">
      <c r="A1283" t="s">
        <v>1729</v>
      </c>
      <c r="B1283" s="53"/>
      <c r="C1283" s="53"/>
      <c r="D1283" s="87">
        <f>Vertices[[#This Row],[followersCount]]/100000</f>
        <v>2.9999999999999997E-4</v>
      </c>
      <c r="E1283" s="84"/>
      <c r="F1283" s="15"/>
      <c r="G1283" s="15"/>
      <c r="H1283" s="67" t="str">
        <f>IF(Vertices[[#This Row],[Size]]&gt;50,Vertices[[#This Row],[Vertex]],"")</f>
        <v/>
      </c>
      <c r="I1283" s="67"/>
      <c r="J1283" s="67"/>
      <c r="K1283" s="16"/>
      <c r="L1283" s="88"/>
      <c r="M1283" s="89">
        <v>4510.51513671875</v>
      </c>
      <c r="N1283" s="89">
        <v>7504.24462890625</v>
      </c>
      <c r="O1283" s="78"/>
      <c r="P1283" s="90"/>
      <c r="Q1283" s="90"/>
      <c r="R1283" s="116"/>
      <c r="S1283" s="116"/>
      <c r="T1283" s="116"/>
      <c r="U1283" s="116"/>
      <c r="V1283" s="117"/>
      <c r="W1283" s="117"/>
      <c r="X1283" s="117"/>
      <c r="Y1283" s="117"/>
      <c r="Z1283" s="51"/>
      <c r="AA1283" s="85">
        <v>1283</v>
      </c>
      <c r="AB1283" s="85"/>
      <c r="AC1283">
        <v>20</v>
      </c>
      <c r="AD1283">
        <v>30</v>
      </c>
      <c r="AE1283">
        <v>78</v>
      </c>
      <c r="AF1283">
        <v>210</v>
      </c>
    </row>
    <row r="1284" spans="1:32" x14ac:dyDescent="0.3">
      <c r="A1284" t="s">
        <v>1730</v>
      </c>
      <c r="B1284" s="53"/>
      <c r="C1284" s="53"/>
      <c r="D1284" s="87">
        <f>Vertices[[#This Row],[followersCount]]/100000</f>
        <v>3.0300000000000001E-3</v>
      </c>
      <c r="E1284" s="84"/>
      <c r="F1284" s="15"/>
      <c r="G1284" s="15"/>
      <c r="H1284" s="67" t="str">
        <f>IF(Vertices[[#This Row],[Size]]&gt;50,Vertices[[#This Row],[Vertex]],"")</f>
        <v/>
      </c>
      <c r="I1284" s="67"/>
      <c r="J1284" s="67"/>
      <c r="K1284" s="16"/>
      <c r="L1284" s="88"/>
      <c r="M1284" s="89">
        <v>5518.84716796875</v>
      </c>
      <c r="N1284" s="89">
        <v>9621.767578125</v>
      </c>
      <c r="O1284" s="78"/>
      <c r="P1284" s="90"/>
      <c r="Q1284" s="90"/>
      <c r="R1284" s="116"/>
      <c r="S1284" s="116"/>
      <c r="T1284" s="116"/>
      <c r="U1284" s="116"/>
      <c r="V1284" s="117"/>
      <c r="W1284" s="117"/>
      <c r="X1284" s="117"/>
      <c r="Y1284" s="117"/>
      <c r="Z1284" s="51"/>
      <c r="AA1284" s="85">
        <v>1284</v>
      </c>
      <c r="AB1284" s="85"/>
      <c r="AC1284">
        <v>3682</v>
      </c>
      <c r="AD1284">
        <v>303</v>
      </c>
      <c r="AE1284">
        <v>1432</v>
      </c>
      <c r="AF1284">
        <v>257</v>
      </c>
    </row>
    <row r="1285" spans="1:32" x14ac:dyDescent="0.3">
      <c r="A1285" t="s">
        <v>1731</v>
      </c>
      <c r="B1285" s="53"/>
      <c r="C1285" s="53"/>
      <c r="D1285" s="87">
        <f>Vertices[[#This Row],[followersCount]]/100000</f>
        <v>3.8300000000000001E-3</v>
      </c>
      <c r="E1285" s="84"/>
      <c r="F1285" s="15"/>
      <c r="G1285" s="15"/>
      <c r="H1285" s="67" t="str">
        <f>IF(Vertices[[#This Row],[Size]]&gt;50,Vertices[[#This Row],[Vertex]],"")</f>
        <v/>
      </c>
      <c r="I1285" s="67"/>
      <c r="J1285" s="67"/>
      <c r="K1285" s="16"/>
      <c r="L1285" s="88"/>
      <c r="M1285" s="89">
        <v>6095.45361328125</v>
      </c>
      <c r="N1285" s="89">
        <v>2284.967529296875</v>
      </c>
      <c r="O1285" s="78"/>
      <c r="P1285" s="90"/>
      <c r="Q1285" s="90"/>
      <c r="R1285" s="116"/>
      <c r="S1285" s="116"/>
      <c r="T1285" s="116"/>
      <c r="U1285" s="116"/>
      <c r="V1285" s="117"/>
      <c r="W1285" s="117"/>
      <c r="X1285" s="117"/>
      <c r="Y1285" s="117"/>
      <c r="Z1285" s="51"/>
      <c r="AA1285" s="85">
        <v>1285</v>
      </c>
      <c r="AB1285" s="85"/>
      <c r="AC1285">
        <v>4749</v>
      </c>
      <c r="AD1285">
        <v>383</v>
      </c>
      <c r="AE1285">
        <v>1026</v>
      </c>
      <c r="AF1285">
        <v>467</v>
      </c>
    </row>
    <row r="1286" spans="1:32" x14ac:dyDescent="0.3">
      <c r="A1286" t="s">
        <v>1732</v>
      </c>
      <c r="B1286" s="53"/>
      <c r="C1286" s="53"/>
      <c r="D1286" s="87">
        <f>Vertices[[#This Row],[followersCount]]/100000</f>
        <v>3.7499999999999999E-3</v>
      </c>
      <c r="E1286" s="84"/>
      <c r="F1286" s="15"/>
      <c r="G1286" s="15"/>
      <c r="H1286" s="67" t="str">
        <f>IF(Vertices[[#This Row],[Size]]&gt;50,Vertices[[#This Row],[Vertex]],"")</f>
        <v/>
      </c>
      <c r="I1286" s="67"/>
      <c r="J1286" s="67"/>
      <c r="K1286" s="16"/>
      <c r="L1286" s="88"/>
      <c r="M1286" s="89">
        <v>7028.39892578125</v>
      </c>
      <c r="N1286" s="89">
        <v>2895.55126953125</v>
      </c>
      <c r="O1286" s="78"/>
      <c r="P1286" s="90"/>
      <c r="Q1286" s="90"/>
      <c r="R1286" s="116"/>
      <c r="S1286" s="116"/>
      <c r="T1286" s="116"/>
      <c r="U1286" s="116"/>
      <c r="V1286" s="117"/>
      <c r="W1286" s="117"/>
      <c r="X1286" s="117"/>
      <c r="Y1286" s="117"/>
      <c r="Z1286" s="51"/>
      <c r="AA1286" s="85">
        <v>1286</v>
      </c>
      <c r="AB1286" s="85"/>
      <c r="AC1286">
        <v>1041</v>
      </c>
      <c r="AD1286">
        <v>375</v>
      </c>
      <c r="AE1286">
        <v>110</v>
      </c>
      <c r="AF1286">
        <v>1353</v>
      </c>
    </row>
    <row r="1287" spans="1:32" x14ac:dyDescent="0.3">
      <c r="A1287" t="s">
        <v>1733</v>
      </c>
      <c r="B1287" s="53"/>
      <c r="C1287" s="53"/>
      <c r="D1287" s="87">
        <f>Vertices[[#This Row],[followersCount]]/100000</f>
        <v>3.1900000000000001E-3</v>
      </c>
      <c r="E1287" s="84"/>
      <c r="F1287" s="15"/>
      <c r="G1287" s="15"/>
      <c r="H1287" s="67" t="str">
        <f>IF(Vertices[[#This Row],[Size]]&gt;50,Vertices[[#This Row],[Vertex]],"")</f>
        <v/>
      </c>
      <c r="I1287" s="67"/>
      <c r="J1287" s="67"/>
      <c r="K1287" s="16"/>
      <c r="L1287" s="88"/>
      <c r="M1287" s="89">
        <v>2775.544677734375</v>
      </c>
      <c r="N1287" s="89">
        <v>8927.216796875</v>
      </c>
      <c r="O1287" s="78"/>
      <c r="P1287" s="90"/>
      <c r="Q1287" s="90"/>
      <c r="R1287" s="116"/>
      <c r="S1287" s="116"/>
      <c r="T1287" s="116"/>
      <c r="U1287" s="116"/>
      <c r="V1287" s="117"/>
      <c r="W1287" s="117"/>
      <c r="X1287" s="117"/>
      <c r="Y1287" s="117"/>
      <c r="Z1287" s="51"/>
      <c r="AA1287" s="85">
        <v>1287</v>
      </c>
      <c r="AB1287" s="85"/>
      <c r="AC1287">
        <v>1231</v>
      </c>
      <c r="AD1287">
        <v>319</v>
      </c>
      <c r="AE1287">
        <v>6</v>
      </c>
      <c r="AF1287">
        <v>155</v>
      </c>
    </row>
    <row r="1288" spans="1:32" x14ac:dyDescent="0.3">
      <c r="A1288" t="s">
        <v>1734</v>
      </c>
      <c r="B1288" s="53"/>
      <c r="C1288" s="53"/>
      <c r="D1288" s="87">
        <f>Vertices[[#This Row],[followersCount]]/100000</f>
        <v>6.4000000000000005E-4</v>
      </c>
      <c r="E1288" s="84"/>
      <c r="F1288" s="15"/>
      <c r="G1288" s="15"/>
      <c r="H1288" s="67" t="str">
        <f>IF(Vertices[[#This Row],[Size]]&gt;50,Vertices[[#This Row],[Vertex]],"")</f>
        <v/>
      </c>
      <c r="I1288" s="67"/>
      <c r="J1288" s="67"/>
      <c r="K1288" s="16"/>
      <c r="L1288" s="88"/>
      <c r="M1288" s="89">
        <v>8333.578125</v>
      </c>
      <c r="N1288" s="89">
        <v>3369.912841796875</v>
      </c>
      <c r="O1288" s="78"/>
      <c r="P1288" s="90"/>
      <c r="Q1288" s="90"/>
      <c r="R1288" s="116"/>
      <c r="S1288" s="116"/>
      <c r="T1288" s="116"/>
      <c r="U1288" s="116"/>
      <c r="V1288" s="117"/>
      <c r="W1288" s="117"/>
      <c r="X1288" s="117"/>
      <c r="Y1288" s="117"/>
      <c r="Z1288" s="51"/>
      <c r="AA1288" s="85">
        <v>1288</v>
      </c>
      <c r="AB1288" s="85"/>
      <c r="AC1288">
        <v>26</v>
      </c>
      <c r="AD1288">
        <v>64</v>
      </c>
      <c r="AE1288">
        <v>2</v>
      </c>
      <c r="AF1288">
        <v>106</v>
      </c>
    </row>
    <row r="1289" spans="1:32" x14ac:dyDescent="0.3">
      <c r="A1289" t="s">
        <v>1735</v>
      </c>
      <c r="B1289" s="53"/>
      <c r="C1289" s="53"/>
      <c r="D1289" s="87">
        <f>Vertices[[#This Row],[followersCount]]/100000</f>
        <v>2.7999999999999998E-4</v>
      </c>
      <c r="E1289" s="84"/>
      <c r="F1289" s="15"/>
      <c r="G1289" s="15"/>
      <c r="H1289" s="67" t="str">
        <f>IF(Vertices[[#This Row],[Size]]&gt;50,Vertices[[#This Row],[Vertex]],"")</f>
        <v/>
      </c>
      <c r="I1289" s="67"/>
      <c r="J1289" s="67"/>
      <c r="K1289" s="16"/>
      <c r="L1289" s="88"/>
      <c r="M1289" s="89">
        <v>1783.5496826171875</v>
      </c>
      <c r="N1289" s="89">
        <v>5234.4765625</v>
      </c>
      <c r="O1289" s="78"/>
      <c r="P1289" s="90"/>
      <c r="Q1289" s="90"/>
      <c r="R1289" s="116"/>
      <c r="S1289" s="116"/>
      <c r="T1289" s="116"/>
      <c r="U1289" s="116"/>
      <c r="V1289" s="117"/>
      <c r="W1289" s="117"/>
      <c r="X1289" s="117"/>
      <c r="Y1289" s="117"/>
      <c r="Z1289" s="51"/>
      <c r="AA1289" s="85">
        <v>1289</v>
      </c>
      <c r="AB1289" s="85"/>
      <c r="AC1289">
        <v>0</v>
      </c>
      <c r="AD1289">
        <v>28</v>
      </c>
      <c r="AE1289">
        <v>9</v>
      </c>
      <c r="AF1289">
        <v>28</v>
      </c>
    </row>
    <row r="1290" spans="1:32" x14ac:dyDescent="0.3">
      <c r="A1290" t="s">
        <v>1736</v>
      </c>
      <c r="B1290" s="53"/>
      <c r="C1290" s="53"/>
      <c r="D1290" s="87">
        <f>Vertices[[#This Row],[followersCount]]/100000</f>
        <v>1.17E-3</v>
      </c>
      <c r="E1290" s="84"/>
      <c r="F1290" s="15"/>
      <c r="G1290" s="15"/>
      <c r="H1290" s="67" t="str">
        <f>IF(Vertices[[#This Row],[Size]]&gt;50,Vertices[[#This Row],[Vertex]],"")</f>
        <v/>
      </c>
      <c r="I1290" s="67"/>
      <c r="J1290" s="67"/>
      <c r="K1290" s="16"/>
      <c r="L1290" s="88"/>
      <c r="M1290" s="89">
        <v>3666.093505859375</v>
      </c>
      <c r="N1290" s="89">
        <v>7883.40478515625</v>
      </c>
      <c r="O1290" s="78"/>
      <c r="P1290" s="90"/>
      <c r="Q1290" s="90"/>
      <c r="R1290" s="116"/>
      <c r="S1290" s="116"/>
      <c r="T1290" s="116"/>
      <c r="U1290" s="116"/>
      <c r="V1290" s="117"/>
      <c r="W1290" s="117"/>
      <c r="X1290" s="117"/>
      <c r="Y1290" s="117"/>
      <c r="Z1290" s="51"/>
      <c r="AA1290" s="85">
        <v>1290</v>
      </c>
      <c r="AB1290" s="85"/>
      <c r="AC1290">
        <v>1991</v>
      </c>
      <c r="AD1290">
        <v>117</v>
      </c>
      <c r="AE1290">
        <v>45</v>
      </c>
      <c r="AF1290">
        <v>216</v>
      </c>
    </row>
    <row r="1291" spans="1:32" x14ac:dyDescent="0.3">
      <c r="A1291" t="s">
        <v>1737</v>
      </c>
      <c r="B1291" s="53"/>
      <c r="C1291" s="53"/>
      <c r="D1291" s="87">
        <f>Vertices[[#This Row],[followersCount]]/100000</f>
        <v>5.96E-3</v>
      </c>
      <c r="E1291" s="84"/>
      <c r="F1291" s="15"/>
      <c r="G1291" s="15"/>
      <c r="H1291" s="67" t="str">
        <f>IF(Vertices[[#This Row],[Size]]&gt;50,Vertices[[#This Row],[Vertex]],"")</f>
        <v/>
      </c>
      <c r="I1291" s="67"/>
      <c r="J1291" s="67"/>
      <c r="K1291" s="16"/>
      <c r="L1291" s="88"/>
      <c r="M1291" s="89">
        <v>7391.36083984375</v>
      </c>
      <c r="N1291" s="89">
        <v>6480.1943359375</v>
      </c>
      <c r="O1291" s="78"/>
      <c r="P1291" s="90"/>
      <c r="Q1291" s="90"/>
      <c r="R1291" s="116"/>
      <c r="S1291" s="116"/>
      <c r="T1291" s="116"/>
      <c r="U1291" s="116"/>
      <c r="V1291" s="117"/>
      <c r="W1291" s="117"/>
      <c r="X1291" s="117"/>
      <c r="Y1291" s="117"/>
      <c r="Z1291" s="51"/>
      <c r="AA1291" s="85">
        <v>1291</v>
      </c>
      <c r="AB1291" s="85"/>
      <c r="AC1291">
        <v>3880</v>
      </c>
      <c r="AD1291">
        <v>596</v>
      </c>
      <c r="AE1291">
        <v>2605</v>
      </c>
      <c r="AF1291">
        <v>520</v>
      </c>
    </row>
    <row r="1292" spans="1:32" x14ac:dyDescent="0.3">
      <c r="A1292" t="s">
        <v>1738</v>
      </c>
      <c r="B1292" s="53"/>
      <c r="C1292" s="53"/>
      <c r="D1292" s="87">
        <f>Vertices[[#This Row],[followersCount]]/100000</f>
        <v>2.7699999999999999E-3</v>
      </c>
      <c r="E1292" s="84"/>
      <c r="F1292" s="15"/>
      <c r="G1292" s="15"/>
      <c r="H1292" s="67" t="str">
        <f>IF(Vertices[[#This Row],[Size]]&gt;50,Vertices[[#This Row],[Vertex]],"")</f>
        <v/>
      </c>
      <c r="I1292" s="67"/>
      <c r="J1292" s="67"/>
      <c r="K1292" s="16"/>
      <c r="L1292" s="88"/>
      <c r="M1292" s="89">
        <v>7872.509765625</v>
      </c>
      <c r="N1292" s="89">
        <v>8544.12890625</v>
      </c>
      <c r="O1292" s="78"/>
      <c r="P1292" s="90"/>
      <c r="Q1292" s="90"/>
      <c r="R1292" s="116"/>
      <c r="S1292" s="116"/>
      <c r="T1292" s="116"/>
      <c r="U1292" s="116"/>
      <c r="V1292" s="117"/>
      <c r="W1292" s="117"/>
      <c r="X1292" s="117"/>
      <c r="Y1292" s="117"/>
      <c r="Z1292" s="51"/>
      <c r="AA1292" s="85">
        <v>1292</v>
      </c>
      <c r="AB1292" s="85"/>
      <c r="AC1292">
        <v>994</v>
      </c>
      <c r="AD1292">
        <v>277</v>
      </c>
      <c r="AE1292">
        <v>467</v>
      </c>
      <c r="AF1292">
        <v>326</v>
      </c>
    </row>
    <row r="1293" spans="1:32" x14ac:dyDescent="0.3">
      <c r="A1293" t="s">
        <v>1739</v>
      </c>
      <c r="B1293" s="53"/>
      <c r="C1293" s="53"/>
      <c r="D1293" s="87">
        <f>Vertices[[#This Row],[followersCount]]/100000</f>
        <v>7.6999999999999996E-4</v>
      </c>
      <c r="E1293" s="84"/>
      <c r="F1293" s="15"/>
      <c r="G1293" s="15"/>
      <c r="H1293" s="67" t="str">
        <f>IF(Vertices[[#This Row],[Size]]&gt;50,Vertices[[#This Row],[Vertex]],"")</f>
        <v/>
      </c>
      <c r="I1293" s="67"/>
      <c r="J1293" s="67"/>
      <c r="K1293" s="16"/>
      <c r="L1293" s="88"/>
      <c r="M1293" s="89">
        <v>2987.96337890625</v>
      </c>
      <c r="N1293" s="89">
        <v>4404.0712890625</v>
      </c>
      <c r="O1293" s="78"/>
      <c r="P1293" s="90"/>
      <c r="Q1293" s="90"/>
      <c r="R1293" s="116"/>
      <c r="S1293" s="116"/>
      <c r="T1293" s="116"/>
      <c r="U1293" s="116"/>
      <c r="V1293" s="117"/>
      <c r="W1293" s="117"/>
      <c r="X1293" s="117"/>
      <c r="Y1293" s="117"/>
      <c r="Z1293" s="51"/>
      <c r="AA1293" s="85">
        <v>1293</v>
      </c>
      <c r="AB1293" s="85"/>
      <c r="AC1293">
        <v>207</v>
      </c>
      <c r="AD1293">
        <v>77</v>
      </c>
      <c r="AE1293">
        <v>295</v>
      </c>
      <c r="AF1293">
        <v>205</v>
      </c>
    </row>
    <row r="1294" spans="1:32" x14ac:dyDescent="0.3">
      <c r="A1294" t="s">
        <v>1740</v>
      </c>
      <c r="B1294" s="53"/>
      <c r="C1294" s="53"/>
      <c r="D1294" s="87">
        <f>Vertices[[#This Row],[followersCount]]/100000</f>
        <v>3.7699999999999999E-3</v>
      </c>
      <c r="E1294" s="84"/>
      <c r="F1294" s="15"/>
      <c r="G1294" s="15"/>
      <c r="H1294" s="67" t="str">
        <f>IF(Vertices[[#This Row],[Size]]&gt;50,Vertices[[#This Row],[Vertex]],"")</f>
        <v/>
      </c>
      <c r="I1294" s="67"/>
      <c r="J1294" s="67"/>
      <c r="K1294" s="16"/>
      <c r="L1294" s="88"/>
      <c r="M1294" s="89">
        <v>7590.1142578125</v>
      </c>
      <c r="N1294" s="89">
        <v>1474.2935791015625</v>
      </c>
      <c r="O1294" s="78"/>
      <c r="P1294" s="90"/>
      <c r="Q1294" s="90"/>
      <c r="R1294" s="116"/>
      <c r="S1294" s="116"/>
      <c r="T1294" s="116"/>
      <c r="U1294" s="116"/>
      <c r="V1294" s="117"/>
      <c r="W1294" s="117"/>
      <c r="X1294" s="117"/>
      <c r="Y1294" s="117"/>
      <c r="Z1294" s="51"/>
      <c r="AA1294" s="85">
        <v>1294</v>
      </c>
      <c r="AB1294" s="85"/>
      <c r="AC1294">
        <v>1515</v>
      </c>
      <c r="AD1294">
        <v>377</v>
      </c>
      <c r="AE1294">
        <v>1382</v>
      </c>
      <c r="AF1294">
        <v>834</v>
      </c>
    </row>
    <row r="1295" spans="1:32" x14ac:dyDescent="0.3">
      <c r="A1295" t="s">
        <v>1741</v>
      </c>
      <c r="B1295" s="53"/>
      <c r="C1295" s="53"/>
      <c r="D1295" s="87">
        <f>Vertices[[#This Row],[followersCount]]/100000</f>
        <v>2.8800000000000002E-3</v>
      </c>
      <c r="E1295" s="84"/>
      <c r="F1295" s="15"/>
      <c r="G1295" s="15"/>
      <c r="H1295" s="67" t="str">
        <f>IF(Vertices[[#This Row],[Size]]&gt;50,Vertices[[#This Row],[Vertex]],"")</f>
        <v/>
      </c>
      <c r="I1295" s="67"/>
      <c r="J1295" s="67"/>
      <c r="K1295" s="16"/>
      <c r="L1295" s="88"/>
      <c r="M1295" s="89">
        <v>2568.02685546875</v>
      </c>
      <c r="N1295" s="89">
        <v>4306.78759765625</v>
      </c>
      <c r="O1295" s="78"/>
      <c r="P1295" s="90"/>
      <c r="Q1295" s="90"/>
      <c r="R1295" s="116"/>
      <c r="S1295" s="116"/>
      <c r="T1295" s="116"/>
      <c r="U1295" s="116"/>
      <c r="V1295" s="117"/>
      <c r="W1295" s="117"/>
      <c r="X1295" s="117"/>
      <c r="Y1295" s="117"/>
      <c r="Z1295" s="51"/>
      <c r="AA1295" s="85">
        <v>1295</v>
      </c>
      <c r="AB1295" s="85"/>
      <c r="AC1295">
        <v>49</v>
      </c>
      <c r="AD1295">
        <v>288</v>
      </c>
      <c r="AE1295">
        <v>38</v>
      </c>
      <c r="AF1295">
        <v>108</v>
      </c>
    </row>
    <row r="1296" spans="1:32" x14ac:dyDescent="0.3">
      <c r="A1296" t="s">
        <v>1742</v>
      </c>
      <c r="B1296" s="53"/>
      <c r="C1296" s="53"/>
      <c r="D1296" s="87">
        <f>Vertices[[#This Row],[followersCount]]/100000</f>
        <v>3.6999999999999999E-4</v>
      </c>
      <c r="E1296" s="84"/>
      <c r="F1296" s="15"/>
      <c r="G1296" s="15"/>
      <c r="H1296" s="67" t="str">
        <f>IF(Vertices[[#This Row],[Size]]&gt;50,Vertices[[#This Row],[Vertex]],"")</f>
        <v/>
      </c>
      <c r="I1296" s="67"/>
      <c r="J1296" s="67"/>
      <c r="K1296" s="16"/>
      <c r="L1296" s="88"/>
      <c r="M1296" s="89">
        <v>1775.886962890625</v>
      </c>
      <c r="N1296" s="89">
        <v>3675.4658203125</v>
      </c>
      <c r="O1296" s="78"/>
      <c r="P1296" s="90"/>
      <c r="Q1296" s="90"/>
      <c r="R1296" s="116"/>
      <c r="S1296" s="116"/>
      <c r="T1296" s="116"/>
      <c r="U1296" s="116"/>
      <c r="V1296" s="117"/>
      <c r="W1296" s="117"/>
      <c r="X1296" s="117"/>
      <c r="Y1296" s="117"/>
      <c r="Z1296" s="51"/>
      <c r="AA1296" s="85">
        <v>1296</v>
      </c>
      <c r="AB1296" s="85"/>
      <c r="AC1296">
        <v>43</v>
      </c>
      <c r="AD1296">
        <v>37</v>
      </c>
      <c r="AE1296">
        <v>106</v>
      </c>
      <c r="AF1296">
        <v>106</v>
      </c>
    </row>
    <row r="1297" spans="1:32" x14ac:dyDescent="0.3">
      <c r="A1297" t="s">
        <v>1743</v>
      </c>
      <c r="B1297" s="53"/>
      <c r="C1297" s="53"/>
      <c r="D1297" s="87">
        <f>Vertices[[#This Row],[followersCount]]/100000</f>
        <v>3.2000000000000002E-3</v>
      </c>
      <c r="E1297" s="84"/>
      <c r="F1297" s="15"/>
      <c r="G1297" s="15"/>
      <c r="H1297" s="67" t="str">
        <f>IF(Vertices[[#This Row],[Size]]&gt;50,Vertices[[#This Row],[Vertex]],"")</f>
        <v/>
      </c>
      <c r="I1297" s="67"/>
      <c r="J1297" s="67"/>
      <c r="K1297" s="16"/>
      <c r="L1297" s="88"/>
      <c r="M1297" s="89">
        <v>7922.81103515625</v>
      </c>
      <c r="N1297" s="89">
        <v>6996.4462890625</v>
      </c>
      <c r="O1297" s="78"/>
      <c r="P1297" s="90"/>
      <c r="Q1297" s="90"/>
      <c r="R1297" s="116"/>
      <c r="S1297" s="116"/>
      <c r="T1297" s="116"/>
      <c r="U1297" s="116"/>
      <c r="V1297" s="117"/>
      <c r="W1297" s="117"/>
      <c r="X1297" s="117"/>
      <c r="Y1297" s="117"/>
      <c r="Z1297" s="51"/>
      <c r="AA1297" s="85">
        <v>1297</v>
      </c>
      <c r="AB1297" s="85"/>
      <c r="AC1297">
        <v>2453</v>
      </c>
      <c r="AD1297">
        <v>320</v>
      </c>
      <c r="AE1297">
        <v>1100</v>
      </c>
      <c r="AF1297">
        <v>859</v>
      </c>
    </row>
    <row r="1298" spans="1:32" x14ac:dyDescent="0.3">
      <c r="A1298" t="s">
        <v>1744</v>
      </c>
      <c r="B1298" s="53"/>
      <c r="C1298" s="53"/>
      <c r="D1298" s="87">
        <f>Vertices[[#This Row],[followersCount]]/100000</f>
        <v>6.7000000000000002E-4</v>
      </c>
      <c r="E1298" s="84"/>
      <c r="F1298" s="15"/>
      <c r="G1298" s="15"/>
      <c r="H1298" s="67" t="str">
        <f>IF(Vertices[[#This Row],[Size]]&gt;50,Vertices[[#This Row],[Vertex]],"")</f>
        <v/>
      </c>
      <c r="I1298" s="67"/>
      <c r="J1298" s="67"/>
      <c r="K1298" s="16"/>
      <c r="L1298" s="88"/>
      <c r="M1298" s="89">
        <v>7248.32958984375</v>
      </c>
      <c r="N1298" s="89">
        <v>8510.54296875</v>
      </c>
      <c r="O1298" s="78"/>
      <c r="P1298" s="90"/>
      <c r="Q1298" s="90"/>
      <c r="R1298" s="116"/>
      <c r="S1298" s="116"/>
      <c r="T1298" s="116"/>
      <c r="U1298" s="116"/>
      <c r="V1298" s="117"/>
      <c r="W1298" s="117"/>
      <c r="X1298" s="117"/>
      <c r="Y1298" s="117"/>
      <c r="Z1298" s="51"/>
      <c r="AA1298" s="85">
        <v>1298</v>
      </c>
      <c r="AB1298" s="85"/>
      <c r="AC1298">
        <v>37</v>
      </c>
      <c r="AD1298">
        <v>67</v>
      </c>
      <c r="AE1298">
        <v>4</v>
      </c>
      <c r="AF1298">
        <v>24</v>
      </c>
    </row>
    <row r="1299" spans="1:32" x14ac:dyDescent="0.3">
      <c r="A1299" t="s">
        <v>1745</v>
      </c>
      <c r="B1299" s="53"/>
      <c r="C1299" s="53"/>
      <c r="D1299" s="87">
        <f>Vertices[[#This Row],[followersCount]]/100000</f>
        <v>9.1E-4</v>
      </c>
      <c r="E1299" s="84"/>
      <c r="F1299" s="15"/>
      <c r="G1299" s="15"/>
      <c r="H1299" s="67" t="str">
        <f>IF(Vertices[[#This Row],[Size]]&gt;50,Vertices[[#This Row],[Vertex]],"")</f>
        <v/>
      </c>
      <c r="I1299" s="67"/>
      <c r="J1299" s="67"/>
      <c r="K1299" s="16"/>
      <c r="L1299" s="88"/>
      <c r="M1299" s="89">
        <v>9185.462890625</v>
      </c>
      <c r="N1299" s="89">
        <v>4759.240234375</v>
      </c>
      <c r="O1299" s="78"/>
      <c r="P1299" s="90"/>
      <c r="Q1299" s="90"/>
      <c r="R1299" s="116"/>
      <c r="S1299" s="116"/>
      <c r="T1299" s="116"/>
      <c r="U1299" s="116"/>
      <c r="V1299" s="117"/>
      <c r="W1299" s="117"/>
      <c r="X1299" s="117"/>
      <c r="Y1299" s="117"/>
      <c r="Z1299" s="51"/>
      <c r="AA1299" s="85">
        <v>1299</v>
      </c>
      <c r="AB1299" s="85"/>
      <c r="AC1299">
        <v>789</v>
      </c>
      <c r="AD1299">
        <v>91</v>
      </c>
      <c r="AE1299">
        <v>164</v>
      </c>
      <c r="AF1299">
        <v>336</v>
      </c>
    </row>
    <row r="1300" spans="1:32" x14ac:dyDescent="0.3">
      <c r="A1300" t="s">
        <v>1746</v>
      </c>
      <c r="B1300" s="53"/>
      <c r="C1300" s="53"/>
      <c r="D1300" s="87">
        <f>Vertices[[#This Row],[followersCount]]/100000</f>
        <v>1.0000000000000001E-5</v>
      </c>
      <c r="E1300" s="84"/>
      <c r="F1300" s="15"/>
      <c r="G1300" s="15"/>
      <c r="H1300" s="67" t="str">
        <f>IF(Vertices[[#This Row],[Size]]&gt;50,Vertices[[#This Row],[Vertex]],"")</f>
        <v/>
      </c>
      <c r="I1300" s="67"/>
      <c r="J1300" s="67"/>
      <c r="K1300" s="16"/>
      <c r="L1300" s="88"/>
      <c r="M1300" s="89">
        <v>3987.84619140625</v>
      </c>
      <c r="N1300" s="89">
        <v>3011.969970703125</v>
      </c>
      <c r="O1300" s="78"/>
      <c r="P1300" s="90"/>
      <c r="Q1300" s="90"/>
      <c r="R1300" s="116"/>
      <c r="S1300" s="116"/>
      <c r="T1300" s="116"/>
      <c r="U1300" s="116"/>
      <c r="V1300" s="117"/>
      <c r="W1300" s="117"/>
      <c r="X1300" s="117"/>
      <c r="Y1300" s="117"/>
      <c r="Z1300" s="51"/>
      <c r="AA1300" s="85">
        <v>1300</v>
      </c>
      <c r="AB1300" s="85"/>
      <c r="AC1300">
        <v>0</v>
      </c>
      <c r="AD1300">
        <v>1</v>
      </c>
      <c r="AE1300">
        <v>0</v>
      </c>
      <c r="AF1300">
        <v>6</v>
      </c>
    </row>
    <row r="1301" spans="1:32" x14ac:dyDescent="0.3">
      <c r="A1301" t="s">
        <v>1747</v>
      </c>
      <c r="B1301" s="53"/>
      <c r="C1301" s="53"/>
      <c r="D1301" s="87">
        <f>Vertices[[#This Row],[followersCount]]/100000</f>
        <v>1.755E-2</v>
      </c>
      <c r="E1301" s="84"/>
      <c r="F1301" s="15"/>
      <c r="G1301" s="15"/>
      <c r="H1301" s="67" t="str">
        <f>IF(Vertices[[#This Row],[Size]]&gt;50,Vertices[[#This Row],[Vertex]],"")</f>
        <v/>
      </c>
      <c r="I1301" s="67"/>
      <c r="J1301" s="67"/>
      <c r="K1301" s="16"/>
      <c r="L1301" s="88"/>
      <c r="M1301" s="89">
        <v>3659.611328125</v>
      </c>
      <c r="N1301" s="89">
        <v>8967.3720703125</v>
      </c>
      <c r="O1301" s="78"/>
      <c r="P1301" s="90"/>
      <c r="Q1301" s="90"/>
      <c r="R1301" s="116"/>
      <c r="S1301" s="116"/>
      <c r="T1301" s="116"/>
      <c r="U1301" s="116"/>
      <c r="V1301" s="117"/>
      <c r="W1301" s="117"/>
      <c r="X1301" s="117"/>
      <c r="Y1301" s="117"/>
      <c r="Z1301" s="51"/>
      <c r="AA1301" s="85">
        <v>1301</v>
      </c>
      <c r="AB1301" s="85"/>
      <c r="AC1301">
        <v>2143</v>
      </c>
      <c r="AD1301">
        <v>1755</v>
      </c>
      <c r="AE1301">
        <v>154</v>
      </c>
      <c r="AF1301">
        <v>556</v>
      </c>
    </row>
    <row r="1302" spans="1:32" x14ac:dyDescent="0.3">
      <c r="A1302" t="s">
        <v>1748</v>
      </c>
      <c r="B1302" s="53"/>
      <c r="C1302" s="53"/>
      <c r="D1302" s="87">
        <f>Vertices[[#This Row],[followersCount]]/100000</f>
        <v>1.33E-3</v>
      </c>
      <c r="E1302" s="84"/>
      <c r="F1302" s="15"/>
      <c r="G1302" s="15"/>
      <c r="H1302" s="67" t="str">
        <f>IF(Vertices[[#This Row],[Size]]&gt;50,Vertices[[#This Row],[Vertex]],"")</f>
        <v/>
      </c>
      <c r="I1302" s="67"/>
      <c r="J1302" s="67"/>
      <c r="K1302" s="16"/>
      <c r="L1302" s="88"/>
      <c r="M1302" s="89">
        <v>9252.921875</v>
      </c>
      <c r="N1302" s="89">
        <v>7031.19189453125</v>
      </c>
      <c r="O1302" s="78"/>
      <c r="P1302" s="90"/>
      <c r="Q1302" s="90"/>
      <c r="R1302" s="116"/>
      <c r="S1302" s="116"/>
      <c r="T1302" s="116"/>
      <c r="U1302" s="116"/>
      <c r="V1302" s="117"/>
      <c r="W1302" s="117"/>
      <c r="X1302" s="117"/>
      <c r="Y1302" s="117"/>
      <c r="Z1302" s="51"/>
      <c r="AA1302" s="85">
        <v>1302</v>
      </c>
      <c r="AB1302" s="85"/>
      <c r="AC1302">
        <v>57</v>
      </c>
      <c r="AD1302">
        <v>133</v>
      </c>
      <c r="AE1302">
        <v>1</v>
      </c>
      <c r="AF1302">
        <v>495</v>
      </c>
    </row>
    <row r="1303" spans="1:32" x14ac:dyDescent="0.3">
      <c r="A1303" t="s">
        <v>1749</v>
      </c>
      <c r="B1303" s="53"/>
      <c r="C1303" s="53"/>
      <c r="D1303" s="87">
        <f>Vertices[[#This Row],[followersCount]]/100000</f>
        <v>1.1999999999999999E-3</v>
      </c>
      <c r="E1303" s="84"/>
      <c r="F1303" s="15"/>
      <c r="G1303" s="15"/>
      <c r="H1303" s="67" t="str">
        <f>IF(Vertices[[#This Row],[Size]]&gt;50,Vertices[[#This Row],[Vertex]],"")</f>
        <v/>
      </c>
      <c r="I1303" s="67"/>
      <c r="J1303" s="67"/>
      <c r="K1303" s="16"/>
      <c r="L1303" s="88"/>
      <c r="M1303" s="89">
        <v>3288.1259765625</v>
      </c>
      <c r="N1303" s="89">
        <v>8305.578125</v>
      </c>
      <c r="O1303" s="78"/>
      <c r="P1303" s="90"/>
      <c r="Q1303" s="90"/>
      <c r="R1303" s="116"/>
      <c r="S1303" s="116"/>
      <c r="T1303" s="116"/>
      <c r="U1303" s="116"/>
      <c r="V1303" s="117"/>
      <c r="W1303" s="117"/>
      <c r="X1303" s="117"/>
      <c r="Y1303" s="117"/>
      <c r="Z1303" s="51"/>
      <c r="AA1303" s="85">
        <v>1303</v>
      </c>
      <c r="AB1303" s="85"/>
      <c r="AC1303">
        <v>1332</v>
      </c>
      <c r="AD1303">
        <v>120</v>
      </c>
      <c r="AE1303">
        <v>34</v>
      </c>
      <c r="AF1303">
        <v>627</v>
      </c>
    </row>
    <row r="1304" spans="1:32" x14ac:dyDescent="0.3">
      <c r="A1304" t="s">
        <v>1750</v>
      </c>
      <c r="B1304" s="53"/>
      <c r="C1304" s="53"/>
      <c r="D1304" s="87">
        <f>Vertices[[#This Row],[followersCount]]/100000</f>
        <v>1.017E-2</v>
      </c>
      <c r="E1304" s="84"/>
      <c r="F1304" s="15"/>
      <c r="G1304" s="15"/>
      <c r="H1304" s="67" t="str">
        <f>IF(Vertices[[#This Row],[Size]]&gt;50,Vertices[[#This Row],[Vertex]],"")</f>
        <v/>
      </c>
      <c r="I1304" s="67"/>
      <c r="J1304" s="67"/>
      <c r="K1304" s="16"/>
      <c r="L1304" s="88"/>
      <c r="M1304" s="89">
        <v>7275.92626953125</v>
      </c>
      <c r="N1304" s="89">
        <v>4141.3427734375</v>
      </c>
      <c r="O1304" s="78"/>
      <c r="P1304" s="90"/>
      <c r="Q1304" s="90"/>
      <c r="R1304" s="116"/>
      <c r="S1304" s="116"/>
      <c r="T1304" s="116"/>
      <c r="U1304" s="116"/>
      <c r="V1304" s="117"/>
      <c r="W1304" s="117"/>
      <c r="X1304" s="117"/>
      <c r="Y1304" s="117"/>
      <c r="Z1304" s="51"/>
      <c r="AA1304" s="85">
        <v>1304</v>
      </c>
      <c r="AB1304" s="85"/>
      <c r="AC1304">
        <v>2381</v>
      </c>
      <c r="AD1304">
        <v>1017</v>
      </c>
      <c r="AE1304">
        <v>219</v>
      </c>
      <c r="AF1304">
        <v>1119</v>
      </c>
    </row>
    <row r="1305" spans="1:32" x14ac:dyDescent="0.3">
      <c r="A1305" t="s">
        <v>1751</v>
      </c>
      <c r="B1305" s="53"/>
      <c r="C1305" s="53"/>
      <c r="D1305" s="87">
        <f>Vertices[[#This Row],[followersCount]]/100000</f>
        <v>1.8699999999999999E-3</v>
      </c>
      <c r="E1305" s="84"/>
      <c r="F1305" s="15"/>
      <c r="G1305" s="15"/>
      <c r="H1305" s="67" t="str">
        <f>IF(Vertices[[#This Row],[Size]]&gt;50,Vertices[[#This Row],[Vertex]],"")</f>
        <v/>
      </c>
      <c r="I1305" s="67"/>
      <c r="J1305" s="67"/>
      <c r="K1305" s="16"/>
      <c r="L1305" s="88"/>
      <c r="M1305" s="89">
        <v>9767.1904296875</v>
      </c>
      <c r="N1305" s="89">
        <v>4777.21435546875</v>
      </c>
      <c r="O1305" s="78"/>
      <c r="P1305" s="90"/>
      <c r="Q1305" s="90"/>
      <c r="R1305" s="116"/>
      <c r="S1305" s="116"/>
      <c r="T1305" s="116"/>
      <c r="U1305" s="116"/>
      <c r="V1305" s="117"/>
      <c r="W1305" s="117"/>
      <c r="X1305" s="117"/>
      <c r="Y1305" s="117"/>
      <c r="Z1305" s="51"/>
      <c r="AA1305" s="85">
        <v>1305</v>
      </c>
      <c r="AB1305" s="85"/>
      <c r="AC1305">
        <v>14</v>
      </c>
      <c r="AD1305">
        <v>187</v>
      </c>
      <c r="AE1305">
        <v>3347</v>
      </c>
      <c r="AF1305">
        <v>156</v>
      </c>
    </row>
    <row r="1306" spans="1:32" x14ac:dyDescent="0.3">
      <c r="A1306" t="s">
        <v>1752</v>
      </c>
      <c r="B1306" s="53"/>
      <c r="C1306" s="53"/>
      <c r="D1306" s="87">
        <f>Vertices[[#This Row],[followersCount]]/100000</f>
        <v>3.32E-3</v>
      </c>
      <c r="E1306" s="84"/>
      <c r="F1306" s="15"/>
      <c r="G1306" s="15"/>
      <c r="H1306" s="67" t="str">
        <f>IF(Vertices[[#This Row],[Size]]&gt;50,Vertices[[#This Row],[Vertex]],"")</f>
        <v/>
      </c>
      <c r="I1306" s="67"/>
      <c r="J1306" s="67"/>
      <c r="K1306" s="16"/>
      <c r="L1306" s="88"/>
      <c r="M1306" s="89">
        <v>972.0489501953125</v>
      </c>
      <c r="N1306" s="89">
        <v>6899.0244140625</v>
      </c>
      <c r="O1306" s="78"/>
      <c r="P1306" s="90"/>
      <c r="Q1306" s="90"/>
      <c r="R1306" s="116"/>
      <c r="S1306" s="116"/>
      <c r="T1306" s="116"/>
      <c r="U1306" s="116"/>
      <c r="V1306" s="117"/>
      <c r="W1306" s="117"/>
      <c r="X1306" s="117"/>
      <c r="Y1306" s="117"/>
      <c r="Z1306" s="51"/>
      <c r="AA1306" s="85">
        <v>1306</v>
      </c>
      <c r="AB1306" s="85"/>
      <c r="AC1306">
        <v>1643</v>
      </c>
      <c r="AD1306">
        <v>332</v>
      </c>
      <c r="AE1306">
        <v>352</v>
      </c>
      <c r="AF1306">
        <v>1033</v>
      </c>
    </row>
    <row r="1307" spans="1:32" x14ac:dyDescent="0.3">
      <c r="A1307" t="s">
        <v>1753</v>
      </c>
      <c r="B1307" s="53"/>
      <c r="C1307" s="53"/>
      <c r="D1307" s="87">
        <f>Vertices[[#This Row],[followersCount]]/100000</f>
        <v>2.8800000000000002E-3</v>
      </c>
      <c r="E1307" s="84"/>
      <c r="F1307" s="15"/>
      <c r="G1307" s="15"/>
      <c r="H1307" s="67" t="str">
        <f>IF(Vertices[[#This Row],[Size]]&gt;50,Vertices[[#This Row],[Vertex]],"")</f>
        <v/>
      </c>
      <c r="I1307" s="67"/>
      <c r="J1307" s="67"/>
      <c r="K1307" s="16"/>
      <c r="L1307" s="88"/>
      <c r="M1307" s="89">
        <v>8892.443359375</v>
      </c>
      <c r="N1307" s="89">
        <v>7775.26611328125</v>
      </c>
      <c r="O1307" s="78"/>
      <c r="P1307" s="90"/>
      <c r="Q1307" s="90"/>
      <c r="R1307" s="116"/>
      <c r="S1307" s="116"/>
      <c r="T1307" s="116"/>
      <c r="U1307" s="116"/>
      <c r="V1307" s="117"/>
      <c r="W1307" s="117"/>
      <c r="X1307" s="117"/>
      <c r="Y1307" s="117"/>
      <c r="Z1307" s="51"/>
      <c r="AA1307" s="85">
        <v>1307</v>
      </c>
      <c r="AB1307" s="85"/>
      <c r="AC1307">
        <v>1264</v>
      </c>
      <c r="AD1307">
        <v>288</v>
      </c>
      <c r="AE1307">
        <v>1419</v>
      </c>
      <c r="AF1307">
        <v>779</v>
      </c>
    </row>
    <row r="1308" spans="1:32" x14ac:dyDescent="0.3">
      <c r="A1308" t="s">
        <v>1754</v>
      </c>
      <c r="B1308" s="53"/>
      <c r="C1308" s="53"/>
      <c r="D1308" s="87">
        <f>Vertices[[#This Row],[followersCount]]/100000</f>
        <v>4.8700000000000002E-3</v>
      </c>
      <c r="E1308" s="84"/>
      <c r="F1308" s="15"/>
      <c r="G1308" s="15"/>
      <c r="H1308" s="67" t="str">
        <f>IF(Vertices[[#This Row],[Size]]&gt;50,Vertices[[#This Row],[Vertex]],"")</f>
        <v/>
      </c>
      <c r="I1308" s="67"/>
      <c r="J1308" s="67"/>
      <c r="K1308" s="16"/>
      <c r="L1308" s="88"/>
      <c r="M1308" s="89">
        <v>394.53070068359375</v>
      </c>
      <c r="N1308" s="89">
        <v>5983.716796875</v>
      </c>
      <c r="O1308" s="78"/>
      <c r="P1308" s="90"/>
      <c r="Q1308" s="90"/>
      <c r="R1308" s="116"/>
      <c r="S1308" s="116"/>
      <c r="T1308" s="116"/>
      <c r="U1308" s="116"/>
      <c r="V1308" s="117"/>
      <c r="W1308" s="117"/>
      <c r="X1308" s="117"/>
      <c r="Y1308" s="117"/>
      <c r="Z1308" s="51"/>
      <c r="AA1308" s="85">
        <v>1308</v>
      </c>
      <c r="AB1308" s="85"/>
      <c r="AC1308">
        <v>14727</v>
      </c>
      <c r="AD1308">
        <v>487</v>
      </c>
      <c r="AE1308">
        <v>2284</v>
      </c>
      <c r="AF1308">
        <v>883</v>
      </c>
    </row>
    <row r="1309" spans="1:32" x14ac:dyDescent="0.3">
      <c r="A1309" t="s">
        <v>1755</v>
      </c>
      <c r="B1309" s="53"/>
      <c r="C1309" s="53"/>
      <c r="D1309" s="87">
        <f>Vertices[[#This Row],[followersCount]]/100000</f>
        <v>3.98E-3</v>
      </c>
      <c r="E1309" s="84"/>
      <c r="F1309" s="15"/>
      <c r="G1309" s="15"/>
      <c r="H1309" s="67" t="str">
        <f>IF(Vertices[[#This Row],[Size]]&gt;50,Vertices[[#This Row],[Vertex]],"")</f>
        <v/>
      </c>
      <c r="I1309" s="67"/>
      <c r="J1309" s="67"/>
      <c r="K1309" s="16"/>
      <c r="L1309" s="88"/>
      <c r="M1309" s="89">
        <v>6574.31298828125</v>
      </c>
      <c r="N1309" s="89">
        <v>6770.369140625</v>
      </c>
      <c r="O1309" s="78"/>
      <c r="P1309" s="90"/>
      <c r="Q1309" s="90"/>
      <c r="R1309" s="116"/>
      <c r="S1309" s="116"/>
      <c r="T1309" s="116"/>
      <c r="U1309" s="116"/>
      <c r="V1309" s="117"/>
      <c r="W1309" s="117"/>
      <c r="X1309" s="117"/>
      <c r="Y1309" s="117"/>
      <c r="Z1309" s="51"/>
      <c r="AA1309" s="85">
        <v>1309</v>
      </c>
      <c r="AB1309" s="85"/>
      <c r="AC1309">
        <v>2864</v>
      </c>
      <c r="AD1309">
        <v>398</v>
      </c>
      <c r="AE1309">
        <v>61</v>
      </c>
      <c r="AF1309">
        <v>718</v>
      </c>
    </row>
    <row r="1310" spans="1:32" x14ac:dyDescent="0.3">
      <c r="A1310" t="s">
        <v>1756</v>
      </c>
      <c r="B1310" s="53"/>
      <c r="C1310" s="53"/>
      <c r="D1310" s="87">
        <f>Vertices[[#This Row],[followersCount]]/100000</f>
        <v>3.3E-4</v>
      </c>
      <c r="E1310" s="84"/>
      <c r="F1310" s="15"/>
      <c r="G1310" s="15"/>
      <c r="H1310" s="67" t="str">
        <f>IF(Vertices[[#This Row],[Size]]&gt;50,Vertices[[#This Row],[Vertex]],"")</f>
        <v/>
      </c>
      <c r="I1310" s="67"/>
      <c r="J1310" s="67"/>
      <c r="K1310" s="16"/>
      <c r="L1310" s="88"/>
      <c r="M1310" s="89">
        <v>7718.46923828125</v>
      </c>
      <c r="N1310" s="89">
        <v>1177.7979736328125</v>
      </c>
      <c r="O1310" s="78"/>
      <c r="P1310" s="90"/>
      <c r="Q1310" s="90"/>
      <c r="R1310" s="116"/>
      <c r="S1310" s="116"/>
      <c r="T1310" s="116"/>
      <c r="U1310" s="116"/>
      <c r="V1310" s="117"/>
      <c r="W1310" s="117"/>
      <c r="X1310" s="117"/>
      <c r="Y1310" s="117"/>
      <c r="Z1310" s="51"/>
      <c r="AA1310" s="85">
        <v>1310</v>
      </c>
      <c r="AB1310" s="85"/>
      <c r="AC1310">
        <v>16</v>
      </c>
      <c r="AD1310">
        <v>33</v>
      </c>
      <c r="AE1310">
        <v>0</v>
      </c>
      <c r="AF1310">
        <v>24</v>
      </c>
    </row>
    <row r="1311" spans="1:32" x14ac:dyDescent="0.3">
      <c r="A1311" t="s">
        <v>1757</v>
      </c>
      <c r="B1311" s="53"/>
      <c r="C1311" s="53"/>
      <c r="D1311" s="87">
        <f>Vertices[[#This Row],[followersCount]]/100000</f>
        <v>3.0200000000000001E-3</v>
      </c>
      <c r="E1311" s="84"/>
      <c r="F1311" s="15"/>
      <c r="G1311" s="15"/>
      <c r="H1311" s="67" t="str">
        <f>IF(Vertices[[#This Row],[Size]]&gt;50,Vertices[[#This Row],[Vertex]],"")</f>
        <v/>
      </c>
      <c r="I1311" s="67"/>
      <c r="J1311" s="67"/>
      <c r="K1311" s="16"/>
      <c r="L1311" s="88"/>
      <c r="M1311" s="89">
        <v>5026.7900390625</v>
      </c>
      <c r="N1311" s="89">
        <v>1924.5318603515625</v>
      </c>
      <c r="O1311" s="78"/>
      <c r="P1311" s="90"/>
      <c r="Q1311" s="90"/>
      <c r="R1311" s="116"/>
      <c r="S1311" s="116"/>
      <c r="T1311" s="116"/>
      <c r="U1311" s="116"/>
      <c r="V1311" s="117"/>
      <c r="W1311" s="117"/>
      <c r="X1311" s="117"/>
      <c r="Y1311" s="117"/>
      <c r="Z1311" s="51"/>
      <c r="AA1311" s="85">
        <v>1311</v>
      </c>
      <c r="AB1311" s="85"/>
      <c r="AC1311">
        <v>94</v>
      </c>
      <c r="AD1311">
        <v>302</v>
      </c>
      <c r="AE1311">
        <v>0</v>
      </c>
      <c r="AF1311">
        <v>1045</v>
      </c>
    </row>
    <row r="1312" spans="1:32" x14ac:dyDescent="0.3">
      <c r="A1312" t="s">
        <v>1758</v>
      </c>
      <c r="B1312" s="53"/>
      <c r="C1312" s="53"/>
      <c r="D1312" s="87">
        <f>Vertices[[#This Row],[followersCount]]/100000</f>
        <v>3.1559999999999998E-2</v>
      </c>
      <c r="E1312" s="84"/>
      <c r="F1312" s="15"/>
      <c r="G1312" s="15"/>
      <c r="H1312" s="67" t="str">
        <f>IF(Vertices[[#This Row],[Size]]&gt;50,Vertices[[#This Row],[Vertex]],"")</f>
        <v/>
      </c>
      <c r="I1312" s="67"/>
      <c r="J1312" s="67"/>
      <c r="K1312" s="16"/>
      <c r="L1312" s="88"/>
      <c r="M1312" s="89">
        <v>5995.806640625</v>
      </c>
      <c r="N1312" s="89">
        <v>9518.734375</v>
      </c>
      <c r="O1312" s="78"/>
      <c r="P1312" s="90"/>
      <c r="Q1312" s="90"/>
      <c r="R1312" s="116"/>
      <c r="S1312" s="116"/>
      <c r="T1312" s="116"/>
      <c r="U1312" s="116"/>
      <c r="V1312" s="117"/>
      <c r="W1312" s="117"/>
      <c r="X1312" s="117"/>
      <c r="Y1312" s="117"/>
      <c r="Z1312" s="51"/>
      <c r="AA1312" s="85">
        <v>1312</v>
      </c>
      <c r="AB1312" s="85"/>
      <c r="AC1312">
        <v>2251</v>
      </c>
      <c r="AD1312">
        <v>3156</v>
      </c>
      <c r="AE1312">
        <v>265</v>
      </c>
      <c r="AF1312">
        <v>1405</v>
      </c>
    </row>
    <row r="1313" spans="1:32" x14ac:dyDescent="0.3">
      <c r="A1313" t="s">
        <v>1759</v>
      </c>
      <c r="B1313" s="53"/>
      <c r="C1313" s="53"/>
      <c r="D1313" s="87">
        <f>Vertices[[#This Row],[followersCount]]/100000</f>
        <v>3.4299999999999999E-3</v>
      </c>
      <c r="E1313" s="84"/>
      <c r="F1313" s="15"/>
      <c r="G1313" s="15"/>
      <c r="H1313" s="67" t="str">
        <f>IF(Vertices[[#This Row],[Size]]&gt;50,Vertices[[#This Row],[Vertex]],"")</f>
        <v/>
      </c>
      <c r="I1313" s="67"/>
      <c r="J1313" s="67"/>
      <c r="K1313" s="16"/>
      <c r="L1313" s="88"/>
      <c r="M1313" s="89">
        <v>5111.24951171875</v>
      </c>
      <c r="N1313" s="89">
        <v>9312.7255859375</v>
      </c>
      <c r="O1313" s="78"/>
      <c r="P1313" s="90"/>
      <c r="Q1313" s="90"/>
      <c r="R1313" s="116"/>
      <c r="S1313" s="116"/>
      <c r="T1313" s="116"/>
      <c r="U1313" s="116"/>
      <c r="V1313" s="117"/>
      <c r="W1313" s="117"/>
      <c r="X1313" s="117"/>
      <c r="Y1313" s="117"/>
      <c r="Z1313" s="51"/>
      <c r="AA1313" s="85">
        <v>1313</v>
      </c>
      <c r="AB1313" s="85"/>
      <c r="AC1313">
        <v>1786</v>
      </c>
      <c r="AD1313">
        <v>343</v>
      </c>
      <c r="AE1313">
        <v>93</v>
      </c>
      <c r="AF1313">
        <v>888</v>
      </c>
    </row>
    <row r="1314" spans="1:32" x14ac:dyDescent="0.3">
      <c r="A1314" t="s">
        <v>1760</v>
      </c>
      <c r="B1314" s="53"/>
      <c r="C1314" s="53"/>
      <c r="D1314" s="87">
        <f>Vertices[[#This Row],[followersCount]]/100000</f>
        <v>3.5899999999999999E-3</v>
      </c>
      <c r="E1314" s="84"/>
      <c r="F1314" s="15"/>
      <c r="G1314" s="15"/>
      <c r="H1314" s="67" t="str">
        <f>IF(Vertices[[#This Row],[Size]]&gt;50,Vertices[[#This Row],[Vertex]],"")</f>
        <v/>
      </c>
      <c r="I1314" s="67"/>
      <c r="J1314" s="67"/>
      <c r="K1314" s="16"/>
      <c r="L1314" s="88"/>
      <c r="M1314" s="89">
        <v>8699.966796875</v>
      </c>
      <c r="N1314" s="89">
        <v>1962.95068359375</v>
      </c>
      <c r="O1314" s="78"/>
      <c r="P1314" s="90"/>
      <c r="Q1314" s="90"/>
      <c r="R1314" s="116"/>
      <c r="S1314" s="116"/>
      <c r="T1314" s="116"/>
      <c r="U1314" s="116"/>
      <c r="V1314" s="117"/>
      <c r="W1314" s="117"/>
      <c r="X1314" s="117"/>
      <c r="Y1314" s="117"/>
      <c r="Z1314" s="51"/>
      <c r="AA1314" s="85">
        <v>1314</v>
      </c>
      <c r="AB1314" s="85"/>
      <c r="AC1314">
        <v>2611</v>
      </c>
      <c r="AD1314">
        <v>359</v>
      </c>
      <c r="AE1314">
        <v>3119</v>
      </c>
      <c r="AF1314">
        <v>387</v>
      </c>
    </row>
    <row r="1315" spans="1:32" x14ac:dyDescent="0.3">
      <c r="A1315" t="s">
        <v>1761</v>
      </c>
      <c r="B1315" s="53"/>
      <c r="C1315" s="53"/>
      <c r="D1315" s="87">
        <f>Vertices[[#This Row],[followersCount]]/100000</f>
        <v>1.1999999999999999E-3</v>
      </c>
      <c r="E1315" s="84"/>
      <c r="F1315" s="15"/>
      <c r="G1315" s="15"/>
      <c r="H1315" s="67" t="str">
        <f>IF(Vertices[[#This Row],[Size]]&gt;50,Vertices[[#This Row],[Vertex]],"")</f>
        <v/>
      </c>
      <c r="I1315" s="67"/>
      <c r="J1315" s="67"/>
      <c r="K1315" s="16"/>
      <c r="L1315" s="88"/>
      <c r="M1315" s="89">
        <v>2905.1982421875</v>
      </c>
      <c r="N1315" s="89">
        <v>2782.473388671875</v>
      </c>
      <c r="O1315" s="78"/>
      <c r="P1315" s="90"/>
      <c r="Q1315" s="90"/>
      <c r="R1315" s="116"/>
      <c r="S1315" s="116"/>
      <c r="T1315" s="116"/>
      <c r="U1315" s="116"/>
      <c r="V1315" s="117"/>
      <c r="W1315" s="117"/>
      <c r="X1315" s="117"/>
      <c r="Y1315" s="117"/>
      <c r="Z1315" s="51"/>
      <c r="AA1315" s="85">
        <v>1315</v>
      </c>
      <c r="AB1315" s="85"/>
      <c r="AC1315">
        <v>79</v>
      </c>
      <c r="AD1315">
        <v>120</v>
      </c>
      <c r="AE1315">
        <v>5636</v>
      </c>
      <c r="AF1315">
        <v>874</v>
      </c>
    </row>
    <row r="1316" spans="1:32" x14ac:dyDescent="0.3">
      <c r="A1316" t="s">
        <v>1762</v>
      </c>
      <c r="B1316" s="53"/>
      <c r="C1316" s="53"/>
      <c r="D1316" s="87">
        <f>Vertices[[#This Row],[followersCount]]/100000</f>
        <v>5.1999999999999995E-4</v>
      </c>
      <c r="E1316" s="84"/>
      <c r="F1316" s="15"/>
      <c r="G1316" s="15"/>
      <c r="H1316" s="67" t="str">
        <f>IF(Vertices[[#This Row],[Size]]&gt;50,Vertices[[#This Row],[Vertex]],"")</f>
        <v/>
      </c>
      <c r="I1316" s="67"/>
      <c r="J1316" s="67"/>
      <c r="K1316" s="16"/>
      <c r="L1316" s="88"/>
      <c r="M1316" s="89">
        <v>7262.81982421875</v>
      </c>
      <c r="N1316" s="89">
        <v>2580.6279296875</v>
      </c>
      <c r="O1316" s="78"/>
      <c r="P1316" s="90"/>
      <c r="Q1316" s="90"/>
      <c r="R1316" s="116"/>
      <c r="S1316" s="116"/>
      <c r="T1316" s="116"/>
      <c r="U1316" s="116"/>
      <c r="V1316" s="117"/>
      <c r="W1316" s="117"/>
      <c r="X1316" s="117"/>
      <c r="Y1316" s="117"/>
      <c r="Z1316" s="51"/>
      <c r="AA1316" s="85">
        <v>1316</v>
      </c>
      <c r="AB1316" s="85"/>
      <c r="AC1316">
        <v>2</v>
      </c>
      <c r="AD1316">
        <v>52</v>
      </c>
      <c r="AE1316">
        <v>5</v>
      </c>
      <c r="AF1316">
        <v>166</v>
      </c>
    </row>
    <row r="1317" spans="1:32" x14ac:dyDescent="0.3">
      <c r="A1317" t="s">
        <v>1763</v>
      </c>
      <c r="B1317" s="53"/>
      <c r="C1317" s="53"/>
      <c r="D1317" s="87">
        <f>Vertices[[#This Row],[followersCount]]/100000</f>
        <v>9.5E-4</v>
      </c>
      <c r="E1317" s="84"/>
      <c r="F1317" s="15"/>
      <c r="G1317" s="15"/>
      <c r="H1317" s="67" t="str">
        <f>IF(Vertices[[#This Row],[Size]]&gt;50,Vertices[[#This Row],[Vertex]],"")</f>
        <v/>
      </c>
      <c r="I1317" s="67"/>
      <c r="J1317" s="67"/>
      <c r="K1317" s="16"/>
      <c r="L1317" s="88"/>
      <c r="M1317" s="89">
        <v>415.15866088867188</v>
      </c>
      <c r="N1317" s="89">
        <v>3620.165283203125</v>
      </c>
      <c r="O1317" s="78"/>
      <c r="P1317" s="90"/>
      <c r="Q1317" s="90"/>
      <c r="R1317" s="116"/>
      <c r="S1317" s="116"/>
      <c r="T1317" s="116"/>
      <c r="U1317" s="116"/>
      <c r="V1317" s="117"/>
      <c r="W1317" s="117"/>
      <c r="X1317" s="117"/>
      <c r="Y1317" s="117"/>
      <c r="Z1317" s="51"/>
      <c r="AA1317" s="85">
        <v>1317</v>
      </c>
      <c r="AB1317" s="85"/>
      <c r="AC1317">
        <v>274</v>
      </c>
      <c r="AD1317">
        <v>95</v>
      </c>
      <c r="AE1317">
        <v>21</v>
      </c>
      <c r="AF1317">
        <v>112</v>
      </c>
    </row>
    <row r="1318" spans="1:32" x14ac:dyDescent="0.3">
      <c r="A1318" t="s">
        <v>1764</v>
      </c>
      <c r="B1318" s="53"/>
      <c r="C1318" s="53"/>
      <c r="D1318" s="87">
        <f>Vertices[[#This Row],[followersCount]]/100000</f>
        <v>1.3500000000000001E-3</v>
      </c>
      <c r="E1318" s="84"/>
      <c r="F1318" s="15"/>
      <c r="G1318" s="15"/>
      <c r="H1318" s="67" t="str">
        <f>IF(Vertices[[#This Row],[Size]]&gt;50,Vertices[[#This Row],[Vertex]],"")</f>
        <v/>
      </c>
      <c r="I1318" s="67"/>
      <c r="J1318" s="67"/>
      <c r="K1318" s="16"/>
      <c r="L1318" s="88"/>
      <c r="M1318" s="89">
        <v>9249.77734375</v>
      </c>
      <c r="N1318" s="89">
        <v>3865.012939453125</v>
      </c>
      <c r="O1318" s="78"/>
      <c r="P1318" s="90"/>
      <c r="Q1318" s="90"/>
      <c r="R1318" s="116"/>
      <c r="S1318" s="116"/>
      <c r="T1318" s="116"/>
      <c r="U1318" s="116"/>
      <c r="V1318" s="117"/>
      <c r="W1318" s="117"/>
      <c r="X1318" s="117"/>
      <c r="Y1318" s="117"/>
      <c r="Z1318" s="51"/>
      <c r="AA1318" s="85">
        <v>1318</v>
      </c>
      <c r="AB1318" s="85"/>
      <c r="AC1318">
        <v>404</v>
      </c>
      <c r="AD1318">
        <v>135</v>
      </c>
      <c r="AE1318">
        <v>207</v>
      </c>
      <c r="AF1318">
        <v>338</v>
      </c>
    </row>
    <row r="1319" spans="1:32" x14ac:dyDescent="0.3">
      <c r="A1319" t="s">
        <v>1765</v>
      </c>
      <c r="B1319" s="53"/>
      <c r="C1319" s="53"/>
      <c r="D1319" s="87">
        <f>Vertices[[#This Row],[followersCount]]/100000</f>
        <v>5.0000000000000002E-5</v>
      </c>
      <c r="E1319" s="84"/>
      <c r="F1319" s="15"/>
      <c r="G1319" s="15"/>
      <c r="H1319" s="67" t="str">
        <f>IF(Vertices[[#This Row],[Size]]&gt;50,Vertices[[#This Row],[Vertex]],"")</f>
        <v/>
      </c>
      <c r="I1319" s="67"/>
      <c r="J1319" s="67"/>
      <c r="K1319" s="16"/>
      <c r="L1319" s="88"/>
      <c r="M1319" s="89">
        <v>3234.4580078125</v>
      </c>
      <c r="N1319" s="89">
        <v>3253.612060546875</v>
      </c>
      <c r="O1319" s="78"/>
      <c r="P1319" s="90"/>
      <c r="Q1319" s="90"/>
      <c r="R1319" s="116"/>
      <c r="S1319" s="116"/>
      <c r="T1319" s="116"/>
      <c r="U1319" s="116"/>
      <c r="V1319" s="117"/>
      <c r="W1319" s="117"/>
      <c r="X1319" s="117"/>
      <c r="Y1319" s="117"/>
      <c r="Z1319" s="51"/>
      <c r="AA1319" s="85">
        <v>1319</v>
      </c>
      <c r="AB1319" s="85"/>
      <c r="AC1319">
        <v>11</v>
      </c>
      <c r="AD1319">
        <v>5</v>
      </c>
      <c r="AE1319">
        <v>2</v>
      </c>
      <c r="AF1319">
        <v>10</v>
      </c>
    </row>
    <row r="1320" spans="1:32" x14ac:dyDescent="0.3">
      <c r="A1320" t="s">
        <v>1766</v>
      </c>
      <c r="B1320" s="53"/>
      <c r="C1320" s="53"/>
      <c r="D1320" s="87">
        <f>Vertices[[#This Row],[followersCount]]/100000</f>
        <v>3.5E-4</v>
      </c>
      <c r="E1320" s="84"/>
      <c r="F1320" s="15"/>
      <c r="G1320" s="15"/>
      <c r="H1320" s="67" t="str">
        <f>IF(Vertices[[#This Row],[Size]]&gt;50,Vertices[[#This Row],[Vertex]],"")</f>
        <v/>
      </c>
      <c r="I1320" s="67"/>
      <c r="J1320" s="67"/>
      <c r="K1320" s="16"/>
      <c r="L1320" s="88"/>
      <c r="M1320" s="89">
        <v>8504.88671875</v>
      </c>
      <c r="N1320" s="89">
        <v>7776.93798828125</v>
      </c>
      <c r="O1320" s="78"/>
      <c r="P1320" s="90"/>
      <c r="Q1320" s="90"/>
      <c r="R1320" s="116"/>
      <c r="S1320" s="116"/>
      <c r="T1320" s="116"/>
      <c r="U1320" s="116"/>
      <c r="V1320" s="117"/>
      <c r="W1320" s="117"/>
      <c r="X1320" s="117"/>
      <c r="Y1320" s="117"/>
      <c r="Z1320" s="51"/>
      <c r="AA1320" s="85">
        <v>1320</v>
      </c>
      <c r="AB1320" s="85"/>
      <c r="AC1320">
        <v>76</v>
      </c>
      <c r="AD1320">
        <v>35</v>
      </c>
      <c r="AE1320">
        <v>194</v>
      </c>
      <c r="AF1320">
        <v>142</v>
      </c>
    </row>
    <row r="1321" spans="1:32" x14ac:dyDescent="0.3">
      <c r="A1321" t="s">
        <v>1767</v>
      </c>
      <c r="B1321" s="53"/>
      <c r="C1321" s="53"/>
      <c r="D1321" s="87">
        <f>Vertices[[#This Row],[followersCount]]/100000</f>
        <v>5.5999999999999995E-4</v>
      </c>
      <c r="E1321" s="84"/>
      <c r="F1321" s="15"/>
      <c r="G1321" s="15"/>
      <c r="H1321" s="67" t="str">
        <f>IF(Vertices[[#This Row],[Size]]&gt;50,Vertices[[#This Row],[Vertex]],"")</f>
        <v/>
      </c>
      <c r="I1321" s="67"/>
      <c r="J1321" s="67"/>
      <c r="K1321" s="16"/>
      <c r="L1321" s="88"/>
      <c r="M1321" s="89">
        <v>9048.208984375</v>
      </c>
      <c r="N1321" s="89">
        <v>6451.4658203125</v>
      </c>
      <c r="O1321" s="78"/>
      <c r="P1321" s="90"/>
      <c r="Q1321" s="90"/>
      <c r="R1321" s="116"/>
      <c r="S1321" s="116"/>
      <c r="T1321" s="116"/>
      <c r="U1321" s="116"/>
      <c r="V1321" s="117"/>
      <c r="W1321" s="117"/>
      <c r="X1321" s="117"/>
      <c r="Y1321" s="117"/>
      <c r="Z1321" s="51"/>
      <c r="AA1321" s="85">
        <v>1321</v>
      </c>
      <c r="AB1321" s="85"/>
      <c r="AC1321">
        <v>5</v>
      </c>
      <c r="AD1321">
        <v>56</v>
      </c>
      <c r="AE1321">
        <v>11</v>
      </c>
      <c r="AF1321">
        <v>141</v>
      </c>
    </row>
    <row r="1322" spans="1:32" x14ac:dyDescent="0.3">
      <c r="A1322" t="s">
        <v>1768</v>
      </c>
      <c r="B1322" s="53"/>
      <c r="C1322" s="53"/>
      <c r="D1322" s="87">
        <f>Vertices[[#This Row],[followersCount]]/100000</f>
        <v>1.8000000000000001E-4</v>
      </c>
      <c r="E1322" s="84"/>
      <c r="F1322" s="15"/>
      <c r="G1322" s="15"/>
      <c r="H1322" s="67" t="str">
        <f>IF(Vertices[[#This Row],[Size]]&gt;50,Vertices[[#This Row],[Vertex]],"")</f>
        <v/>
      </c>
      <c r="I1322" s="67"/>
      <c r="J1322" s="67"/>
      <c r="K1322" s="16"/>
      <c r="L1322" s="88"/>
      <c r="M1322" s="89">
        <v>9353.783203125</v>
      </c>
      <c r="N1322" s="89">
        <v>3575.24267578125</v>
      </c>
      <c r="O1322" s="78"/>
      <c r="P1322" s="90"/>
      <c r="Q1322" s="90"/>
      <c r="R1322" s="116"/>
      <c r="S1322" s="116"/>
      <c r="T1322" s="116"/>
      <c r="U1322" s="116"/>
      <c r="V1322" s="117"/>
      <c r="W1322" s="117"/>
      <c r="X1322" s="117"/>
      <c r="Y1322" s="117"/>
      <c r="Z1322" s="51"/>
      <c r="AA1322" s="85">
        <v>1322</v>
      </c>
      <c r="AB1322" s="85"/>
      <c r="AC1322">
        <v>0</v>
      </c>
      <c r="AD1322">
        <v>18</v>
      </c>
      <c r="AE1322">
        <v>1</v>
      </c>
      <c r="AF1322">
        <v>95</v>
      </c>
    </row>
    <row r="1323" spans="1:32" x14ac:dyDescent="0.3">
      <c r="A1323" t="s">
        <v>1769</v>
      </c>
      <c r="B1323" s="53"/>
      <c r="C1323" s="53"/>
      <c r="D1323" s="87">
        <f>Vertices[[#This Row],[followersCount]]/100000</f>
        <v>6.0299999999999998E-3</v>
      </c>
      <c r="E1323" s="84"/>
      <c r="F1323" s="15"/>
      <c r="G1323" s="15"/>
      <c r="H1323" s="67" t="str">
        <f>IF(Vertices[[#This Row],[Size]]&gt;50,Vertices[[#This Row],[Vertex]],"")</f>
        <v/>
      </c>
      <c r="I1323" s="67"/>
      <c r="J1323" s="67"/>
      <c r="K1323" s="16"/>
      <c r="L1323" s="88"/>
      <c r="M1323" s="89">
        <v>4791.5234375</v>
      </c>
      <c r="N1323" s="89">
        <v>581.41571044921875</v>
      </c>
      <c r="O1323" s="78"/>
      <c r="P1323" s="90"/>
      <c r="Q1323" s="90"/>
      <c r="R1323" s="116"/>
      <c r="S1323" s="116"/>
      <c r="T1323" s="116"/>
      <c r="U1323" s="116"/>
      <c r="V1323" s="117"/>
      <c r="W1323" s="117"/>
      <c r="X1323" s="117"/>
      <c r="Y1323" s="117"/>
      <c r="Z1323" s="51"/>
      <c r="AA1323" s="85">
        <v>1323</v>
      </c>
      <c r="AB1323" s="85"/>
      <c r="AC1323">
        <v>265</v>
      </c>
      <c r="AD1323">
        <v>603</v>
      </c>
      <c r="AE1323">
        <v>194</v>
      </c>
      <c r="AF1323">
        <v>1088</v>
      </c>
    </row>
    <row r="1324" spans="1:32" x14ac:dyDescent="0.3">
      <c r="A1324" t="s">
        <v>1770</v>
      </c>
      <c r="B1324" s="53"/>
      <c r="C1324" s="53"/>
      <c r="D1324" s="87">
        <f>Vertices[[#This Row],[followersCount]]/100000</f>
        <v>1.8000000000000001E-4</v>
      </c>
      <c r="E1324" s="84"/>
      <c r="F1324" s="15"/>
      <c r="G1324" s="15"/>
      <c r="H1324" s="67" t="str">
        <f>IF(Vertices[[#This Row],[Size]]&gt;50,Vertices[[#This Row],[Vertex]],"")</f>
        <v/>
      </c>
      <c r="I1324" s="67"/>
      <c r="J1324" s="67"/>
      <c r="K1324" s="16"/>
      <c r="L1324" s="88"/>
      <c r="M1324" s="89">
        <v>5553.16943359375</v>
      </c>
      <c r="N1324" s="89">
        <v>3494.83984375</v>
      </c>
      <c r="O1324" s="78"/>
      <c r="P1324" s="90"/>
      <c r="Q1324" s="90"/>
      <c r="R1324" s="116"/>
      <c r="S1324" s="116"/>
      <c r="T1324" s="116"/>
      <c r="U1324" s="116"/>
      <c r="V1324" s="117"/>
      <c r="W1324" s="117"/>
      <c r="X1324" s="117"/>
      <c r="Y1324" s="117"/>
      <c r="Z1324" s="51"/>
      <c r="AA1324" s="85">
        <v>1324</v>
      </c>
      <c r="AB1324" s="85"/>
      <c r="AC1324">
        <v>162</v>
      </c>
      <c r="AD1324">
        <v>18</v>
      </c>
      <c r="AE1324">
        <v>41</v>
      </c>
      <c r="AF1324">
        <v>183</v>
      </c>
    </row>
    <row r="1325" spans="1:32" x14ac:dyDescent="0.3">
      <c r="A1325" t="s">
        <v>1771</v>
      </c>
      <c r="B1325" s="53"/>
      <c r="C1325" s="53"/>
      <c r="D1325" s="87">
        <f>Vertices[[#This Row],[followersCount]]/100000</f>
        <v>5.6499999999999996E-3</v>
      </c>
      <c r="E1325" s="84"/>
      <c r="F1325" s="15"/>
      <c r="G1325" s="15"/>
      <c r="H1325" s="67" t="str">
        <f>IF(Vertices[[#This Row],[Size]]&gt;50,Vertices[[#This Row],[Vertex]],"")</f>
        <v/>
      </c>
      <c r="I1325" s="67"/>
      <c r="J1325" s="67"/>
      <c r="K1325" s="16"/>
      <c r="L1325" s="88"/>
      <c r="M1325" s="89">
        <v>1932.6556396484375</v>
      </c>
      <c r="N1325" s="89">
        <v>6017.60888671875</v>
      </c>
      <c r="O1325" s="78"/>
      <c r="P1325" s="90"/>
      <c r="Q1325" s="90"/>
      <c r="R1325" s="116"/>
      <c r="S1325" s="116"/>
      <c r="T1325" s="116"/>
      <c r="U1325" s="116"/>
      <c r="V1325" s="117"/>
      <c r="W1325" s="117"/>
      <c r="X1325" s="117"/>
      <c r="Y1325" s="117"/>
      <c r="Z1325" s="51"/>
      <c r="AA1325" s="85">
        <v>1325</v>
      </c>
      <c r="AB1325" s="85"/>
      <c r="AC1325">
        <v>2092</v>
      </c>
      <c r="AD1325">
        <v>565</v>
      </c>
      <c r="AE1325">
        <v>1928</v>
      </c>
      <c r="AF1325">
        <v>526</v>
      </c>
    </row>
    <row r="1326" spans="1:32" x14ac:dyDescent="0.3">
      <c r="A1326" t="s">
        <v>1772</v>
      </c>
      <c r="B1326" s="53"/>
      <c r="C1326" s="53"/>
      <c r="D1326" s="87">
        <f>Vertices[[#This Row],[followersCount]]/100000</f>
        <v>6.9999999999999999E-4</v>
      </c>
      <c r="E1326" s="84"/>
      <c r="F1326" s="15"/>
      <c r="G1326" s="15"/>
      <c r="H1326" s="67" t="str">
        <f>IF(Vertices[[#This Row],[Size]]&gt;50,Vertices[[#This Row],[Vertex]],"")</f>
        <v/>
      </c>
      <c r="I1326" s="67"/>
      <c r="J1326" s="67"/>
      <c r="K1326" s="16"/>
      <c r="L1326" s="88"/>
      <c r="M1326" s="89">
        <v>4732.3740234375</v>
      </c>
      <c r="N1326" s="89">
        <v>4906.318359375</v>
      </c>
      <c r="O1326" s="78"/>
      <c r="P1326" s="90"/>
      <c r="Q1326" s="90"/>
      <c r="R1326" s="116"/>
      <c r="S1326" s="116"/>
      <c r="T1326" s="116"/>
      <c r="U1326" s="116"/>
      <c r="V1326" s="117"/>
      <c r="W1326" s="117"/>
      <c r="X1326" s="117"/>
      <c r="Y1326" s="117"/>
      <c r="Z1326" s="51"/>
      <c r="AA1326" s="85">
        <v>1326</v>
      </c>
      <c r="AB1326" s="85"/>
      <c r="AC1326">
        <v>59</v>
      </c>
      <c r="AD1326">
        <v>70</v>
      </c>
      <c r="AE1326">
        <v>62</v>
      </c>
      <c r="AF1326">
        <v>204</v>
      </c>
    </row>
    <row r="1327" spans="1:32" x14ac:dyDescent="0.3">
      <c r="A1327" t="s">
        <v>1773</v>
      </c>
      <c r="B1327" s="53"/>
      <c r="C1327" s="53"/>
      <c r="D1327" s="87">
        <f>Vertices[[#This Row],[followersCount]]/100000</f>
        <v>3.0000000000000001E-5</v>
      </c>
      <c r="E1327" s="84"/>
      <c r="F1327" s="15"/>
      <c r="G1327" s="15"/>
      <c r="H1327" s="67" t="str">
        <f>IF(Vertices[[#This Row],[Size]]&gt;50,Vertices[[#This Row],[Vertex]],"")</f>
        <v/>
      </c>
      <c r="I1327" s="67"/>
      <c r="J1327" s="67"/>
      <c r="K1327" s="16"/>
      <c r="L1327" s="88"/>
      <c r="M1327" s="89">
        <v>6746.21728515625</v>
      </c>
      <c r="N1327" s="89">
        <v>5356.2587890625</v>
      </c>
      <c r="O1327" s="78"/>
      <c r="P1327" s="90"/>
      <c r="Q1327" s="90"/>
      <c r="R1327" s="116"/>
      <c r="S1327" s="116"/>
      <c r="T1327" s="116"/>
      <c r="U1327" s="116"/>
      <c r="V1327" s="117"/>
      <c r="W1327" s="117"/>
      <c r="X1327" s="117"/>
      <c r="Y1327" s="117"/>
      <c r="Z1327" s="51"/>
      <c r="AA1327" s="85">
        <v>1327</v>
      </c>
      <c r="AB1327" s="85"/>
      <c r="AC1327">
        <v>0</v>
      </c>
      <c r="AD1327">
        <v>3</v>
      </c>
      <c r="AE1327">
        <v>0</v>
      </c>
      <c r="AF1327">
        <v>10</v>
      </c>
    </row>
    <row r="1328" spans="1:32" x14ac:dyDescent="0.3">
      <c r="A1328" t="s">
        <v>1774</v>
      </c>
      <c r="B1328" s="53"/>
      <c r="C1328" s="53"/>
      <c r="D1328" s="87">
        <f>Vertices[[#This Row],[followersCount]]/100000</f>
        <v>9.2000000000000003E-4</v>
      </c>
      <c r="E1328" s="84"/>
      <c r="F1328" s="15"/>
      <c r="G1328" s="15"/>
      <c r="H1328" s="67" t="str">
        <f>IF(Vertices[[#This Row],[Size]]&gt;50,Vertices[[#This Row],[Vertex]],"")</f>
        <v/>
      </c>
      <c r="I1328" s="67"/>
      <c r="J1328" s="67"/>
      <c r="K1328" s="16"/>
      <c r="L1328" s="88"/>
      <c r="M1328" s="89">
        <v>1075.111572265625</v>
      </c>
      <c r="N1328" s="89">
        <v>3073.9990234375</v>
      </c>
      <c r="O1328" s="78"/>
      <c r="P1328" s="90"/>
      <c r="Q1328" s="90"/>
      <c r="R1328" s="116"/>
      <c r="S1328" s="116"/>
      <c r="T1328" s="116"/>
      <c r="U1328" s="116"/>
      <c r="V1328" s="117"/>
      <c r="W1328" s="117"/>
      <c r="X1328" s="117"/>
      <c r="Y1328" s="117"/>
      <c r="Z1328" s="51"/>
      <c r="AA1328" s="85">
        <v>1328</v>
      </c>
      <c r="AB1328" s="85"/>
      <c r="AC1328">
        <v>73</v>
      </c>
      <c r="AD1328">
        <v>92</v>
      </c>
      <c r="AE1328">
        <v>38</v>
      </c>
      <c r="AF1328">
        <v>201</v>
      </c>
    </row>
    <row r="1329" spans="1:32" x14ac:dyDescent="0.3">
      <c r="A1329" t="s">
        <v>1775</v>
      </c>
      <c r="B1329" s="53"/>
      <c r="C1329" s="53"/>
      <c r="D1329" s="87">
        <f>Vertices[[#This Row],[followersCount]]/100000</f>
        <v>1.49E-3</v>
      </c>
      <c r="E1329" s="84"/>
      <c r="F1329" s="15"/>
      <c r="G1329" s="15"/>
      <c r="H1329" s="67" t="str">
        <f>IF(Vertices[[#This Row],[Size]]&gt;50,Vertices[[#This Row],[Vertex]],"")</f>
        <v/>
      </c>
      <c r="I1329" s="67"/>
      <c r="J1329" s="67"/>
      <c r="K1329" s="16"/>
      <c r="L1329" s="88"/>
      <c r="M1329" s="89">
        <v>4878.77587890625</v>
      </c>
      <c r="N1329" s="89">
        <v>458.37698364257813</v>
      </c>
      <c r="O1329" s="78"/>
      <c r="P1329" s="90"/>
      <c r="Q1329" s="90"/>
      <c r="R1329" s="116"/>
      <c r="S1329" s="116"/>
      <c r="T1329" s="116"/>
      <c r="U1329" s="116"/>
      <c r="V1329" s="117"/>
      <c r="W1329" s="117"/>
      <c r="X1329" s="117"/>
      <c r="Y1329" s="117"/>
      <c r="Z1329" s="51"/>
      <c r="AA1329" s="85">
        <v>1329</v>
      </c>
      <c r="AB1329" s="85"/>
      <c r="AC1329">
        <v>164</v>
      </c>
      <c r="AD1329">
        <v>149</v>
      </c>
      <c r="AE1329">
        <v>644</v>
      </c>
      <c r="AF1329">
        <v>269</v>
      </c>
    </row>
    <row r="1330" spans="1:32" x14ac:dyDescent="0.3">
      <c r="A1330" t="s">
        <v>1776</v>
      </c>
      <c r="B1330" s="53"/>
      <c r="C1330" s="53"/>
      <c r="D1330" s="87">
        <f>Vertices[[#This Row],[followersCount]]/100000</f>
        <v>6.4999999999999997E-4</v>
      </c>
      <c r="E1330" s="84"/>
      <c r="F1330" s="15"/>
      <c r="G1330" s="15"/>
      <c r="H1330" s="67" t="str">
        <f>IF(Vertices[[#This Row],[Size]]&gt;50,Vertices[[#This Row],[Vertex]],"")</f>
        <v/>
      </c>
      <c r="I1330" s="67"/>
      <c r="J1330" s="67"/>
      <c r="K1330" s="16"/>
      <c r="L1330" s="88"/>
      <c r="M1330" s="89">
        <v>6826.1435546875</v>
      </c>
      <c r="N1330" s="89">
        <v>8135.1640625</v>
      </c>
      <c r="O1330" s="78"/>
      <c r="P1330" s="90"/>
      <c r="Q1330" s="90"/>
      <c r="R1330" s="116"/>
      <c r="S1330" s="116"/>
      <c r="T1330" s="116"/>
      <c r="U1330" s="116"/>
      <c r="V1330" s="117"/>
      <c r="W1330" s="117"/>
      <c r="X1330" s="117"/>
      <c r="Y1330" s="117"/>
      <c r="Z1330" s="51"/>
      <c r="AA1330" s="85">
        <v>1330</v>
      </c>
      <c r="AB1330" s="85"/>
      <c r="AC1330">
        <v>75</v>
      </c>
      <c r="AD1330">
        <v>65</v>
      </c>
      <c r="AE1330">
        <v>15</v>
      </c>
      <c r="AF1330">
        <v>152</v>
      </c>
    </row>
    <row r="1331" spans="1:32" x14ac:dyDescent="0.3">
      <c r="A1331" t="s">
        <v>1777</v>
      </c>
      <c r="B1331" s="53"/>
      <c r="C1331" s="53"/>
      <c r="D1331" s="87">
        <f>Vertices[[#This Row],[followersCount]]/100000</f>
        <v>4.9500000000000004E-3</v>
      </c>
      <c r="E1331" s="84"/>
      <c r="F1331" s="15"/>
      <c r="G1331" s="15"/>
      <c r="H1331" s="67" t="str">
        <f>IF(Vertices[[#This Row],[Size]]&gt;50,Vertices[[#This Row],[Vertex]],"")</f>
        <v/>
      </c>
      <c r="I1331" s="67"/>
      <c r="J1331" s="67"/>
      <c r="K1331" s="16"/>
      <c r="L1331" s="88"/>
      <c r="M1331" s="89">
        <v>2307.554443359375</v>
      </c>
      <c r="N1331" s="89">
        <v>2307.88720703125</v>
      </c>
      <c r="O1331" s="78"/>
      <c r="P1331" s="90"/>
      <c r="Q1331" s="90"/>
      <c r="R1331" s="116"/>
      <c r="S1331" s="116"/>
      <c r="T1331" s="116"/>
      <c r="U1331" s="116"/>
      <c r="V1331" s="117"/>
      <c r="W1331" s="117"/>
      <c r="X1331" s="117"/>
      <c r="Y1331" s="117"/>
      <c r="Z1331" s="51"/>
      <c r="AA1331" s="85">
        <v>1331</v>
      </c>
      <c r="AB1331" s="85"/>
      <c r="AC1331">
        <v>558</v>
      </c>
      <c r="AD1331">
        <v>495</v>
      </c>
      <c r="AE1331">
        <v>235</v>
      </c>
      <c r="AF1331">
        <v>785</v>
      </c>
    </row>
    <row r="1332" spans="1:32" x14ac:dyDescent="0.3">
      <c r="A1332" t="s">
        <v>186</v>
      </c>
      <c r="B1332" s="53"/>
      <c r="C1332" s="53"/>
      <c r="D1332" s="87">
        <f>Vertices[[#This Row],[followersCount]]/100000</f>
        <v>1.7139999999999999E-2</v>
      </c>
      <c r="E1332" s="84"/>
      <c r="F1332" s="15"/>
      <c r="G1332" s="15"/>
      <c r="H1332" s="67" t="str">
        <f>IF(Vertices[[#This Row],[Size]]&gt;50,Vertices[[#This Row],[Vertex]],"")</f>
        <v/>
      </c>
      <c r="I1332" s="67"/>
      <c r="J1332" s="67"/>
      <c r="K1332" s="16"/>
      <c r="L1332" s="88"/>
      <c r="M1332" s="89">
        <v>4292.568359375</v>
      </c>
      <c r="N1332" s="89">
        <v>4082.92041015625</v>
      </c>
      <c r="O1332" s="78"/>
      <c r="P1332" s="90"/>
      <c r="Q1332" s="90"/>
      <c r="R1332" s="116"/>
      <c r="S1332" s="116"/>
      <c r="T1332" s="116"/>
      <c r="U1332" s="116"/>
      <c r="V1332" s="117"/>
      <c r="W1332" s="117"/>
      <c r="X1332" s="117"/>
      <c r="Y1332" s="117"/>
      <c r="Z1332" s="51"/>
      <c r="AA1332" s="85">
        <v>1332</v>
      </c>
      <c r="AB1332" s="85"/>
      <c r="AC1332">
        <v>1739</v>
      </c>
      <c r="AD1332">
        <v>1714</v>
      </c>
      <c r="AE1332">
        <v>626</v>
      </c>
      <c r="AF1332">
        <v>446</v>
      </c>
    </row>
    <row r="1333" spans="1:32" x14ac:dyDescent="0.3">
      <c r="A1333" t="s">
        <v>1778</v>
      </c>
      <c r="B1333" s="53"/>
      <c r="C1333" s="53"/>
      <c r="D1333" s="87">
        <f>Vertices[[#This Row],[followersCount]]/100000</f>
        <v>3.6110000000000003E-2</v>
      </c>
      <c r="E1333" s="84"/>
      <c r="F1333" s="15"/>
      <c r="G1333" s="15"/>
      <c r="H1333" s="67" t="str">
        <f>IF(Vertices[[#This Row],[Size]]&gt;50,Vertices[[#This Row],[Vertex]],"")</f>
        <v/>
      </c>
      <c r="I1333" s="67"/>
      <c r="J1333" s="67"/>
      <c r="K1333" s="16"/>
      <c r="L1333" s="88"/>
      <c r="M1333" s="89">
        <v>1905.5311279296875</v>
      </c>
      <c r="N1333" s="89">
        <v>6739.625</v>
      </c>
      <c r="O1333" s="78"/>
      <c r="P1333" s="90"/>
      <c r="Q1333" s="90"/>
      <c r="R1333" s="116"/>
      <c r="S1333" s="116"/>
      <c r="T1333" s="116"/>
      <c r="U1333" s="116"/>
      <c r="V1333" s="117"/>
      <c r="W1333" s="117"/>
      <c r="X1333" s="117"/>
      <c r="Y1333" s="117"/>
      <c r="Z1333" s="51"/>
      <c r="AA1333" s="85">
        <v>1333</v>
      </c>
      <c r="AB1333" s="85"/>
      <c r="AC1333">
        <v>21115</v>
      </c>
      <c r="AD1333">
        <v>3611</v>
      </c>
      <c r="AE1333">
        <v>401</v>
      </c>
      <c r="AF1333">
        <v>1875</v>
      </c>
    </row>
    <row r="1334" spans="1:32" x14ac:dyDescent="0.3">
      <c r="A1334" t="s">
        <v>1779</v>
      </c>
      <c r="B1334" s="53"/>
      <c r="C1334" s="53"/>
      <c r="D1334" s="87">
        <f>Vertices[[#This Row],[followersCount]]/100000</f>
        <v>2.5000000000000001E-4</v>
      </c>
      <c r="E1334" s="84"/>
      <c r="F1334" s="15"/>
      <c r="G1334" s="15"/>
      <c r="H1334" s="67" t="str">
        <f>IF(Vertices[[#This Row],[Size]]&gt;50,Vertices[[#This Row],[Vertex]],"")</f>
        <v/>
      </c>
      <c r="I1334" s="67"/>
      <c r="J1334" s="67"/>
      <c r="K1334" s="16"/>
      <c r="L1334" s="88"/>
      <c r="M1334" s="89">
        <v>8668.6201171875</v>
      </c>
      <c r="N1334" s="89">
        <v>6519.34814453125</v>
      </c>
      <c r="O1334" s="78"/>
      <c r="P1334" s="90"/>
      <c r="Q1334" s="90"/>
      <c r="R1334" s="116"/>
      <c r="S1334" s="116"/>
      <c r="T1334" s="116"/>
      <c r="U1334" s="116"/>
      <c r="V1334" s="117"/>
      <c r="W1334" s="117"/>
      <c r="X1334" s="117"/>
      <c r="Y1334" s="117"/>
      <c r="Z1334" s="51"/>
      <c r="AA1334" s="85">
        <v>1334</v>
      </c>
      <c r="AB1334" s="85"/>
      <c r="AC1334">
        <v>2</v>
      </c>
      <c r="AD1334">
        <v>25</v>
      </c>
      <c r="AE1334">
        <v>0</v>
      </c>
      <c r="AF1334">
        <v>298</v>
      </c>
    </row>
    <row r="1335" spans="1:32" x14ac:dyDescent="0.3">
      <c r="A1335" t="s">
        <v>1780</v>
      </c>
      <c r="B1335" s="53"/>
      <c r="C1335" s="53"/>
      <c r="D1335" s="87">
        <f>Vertices[[#This Row],[followersCount]]/100000</f>
        <v>3.5599999999999998E-3</v>
      </c>
      <c r="E1335" s="84"/>
      <c r="F1335" s="15"/>
      <c r="G1335" s="15"/>
      <c r="H1335" s="67" t="str">
        <f>IF(Vertices[[#This Row],[Size]]&gt;50,Vertices[[#This Row],[Vertex]],"")</f>
        <v/>
      </c>
      <c r="I1335" s="67"/>
      <c r="J1335" s="67"/>
      <c r="K1335" s="16"/>
      <c r="L1335" s="88"/>
      <c r="M1335" s="89">
        <v>2630.161865234375</v>
      </c>
      <c r="N1335" s="89">
        <v>7703.75390625</v>
      </c>
      <c r="O1335" s="78"/>
      <c r="P1335" s="90"/>
      <c r="Q1335" s="90"/>
      <c r="R1335" s="116"/>
      <c r="S1335" s="116"/>
      <c r="T1335" s="116"/>
      <c r="U1335" s="116"/>
      <c r="V1335" s="117"/>
      <c r="W1335" s="117"/>
      <c r="X1335" s="117"/>
      <c r="Y1335" s="117"/>
      <c r="Z1335" s="51"/>
      <c r="AA1335" s="85">
        <v>1335</v>
      </c>
      <c r="AB1335" s="85"/>
      <c r="AC1335">
        <v>378</v>
      </c>
      <c r="AD1335">
        <v>356</v>
      </c>
      <c r="AE1335">
        <v>222</v>
      </c>
      <c r="AF1335">
        <v>569</v>
      </c>
    </row>
    <row r="1336" spans="1:32" x14ac:dyDescent="0.3">
      <c r="A1336" t="s">
        <v>1781</v>
      </c>
      <c r="B1336" s="53"/>
      <c r="C1336" s="53"/>
      <c r="D1336" s="87">
        <f>Vertices[[#This Row],[followersCount]]/100000</f>
        <v>1.6800000000000001E-3</v>
      </c>
      <c r="E1336" s="84"/>
      <c r="F1336" s="15"/>
      <c r="G1336" s="15"/>
      <c r="H1336" s="67" t="str">
        <f>IF(Vertices[[#This Row],[Size]]&gt;50,Vertices[[#This Row],[Vertex]],"")</f>
        <v/>
      </c>
      <c r="I1336" s="67"/>
      <c r="J1336" s="67"/>
      <c r="K1336" s="16"/>
      <c r="L1336" s="88"/>
      <c r="M1336" s="89">
        <v>1899.659912109375</v>
      </c>
      <c r="N1336" s="89">
        <v>6219.3798828125</v>
      </c>
      <c r="O1336" s="78"/>
      <c r="P1336" s="90"/>
      <c r="Q1336" s="90"/>
      <c r="R1336" s="116"/>
      <c r="S1336" s="116"/>
      <c r="T1336" s="116"/>
      <c r="U1336" s="116"/>
      <c r="V1336" s="117"/>
      <c r="W1336" s="117"/>
      <c r="X1336" s="117"/>
      <c r="Y1336" s="117"/>
      <c r="Z1336" s="51"/>
      <c r="AA1336" s="85">
        <v>1336</v>
      </c>
      <c r="AB1336" s="85"/>
      <c r="AC1336">
        <v>142</v>
      </c>
      <c r="AD1336">
        <v>168</v>
      </c>
      <c r="AE1336">
        <v>83</v>
      </c>
      <c r="AF1336">
        <v>429</v>
      </c>
    </row>
    <row r="1337" spans="1:32" x14ac:dyDescent="0.3">
      <c r="A1337" t="s">
        <v>1782</v>
      </c>
      <c r="B1337" s="53"/>
      <c r="C1337" s="53"/>
      <c r="D1337" s="87">
        <f>Vertices[[#This Row],[followersCount]]/100000</f>
        <v>3.0000000000000001E-5</v>
      </c>
      <c r="E1337" s="84"/>
      <c r="F1337" s="15"/>
      <c r="G1337" s="15"/>
      <c r="H1337" s="67" t="str">
        <f>IF(Vertices[[#This Row],[Size]]&gt;50,Vertices[[#This Row],[Vertex]],"")</f>
        <v/>
      </c>
      <c r="I1337" s="67"/>
      <c r="J1337" s="67"/>
      <c r="K1337" s="16"/>
      <c r="L1337" s="88"/>
      <c r="M1337" s="89">
        <v>7822.29345703125</v>
      </c>
      <c r="N1337" s="89">
        <v>1786.33935546875</v>
      </c>
      <c r="O1337" s="78"/>
      <c r="P1337" s="90"/>
      <c r="Q1337" s="90"/>
      <c r="R1337" s="116"/>
      <c r="S1337" s="116"/>
      <c r="T1337" s="116"/>
      <c r="U1337" s="116"/>
      <c r="V1337" s="117"/>
      <c r="W1337" s="117"/>
      <c r="X1337" s="117"/>
      <c r="Y1337" s="117"/>
      <c r="Z1337" s="51"/>
      <c r="AA1337" s="85">
        <v>1337</v>
      </c>
      <c r="AB1337" s="85"/>
      <c r="AC1337">
        <v>0</v>
      </c>
      <c r="AD1337">
        <v>3</v>
      </c>
      <c r="AE1337">
        <v>1</v>
      </c>
      <c r="AF1337">
        <v>18</v>
      </c>
    </row>
    <row r="1338" spans="1:32" x14ac:dyDescent="0.3">
      <c r="A1338" t="s">
        <v>1783</v>
      </c>
      <c r="B1338" s="53"/>
      <c r="C1338" s="53"/>
      <c r="D1338" s="87">
        <f>Vertices[[#This Row],[followersCount]]/100000</f>
        <v>1.1429999999999999E-2</v>
      </c>
      <c r="E1338" s="84"/>
      <c r="F1338" s="15"/>
      <c r="G1338" s="15"/>
      <c r="H1338" s="67" t="str">
        <f>IF(Vertices[[#This Row],[Size]]&gt;50,Vertices[[#This Row],[Vertex]],"")</f>
        <v/>
      </c>
      <c r="I1338" s="67"/>
      <c r="J1338" s="67"/>
      <c r="K1338" s="16"/>
      <c r="L1338" s="88"/>
      <c r="M1338" s="89">
        <v>5865.16552734375</v>
      </c>
      <c r="N1338" s="89">
        <v>1742.2852783203125</v>
      </c>
      <c r="O1338" s="78"/>
      <c r="P1338" s="90"/>
      <c r="Q1338" s="90"/>
      <c r="R1338" s="116"/>
      <c r="S1338" s="116"/>
      <c r="T1338" s="116"/>
      <c r="U1338" s="116"/>
      <c r="V1338" s="117"/>
      <c r="W1338" s="117"/>
      <c r="X1338" s="117"/>
      <c r="Y1338" s="117"/>
      <c r="Z1338" s="51"/>
      <c r="AA1338" s="85">
        <v>1338</v>
      </c>
      <c r="AB1338" s="85"/>
      <c r="AC1338">
        <v>2372</v>
      </c>
      <c r="AD1338">
        <v>1143</v>
      </c>
      <c r="AE1338">
        <v>2393</v>
      </c>
      <c r="AF1338">
        <v>308</v>
      </c>
    </row>
    <row r="1339" spans="1:32" x14ac:dyDescent="0.3">
      <c r="A1339" t="s">
        <v>1784</v>
      </c>
      <c r="B1339" s="53"/>
      <c r="C1339" s="53"/>
      <c r="D1339" s="87">
        <f>Vertices[[#This Row],[followersCount]]/100000</f>
        <v>8.0999999999999996E-4</v>
      </c>
      <c r="E1339" s="84"/>
      <c r="F1339" s="15"/>
      <c r="G1339" s="15"/>
      <c r="H1339" s="67" t="str">
        <f>IF(Vertices[[#This Row],[Size]]&gt;50,Vertices[[#This Row],[Vertex]],"")</f>
        <v/>
      </c>
      <c r="I1339" s="67"/>
      <c r="J1339" s="67"/>
      <c r="K1339" s="16"/>
      <c r="L1339" s="88"/>
      <c r="M1339" s="89">
        <v>1790.2081298828125</v>
      </c>
      <c r="N1339" s="89">
        <v>7977.4501953125</v>
      </c>
      <c r="O1339" s="78"/>
      <c r="P1339" s="90"/>
      <c r="Q1339" s="90"/>
      <c r="R1339" s="116"/>
      <c r="S1339" s="116"/>
      <c r="T1339" s="116"/>
      <c r="U1339" s="116"/>
      <c r="V1339" s="117"/>
      <c r="W1339" s="117"/>
      <c r="X1339" s="117"/>
      <c r="Y1339" s="117"/>
      <c r="Z1339" s="51"/>
      <c r="AA1339" s="85">
        <v>1339</v>
      </c>
      <c r="AB1339" s="85"/>
      <c r="AC1339">
        <v>978</v>
      </c>
      <c r="AD1339">
        <v>81</v>
      </c>
      <c r="AE1339">
        <v>1229</v>
      </c>
      <c r="AF1339">
        <v>163</v>
      </c>
    </row>
    <row r="1340" spans="1:32" x14ac:dyDescent="0.3">
      <c r="A1340" t="s">
        <v>1785</v>
      </c>
      <c r="B1340" s="53"/>
      <c r="C1340" s="53"/>
      <c r="D1340" s="87">
        <f>Vertices[[#This Row],[followersCount]]/100000</f>
        <v>3.8000000000000002E-4</v>
      </c>
      <c r="E1340" s="84"/>
      <c r="F1340" s="15"/>
      <c r="G1340" s="15"/>
      <c r="H1340" s="67" t="str">
        <f>IF(Vertices[[#This Row],[Size]]&gt;50,Vertices[[#This Row],[Vertex]],"")</f>
        <v/>
      </c>
      <c r="I1340" s="67"/>
      <c r="J1340" s="67"/>
      <c r="K1340" s="16"/>
      <c r="L1340" s="88"/>
      <c r="M1340" s="89">
        <v>5816.78125</v>
      </c>
      <c r="N1340" s="89">
        <v>1473.1488037109375</v>
      </c>
      <c r="O1340" s="78"/>
      <c r="P1340" s="90"/>
      <c r="Q1340" s="90"/>
      <c r="R1340" s="116"/>
      <c r="S1340" s="116"/>
      <c r="T1340" s="116"/>
      <c r="U1340" s="116"/>
      <c r="V1340" s="117"/>
      <c r="W1340" s="117"/>
      <c r="X1340" s="117"/>
      <c r="Y1340" s="117"/>
      <c r="Z1340" s="51"/>
      <c r="AA1340" s="85">
        <v>1340</v>
      </c>
      <c r="AB1340" s="85"/>
      <c r="AC1340">
        <v>48</v>
      </c>
      <c r="AD1340">
        <v>38</v>
      </c>
      <c r="AE1340">
        <v>7</v>
      </c>
      <c r="AF1340">
        <v>155</v>
      </c>
    </row>
    <row r="1341" spans="1:32" x14ac:dyDescent="0.3">
      <c r="A1341" t="s">
        <v>1786</v>
      </c>
      <c r="B1341" s="53"/>
      <c r="C1341" s="53"/>
      <c r="D1341" s="87">
        <f>Vertices[[#This Row],[followersCount]]/100000</f>
        <v>8.0400000000000003E-3</v>
      </c>
      <c r="E1341" s="84"/>
      <c r="F1341" s="15"/>
      <c r="G1341" s="15"/>
      <c r="H1341" s="67" t="str">
        <f>IF(Vertices[[#This Row],[Size]]&gt;50,Vertices[[#This Row],[Vertex]],"")</f>
        <v/>
      </c>
      <c r="I1341" s="67"/>
      <c r="J1341" s="67"/>
      <c r="K1341" s="16"/>
      <c r="L1341" s="88"/>
      <c r="M1341" s="89">
        <v>6711.03662109375</v>
      </c>
      <c r="N1341" s="89">
        <v>3209.623046875</v>
      </c>
      <c r="O1341" s="78"/>
      <c r="P1341" s="90"/>
      <c r="Q1341" s="90"/>
      <c r="R1341" s="116"/>
      <c r="S1341" s="116"/>
      <c r="T1341" s="116"/>
      <c r="U1341" s="116"/>
      <c r="V1341" s="117"/>
      <c r="W1341" s="117"/>
      <c r="X1341" s="117"/>
      <c r="Y1341" s="117"/>
      <c r="Z1341" s="51"/>
      <c r="AA1341" s="85">
        <v>1341</v>
      </c>
      <c r="AB1341" s="85"/>
      <c r="AC1341">
        <v>1073</v>
      </c>
      <c r="AD1341">
        <v>804</v>
      </c>
      <c r="AE1341">
        <v>314</v>
      </c>
      <c r="AF1341">
        <v>1523</v>
      </c>
    </row>
    <row r="1342" spans="1:32" x14ac:dyDescent="0.3">
      <c r="A1342" t="s">
        <v>1787</v>
      </c>
      <c r="B1342" s="53"/>
      <c r="C1342" s="53"/>
      <c r="D1342" s="87">
        <f>Vertices[[#This Row],[followersCount]]/100000</f>
        <v>9.1E-4</v>
      </c>
      <c r="E1342" s="84"/>
      <c r="F1342" s="15"/>
      <c r="G1342" s="15"/>
      <c r="H1342" s="67" t="str">
        <f>IF(Vertices[[#This Row],[Size]]&gt;50,Vertices[[#This Row],[Vertex]],"")</f>
        <v/>
      </c>
      <c r="I1342" s="67"/>
      <c r="J1342" s="67"/>
      <c r="K1342" s="16"/>
      <c r="L1342" s="88"/>
      <c r="M1342" s="89">
        <v>5331.26806640625</v>
      </c>
      <c r="N1342" s="89">
        <v>7222.20166015625</v>
      </c>
      <c r="O1342" s="78"/>
      <c r="P1342" s="90"/>
      <c r="Q1342" s="90"/>
      <c r="R1342" s="116"/>
      <c r="S1342" s="116"/>
      <c r="T1342" s="116"/>
      <c r="U1342" s="116"/>
      <c r="V1342" s="117"/>
      <c r="W1342" s="117"/>
      <c r="X1342" s="117"/>
      <c r="Y1342" s="117"/>
      <c r="Z1342" s="51"/>
      <c r="AA1342" s="85">
        <v>1342</v>
      </c>
      <c r="AB1342" s="85"/>
      <c r="AC1342">
        <v>447</v>
      </c>
      <c r="AD1342">
        <v>91</v>
      </c>
      <c r="AE1342">
        <v>11712</v>
      </c>
      <c r="AF1342">
        <v>161</v>
      </c>
    </row>
    <row r="1343" spans="1:32" x14ac:dyDescent="0.3">
      <c r="A1343" t="s">
        <v>1788</v>
      </c>
      <c r="B1343" s="53"/>
      <c r="C1343" s="53"/>
      <c r="D1343" s="87">
        <f>Vertices[[#This Row],[followersCount]]/100000</f>
        <v>1.5100000000000001E-3</v>
      </c>
      <c r="E1343" s="84"/>
      <c r="F1343" s="15"/>
      <c r="G1343" s="15"/>
      <c r="H1343" s="67" t="str">
        <f>IF(Vertices[[#This Row],[Size]]&gt;50,Vertices[[#This Row],[Vertex]],"")</f>
        <v/>
      </c>
      <c r="I1343" s="67"/>
      <c r="J1343" s="67"/>
      <c r="K1343" s="16"/>
      <c r="L1343" s="88"/>
      <c r="M1343" s="89">
        <v>6708.1376953125</v>
      </c>
      <c r="N1343" s="89">
        <v>1585.8076171875</v>
      </c>
      <c r="O1343" s="78"/>
      <c r="P1343" s="90"/>
      <c r="Q1343" s="90"/>
      <c r="R1343" s="116"/>
      <c r="S1343" s="116"/>
      <c r="T1343" s="116"/>
      <c r="U1343" s="116"/>
      <c r="V1343" s="117"/>
      <c r="W1343" s="117"/>
      <c r="X1343" s="117"/>
      <c r="Y1343" s="117"/>
      <c r="Z1343" s="51"/>
      <c r="AA1343" s="85">
        <v>1343</v>
      </c>
      <c r="AB1343" s="85"/>
      <c r="AC1343">
        <v>483</v>
      </c>
      <c r="AD1343">
        <v>151</v>
      </c>
      <c r="AE1343">
        <v>54</v>
      </c>
      <c r="AF1343">
        <v>62</v>
      </c>
    </row>
    <row r="1344" spans="1:32" x14ac:dyDescent="0.3">
      <c r="A1344" t="s">
        <v>1789</v>
      </c>
      <c r="B1344" s="53"/>
      <c r="C1344" s="53"/>
      <c r="D1344" s="87">
        <f>Vertices[[#This Row],[followersCount]]/100000</f>
        <v>1.553E-2</v>
      </c>
      <c r="E1344" s="84"/>
      <c r="F1344" s="15"/>
      <c r="G1344" s="15"/>
      <c r="H1344" s="67" t="str">
        <f>IF(Vertices[[#This Row],[Size]]&gt;50,Vertices[[#This Row],[Vertex]],"")</f>
        <v/>
      </c>
      <c r="I1344" s="67"/>
      <c r="J1344" s="67"/>
      <c r="K1344" s="16"/>
      <c r="L1344" s="88"/>
      <c r="M1344" s="89">
        <v>1413.1746826171875</v>
      </c>
      <c r="N1344" s="89">
        <v>7271.72607421875</v>
      </c>
      <c r="O1344" s="78"/>
      <c r="P1344" s="90"/>
      <c r="Q1344" s="90"/>
      <c r="R1344" s="116"/>
      <c r="S1344" s="116"/>
      <c r="T1344" s="116"/>
      <c r="U1344" s="116"/>
      <c r="V1344" s="117"/>
      <c r="W1344" s="117"/>
      <c r="X1344" s="117"/>
      <c r="Y1344" s="117"/>
      <c r="Z1344" s="51"/>
      <c r="AA1344" s="85">
        <v>1344</v>
      </c>
      <c r="AB1344" s="85"/>
      <c r="AC1344">
        <v>472</v>
      </c>
      <c r="AD1344">
        <v>1553</v>
      </c>
      <c r="AE1344">
        <v>53</v>
      </c>
      <c r="AF1344">
        <v>208</v>
      </c>
    </row>
    <row r="1345" spans="1:32" x14ac:dyDescent="0.3">
      <c r="A1345" t="s">
        <v>1790</v>
      </c>
      <c r="B1345" s="53"/>
      <c r="C1345" s="53"/>
      <c r="D1345" s="87">
        <f>Vertices[[#This Row],[followersCount]]/100000</f>
        <v>2.1099999999999999E-3</v>
      </c>
      <c r="E1345" s="84"/>
      <c r="F1345" s="15"/>
      <c r="G1345" s="15"/>
      <c r="H1345" s="67" t="str">
        <f>IF(Vertices[[#This Row],[Size]]&gt;50,Vertices[[#This Row],[Vertex]],"")</f>
        <v/>
      </c>
      <c r="I1345" s="67"/>
      <c r="J1345" s="67"/>
      <c r="K1345" s="16"/>
      <c r="L1345" s="88"/>
      <c r="M1345" s="89">
        <v>1370.0894775390625</v>
      </c>
      <c r="N1345" s="89">
        <v>3625.98193359375</v>
      </c>
      <c r="O1345" s="78"/>
      <c r="P1345" s="90"/>
      <c r="Q1345" s="90"/>
      <c r="R1345" s="116"/>
      <c r="S1345" s="116"/>
      <c r="T1345" s="116"/>
      <c r="U1345" s="116"/>
      <c r="V1345" s="117"/>
      <c r="W1345" s="117"/>
      <c r="X1345" s="117"/>
      <c r="Y1345" s="117"/>
      <c r="Z1345" s="51"/>
      <c r="AA1345" s="85">
        <v>1345</v>
      </c>
      <c r="AB1345" s="85"/>
      <c r="AC1345">
        <v>340</v>
      </c>
      <c r="AD1345">
        <v>211</v>
      </c>
      <c r="AE1345">
        <v>6</v>
      </c>
      <c r="AF1345">
        <v>584</v>
      </c>
    </row>
    <row r="1346" spans="1:32" x14ac:dyDescent="0.3">
      <c r="A1346" t="s">
        <v>1791</v>
      </c>
      <c r="B1346" s="53"/>
      <c r="C1346" s="53"/>
      <c r="D1346" s="87">
        <f>Vertices[[#This Row],[followersCount]]/100000</f>
        <v>6.6E-4</v>
      </c>
      <c r="E1346" s="84"/>
      <c r="F1346" s="15"/>
      <c r="G1346" s="15"/>
      <c r="H1346" s="67" t="str">
        <f>IF(Vertices[[#This Row],[Size]]&gt;50,Vertices[[#This Row],[Vertex]],"")</f>
        <v/>
      </c>
      <c r="I1346" s="67"/>
      <c r="J1346" s="67"/>
      <c r="K1346" s="16"/>
      <c r="L1346" s="88"/>
      <c r="M1346" s="89">
        <v>5914.76611328125</v>
      </c>
      <c r="N1346" s="89">
        <v>8089.8818359375</v>
      </c>
      <c r="O1346" s="78"/>
      <c r="P1346" s="90"/>
      <c r="Q1346" s="90"/>
      <c r="R1346" s="116"/>
      <c r="S1346" s="116"/>
      <c r="T1346" s="116"/>
      <c r="U1346" s="116"/>
      <c r="V1346" s="117"/>
      <c r="W1346" s="117"/>
      <c r="X1346" s="117"/>
      <c r="Y1346" s="117"/>
      <c r="Z1346" s="51"/>
      <c r="AA1346" s="85">
        <v>1346</v>
      </c>
      <c r="AB1346" s="85"/>
      <c r="AC1346">
        <v>53</v>
      </c>
      <c r="AD1346">
        <v>66</v>
      </c>
      <c r="AE1346">
        <v>41</v>
      </c>
      <c r="AF1346">
        <v>83</v>
      </c>
    </row>
    <row r="1347" spans="1:32" x14ac:dyDescent="0.3">
      <c r="A1347" t="s">
        <v>1792</v>
      </c>
      <c r="B1347" s="53"/>
      <c r="C1347" s="53"/>
      <c r="D1347" s="87">
        <f>Vertices[[#This Row],[followersCount]]/100000</f>
        <v>1.4599999999999999E-3</v>
      </c>
      <c r="E1347" s="84"/>
      <c r="F1347" s="15"/>
      <c r="G1347" s="15"/>
      <c r="H1347" s="67" t="str">
        <f>IF(Vertices[[#This Row],[Size]]&gt;50,Vertices[[#This Row],[Vertex]],"")</f>
        <v/>
      </c>
      <c r="I1347" s="67"/>
      <c r="J1347" s="67"/>
      <c r="K1347" s="16"/>
      <c r="L1347" s="88"/>
      <c r="M1347" s="89">
        <v>1487.341064453125</v>
      </c>
      <c r="N1347" s="89">
        <v>4996.69677734375</v>
      </c>
      <c r="O1347" s="78"/>
      <c r="P1347" s="90"/>
      <c r="Q1347" s="90"/>
      <c r="R1347" s="116"/>
      <c r="S1347" s="116"/>
      <c r="T1347" s="116"/>
      <c r="U1347" s="116"/>
      <c r="V1347" s="117"/>
      <c r="W1347" s="117"/>
      <c r="X1347" s="117"/>
      <c r="Y1347" s="117"/>
      <c r="Z1347" s="51"/>
      <c r="AA1347" s="85">
        <v>1347</v>
      </c>
      <c r="AB1347" s="85"/>
      <c r="AC1347">
        <v>357</v>
      </c>
      <c r="AD1347">
        <v>146</v>
      </c>
      <c r="AE1347">
        <v>6</v>
      </c>
      <c r="AF1347">
        <v>282</v>
      </c>
    </row>
    <row r="1348" spans="1:32" x14ac:dyDescent="0.3">
      <c r="A1348" t="s">
        <v>1793</v>
      </c>
      <c r="B1348" s="53"/>
      <c r="C1348" s="53"/>
      <c r="D1348" s="87">
        <f>Vertices[[#This Row],[followersCount]]/100000</f>
        <v>1.9000000000000001E-4</v>
      </c>
      <c r="E1348" s="84"/>
      <c r="F1348" s="15"/>
      <c r="G1348" s="15"/>
      <c r="H1348" s="67" t="str">
        <f>IF(Vertices[[#This Row],[Size]]&gt;50,Vertices[[#This Row],[Vertex]],"")</f>
        <v/>
      </c>
      <c r="I1348" s="67"/>
      <c r="J1348" s="67"/>
      <c r="K1348" s="16"/>
      <c r="L1348" s="88"/>
      <c r="M1348" s="89">
        <v>9557.3740234375</v>
      </c>
      <c r="N1348" s="89">
        <v>4751.51123046875</v>
      </c>
      <c r="O1348" s="78"/>
      <c r="P1348" s="90"/>
      <c r="Q1348" s="90"/>
      <c r="R1348" s="116"/>
      <c r="S1348" s="116"/>
      <c r="T1348" s="116"/>
      <c r="U1348" s="116"/>
      <c r="V1348" s="117"/>
      <c r="W1348" s="117"/>
      <c r="X1348" s="117"/>
      <c r="Y1348" s="117"/>
      <c r="Z1348" s="51"/>
      <c r="AA1348" s="85">
        <v>1348</v>
      </c>
      <c r="AB1348" s="85"/>
      <c r="AC1348">
        <v>56</v>
      </c>
      <c r="AD1348">
        <v>19</v>
      </c>
      <c r="AE1348">
        <v>1</v>
      </c>
      <c r="AF1348">
        <v>59</v>
      </c>
    </row>
    <row r="1349" spans="1:32" x14ac:dyDescent="0.3">
      <c r="A1349" t="s">
        <v>1794</v>
      </c>
      <c r="B1349" s="53"/>
      <c r="C1349" s="53"/>
      <c r="D1349" s="87">
        <f>Vertices[[#This Row],[followersCount]]/100000</f>
        <v>3.9300000000000003E-3</v>
      </c>
      <c r="E1349" s="84"/>
      <c r="F1349" s="15"/>
      <c r="G1349" s="15"/>
      <c r="H1349" s="67" t="str">
        <f>IF(Vertices[[#This Row],[Size]]&gt;50,Vertices[[#This Row],[Vertex]],"")</f>
        <v/>
      </c>
      <c r="I1349" s="67"/>
      <c r="J1349" s="67"/>
      <c r="K1349" s="16"/>
      <c r="L1349" s="88"/>
      <c r="M1349" s="89">
        <v>874.398193359375</v>
      </c>
      <c r="N1349" s="89">
        <v>7688.4501953125</v>
      </c>
      <c r="O1349" s="78"/>
      <c r="P1349" s="90"/>
      <c r="Q1349" s="90"/>
      <c r="R1349" s="116"/>
      <c r="S1349" s="116"/>
      <c r="T1349" s="116"/>
      <c r="U1349" s="116"/>
      <c r="V1349" s="117"/>
      <c r="W1349" s="117"/>
      <c r="X1349" s="117"/>
      <c r="Y1349" s="117"/>
      <c r="Z1349" s="51"/>
      <c r="AA1349" s="85">
        <v>1349</v>
      </c>
      <c r="AB1349" s="85"/>
      <c r="AC1349">
        <v>3554</v>
      </c>
      <c r="AD1349">
        <v>393</v>
      </c>
      <c r="AE1349">
        <v>54</v>
      </c>
      <c r="AF1349">
        <v>2048</v>
      </c>
    </row>
    <row r="1350" spans="1:32" x14ac:dyDescent="0.3">
      <c r="A1350" t="s">
        <v>331</v>
      </c>
      <c r="B1350" s="53"/>
      <c r="C1350" s="53"/>
      <c r="D1350" s="87">
        <f>Vertices[[#This Row],[followersCount]]/100000</f>
        <v>5.126E-2</v>
      </c>
      <c r="E1350" s="84"/>
      <c r="F1350" s="15"/>
      <c r="G1350" s="15"/>
      <c r="H1350" s="67" t="str">
        <f>IF(Vertices[[#This Row],[Size]]&gt;50,Vertices[[#This Row],[Vertex]],"")</f>
        <v/>
      </c>
      <c r="I1350" s="67"/>
      <c r="J1350" s="67"/>
      <c r="K1350" s="16"/>
      <c r="L1350" s="88"/>
      <c r="M1350" s="89">
        <v>4629.25830078125</v>
      </c>
      <c r="N1350" s="89">
        <v>7002.4765625</v>
      </c>
      <c r="O1350" s="78"/>
      <c r="P1350" s="90"/>
      <c r="Q1350" s="90"/>
      <c r="R1350" s="116"/>
      <c r="S1350" s="116"/>
      <c r="T1350" s="116"/>
      <c r="U1350" s="116"/>
      <c r="V1350" s="117"/>
      <c r="W1350" s="117"/>
      <c r="X1350" s="117"/>
      <c r="Y1350" s="117"/>
      <c r="Z1350" s="51"/>
      <c r="AA1350" s="85">
        <v>1350</v>
      </c>
      <c r="AB1350" s="85"/>
      <c r="AC1350">
        <v>5010</v>
      </c>
      <c r="AD1350">
        <v>5126</v>
      </c>
      <c r="AE1350">
        <v>1884</v>
      </c>
      <c r="AF1350">
        <v>1012</v>
      </c>
    </row>
    <row r="1351" spans="1:32" x14ac:dyDescent="0.3">
      <c r="A1351" t="s">
        <v>335</v>
      </c>
      <c r="B1351" s="53"/>
      <c r="C1351" s="53"/>
      <c r="D1351" s="87">
        <f>Vertices[[#This Row],[followersCount]]/100000</f>
        <v>2.3959999999999999E-2</v>
      </c>
      <c r="E1351" s="84"/>
      <c r="F1351" s="15"/>
      <c r="G1351" s="15"/>
      <c r="H1351" s="67" t="str">
        <f>IF(Vertices[[#This Row],[Size]]&gt;50,Vertices[[#This Row],[Vertex]],"")</f>
        <v/>
      </c>
      <c r="I1351" s="67"/>
      <c r="J1351" s="67"/>
      <c r="K1351" s="16"/>
      <c r="L1351" s="88"/>
      <c r="M1351" s="89">
        <v>3965.51953125</v>
      </c>
      <c r="N1351" s="89">
        <v>5229.09619140625</v>
      </c>
      <c r="O1351" s="78"/>
      <c r="P1351" s="90"/>
      <c r="Q1351" s="90"/>
      <c r="R1351" s="116"/>
      <c r="S1351" s="116"/>
      <c r="T1351" s="116"/>
      <c r="U1351" s="116"/>
      <c r="V1351" s="117"/>
      <c r="W1351" s="117"/>
      <c r="X1351" s="117"/>
      <c r="Y1351" s="117"/>
      <c r="Z1351" s="51"/>
      <c r="AA1351" s="85">
        <v>1351</v>
      </c>
      <c r="AB1351" s="85"/>
      <c r="AC1351">
        <v>13631</v>
      </c>
      <c r="AD1351">
        <v>2396</v>
      </c>
      <c r="AE1351">
        <v>5946</v>
      </c>
      <c r="AF1351">
        <v>1713</v>
      </c>
    </row>
    <row r="1352" spans="1:32" x14ac:dyDescent="0.3">
      <c r="A1352" t="s">
        <v>1795</v>
      </c>
      <c r="B1352" s="53"/>
      <c r="C1352" s="53"/>
      <c r="D1352" s="87">
        <f>Vertices[[#This Row],[followersCount]]/100000</f>
        <v>1.92E-3</v>
      </c>
      <c r="E1352" s="84"/>
      <c r="F1352" s="15"/>
      <c r="G1352" s="15"/>
      <c r="H1352" s="67" t="str">
        <f>IF(Vertices[[#This Row],[Size]]&gt;50,Vertices[[#This Row],[Vertex]],"")</f>
        <v/>
      </c>
      <c r="I1352" s="67"/>
      <c r="J1352" s="67"/>
      <c r="K1352" s="16"/>
      <c r="L1352" s="88"/>
      <c r="M1352" s="89">
        <v>1675.760498046875</v>
      </c>
      <c r="N1352" s="89">
        <v>3177.77734375</v>
      </c>
      <c r="O1352" s="78"/>
      <c r="P1352" s="90"/>
      <c r="Q1352" s="90"/>
      <c r="R1352" s="116"/>
      <c r="S1352" s="116"/>
      <c r="T1352" s="116"/>
      <c r="U1352" s="116"/>
      <c r="V1352" s="117"/>
      <c r="W1352" s="117"/>
      <c r="X1352" s="117"/>
      <c r="Y1352" s="117"/>
      <c r="Z1352" s="51"/>
      <c r="AA1352" s="85">
        <v>1352</v>
      </c>
      <c r="AB1352" s="85"/>
      <c r="AC1352">
        <v>383</v>
      </c>
      <c r="AD1352">
        <v>192</v>
      </c>
      <c r="AE1352">
        <v>323</v>
      </c>
      <c r="AF1352">
        <v>537</v>
      </c>
    </row>
    <row r="1353" spans="1:32" x14ac:dyDescent="0.3">
      <c r="A1353" t="s">
        <v>1796</v>
      </c>
      <c r="B1353" s="53"/>
      <c r="C1353" s="53"/>
      <c r="D1353" s="87">
        <f>Vertices[[#This Row],[followersCount]]/100000</f>
        <v>2.4399999999999999E-3</v>
      </c>
      <c r="E1353" s="84"/>
      <c r="F1353" s="15"/>
      <c r="G1353" s="15"/>
      <c r="H1353" s="67" t="str">
        <f>IF(Vertices[[#This Row],[Size]]&gt;50,Vertices[[#This Row],[Vertex]],"")</f>
        <v/>
      </c>
      <c r="I1353" s="67"/>
      <c r="J1353" s="67"/>
      <c r="K1353" s="16"/>
      <c r="L1353" s="88"/>
      <c r="M1353" s="89">
        <v>8841.4130859375</v>
      </c>
      <c r="N1353" s="89">
        <v>7943.01318359375</v>
      </c>
      <c r="O1353" s="78"/>
      <c r="P1353" s="90"/>
      <c r="Q1353" s="90"/>
      <c r="R1353" s="116"/>
      <c r="S1353" s="116"/>
      <c r="T1353" s="116"/>
      <c r="U1353" s="116"/>
      <c r="V1353" s="117"/>
      <c r="W1353" s="117"/>
      <c r="X1353" s="117"/>
      <c r="Y1353" s="117"/>
      <c r="Z1353" s="51"/>
      <c r="AA1353" s="85">
        <v>1353</v>
      </c>
      <c r="AB1353" s="85"/>
      <c r="AC1353">
        <v>3971</v>
      </c>
      <c r="AD1353">
        <v>244</v>
      </c>
      <c r="AE1353">
        <v>98</v>
      </c>
      <c r="AF1353">
        <v>351</v>
      </c>
    </row>
    <row r="1354" spans="1:32" x14ac:dyDescent="0.3">
      <c r="A1354" t="s">
        <v>1797</v>
      </c>
      <c r="B1354" s="53"/>
      <c r="C1354" s="53"/>
      <c r="D1354" s="87">
        <f>Vertices[[#This Row],[followersCount]]/100000</f>
        <v>9.1E-4</v>
      </c>
      <c r="E1354" s="84"/>
      <c r="F1354" s="15"/>
      <c r="G1354" s="15"/>
      <c r="H1354" s="67" t="str">
        <f>IF(Vertices[[#This Row],[Size]]&gt;50,Vertices[[#This Row],[Vertex]],"")</f>
        <v/>
      </c>
      <c r="I1354" s="67"/>
      <c r="J1354" s="67"/>
      <c r="K1354" s="16"/>
      <c r="L1354" s="88"/>
      <c r="M1354" s="89">
        <v>7063.9892578125</v>
      </c>
      <c r="N1354" s="89">
        <v>7281.57421875</v>
      </c>
      <c r="O1354" s="78"/>
      <c r="P1354" s="90"/>
      <c r="Q1354" s="90"/>
      <c r="R1354" s="116"/>
      <c r="S1354" s="116"/>
      <c r="T1354" s="116"/>
      <c r="U1354" s="116"/>
      <c r="V1354" s="117"/>
      <c r="W1354" s="117"/>
      <c r="X1354" s="117"/>
      <c r="Y1354" s="117"/>
      <c r="Z1354" s="51"/>
      <c r="AA1354" s="85">
        <v>1354</v>
      </c>
      <c r="AB1354" s="85"/>
      <c r="AC1354">
        <v>130</v>
      </c>
      <c r="AD1354">
        <v>91</v>
      </c>
      <c r="AE1354">
        <v>41</v>
      </c>
      <c r="AF1354">
        <v>63</v>
      </c>
    </row>
    <row r="1355" spans="1:32" x14ac:dyDescent="0.3">
      <c r="A1355" t="s">
        <v>394</v>
      </c>
      <c r="B1355" s="53"/>
      <c r="C1355" s="53"/>
      <c r="D1355" s="87">
        <f>Vertices[[#This Row],[followersCount]]/100000</f>
        <v>2.99E-3</v>
      </c>
      <c r="E1355" s="84"/>
      <c r="F1355" s="15"/>
      <c r="G1355" s="15"/>
      <c r="H1355" s="67" t="str">
        <f>IF(Vertices[[#This Row],[Size]]&gt;50,Vertices[[#This Row],[Vertex]],"")</f>
        <v/>
      </c>
      <c r="I1355" s="67"/>
      <c r="J1355" s="67"/>
      <c r="K1355" s="16"/>
      <c r="L1355" s="88"/>
      <c r="M1355" s="89">
        <v>3175.26123046875</v>
      </c>
      <c r="N1355" s="89">
        <v>7004.55126953125</v>
      </c>
      <c r="O1355" s="78"/>
      <c r="P1355" s="90"/>
      <c r="Q1355" s="90"/>
      <c r="R1355" s="116"/>
      <c r="S1355" s="116"/>
      <c r="T1355" s="116"/>
      <c r="U1355" s="116"/>
      <c r="V1355" s="117"/>
      <c r="W1355" s="117"/>
      <c r="X1355" s="117"/>
      <c r="Y1355" s="117"/>
      <c r="Z1355" s="51"/>
      <c r="AA1355" s="85">
        <v>1355</v>
      </c>
      <c r="AB1355" s="85"/>
      <c r="AC1355">
        <v>818</v>
      </c>
      <c r="AD1355">
        <v>299</v>
      </c>
      <c r="AE1355">
        <v>910</v>
      </c>
      <c r="AF1355">
        <v>417</v>
      </c>
    </row>
    <row r="1356" spans="1:32" x14ac:dyDescent="0.3">
      <c r="A1356" t="s">
        <v>1798</v>
      </c>
      <c r="B1356" s="53"/>
      <c r="C1356" s="53"/>
      <c r="D1356" s="87">
        <f>Vertices[[#This Row],[followersCount]]/100000</f>
        <v>1.983E-2</v>
      </c>
      <c r="E1356" s="84"/>
      <c r="F1356" s="15"/>
      <c r="G1356" s="15"/>
      <c r="H1356" s="67" t="str">
        <f>IF(Vertices[[#This Row],[Size]]&gt;50,Vertices[[#This Row],[Vertex]],"")</f>
        <v/>
      </c>
      <c r="I1356" s="67"/>
      <c r="J1356" s="67"/>
      <c r="K1356" s="16"/>
      <c r="L1356" s="88"/>
      <c r="M1356" s="89">
        <v>4209.1455078125</v>
      </c>
      <c r="N1356" s="89">
        <v>779.291259765625</v>
      </c>
      <c r="O1356" s="78"/>
      <c r="P1356" s="90"/>
      <c r="Q1356" s="90"/>
      <c r="R1356" s="116"/>
      <c r="S1356" s="116"/>
      <c r="T1356" s="116"/>
      <c r="U1356" s="116"/>
      <c r="V1356" s="117"/>
      <c r="W1356" s="117"/>
      <c r="X1356" s="117"/>
      <c r="Y1356" s="117"/>
      <c r="Z1356" s="51"/>
      <c r="AA1356" s="85">
        <v>1356</v>
      </c>
      <c r="AB1356" s="85"/>
      <c r="AC1356">
        <v>2680</v>
      </c>
      <c r="AD1356">
        <v>1983</v>
      </c>
      <c r="AE1356">
        <v>449</v>
      </c>
      <c r="AF1356">
        <v>1488</v>
      </c>
    </row>
    <row r="1357" spans="1:32" x14ac:dyDescent="0.3">
      <c r="A1357" t="s">
        <v>1799</v>
      </c>
      <c r="B1357" s="53"/>
      <c r="C1357" s="53"/>
      <c r="D1357" s="87">
        <f>Vertices[[#This Row],[followersCount]]/100000</f>
        <v>8.0000000000000007E-5</v>
      </c>
      <c r="E1357" s="84"/>
      <c r="F1357" s="15"/>
      <c r="G1357" s="15"/>
      <c r="H1357" s="67" t="str">
        <f>IF(Vertices[[#This Row],[Size]]&gt;50,Vertices[[#This Row],[Vertex]],"")</f>
        <v/>
      </c>
      <c r="I1357" s="67"/>
      <c r="J1357" s="67"/>
      <c r="K1357" s="16"/>
      <c r="L1357" s="88"/>
      <c r="M1357" s="89">
        <v>3588.285888671875</v>
      </c>
      <c r="N1357" s="89">
        <v>3674.65625</v>
      </c>
      <c r="O1357" s="78"/>
      <c r="P1357" s="90"/>
      <c r="Q1357" s="90"/>
      <c r="R1357" s="116"/>
      <c r="S1357" s="116"/>
      <c r="T1357" s="116"/>
      <c r="U1357" s="116"/>
      <c r="V1357" s="117"/>
      <c r="W1357" s="117"/>
      <c r="X1357" s="117"/>
      <c r="Y1357" s="117"/>
      <c r="Z1357" s="51"/>
      <c r="AA1357" s="85">
        <v>1357</v>
      </c>
      <c r="AB1357" s="85"/>
      <c r="AC1357">
        <v>3</v>
      </c>
      <c r="AD1357">
        <v>8</v>
      </c>
      <c r="AE1357">
        <v>0</v>
      </c>
      <c r="AF1357">
        <v>67</v>
      </c>
    </row>
    <row r="1358" spans="1:32" x14ac:dyDescent="0.3">
      <c r="A1358" t="s">
        <v>1800</v>
      </c>
      <c r="B1358" s="53"/>
      <c r="C1358" s="53"/>
      <c r="D1358" s="87">
        <f>Vertices[[#This Row],[followersCount]]/100000</f>
        <v>1.82E-3</v>
      </c>
      <c r="E1358" s="84"/>
      <c r="F1358" s="15"/>
      <c r="G1358" s="15"/>
      <c r="H1358" s="67" t="str">
        <f>IF(Vertices[[#This Row],[Size]]&gt;50,Vertices[[#This Row],[Vertex]],"")</f>
        <v/>
      </c>
      <c r="I1358" s="67"/>
      <c r="J1358" s="67"/>
      <c r="K1358" s="16"/>
      <c r="L1358" s="88"/>
      <c r="M1358" s="89">
        <v>7674.24951171875</v>
      </c>
      <c r="N1358" s="89">
        <v>2109.0068359375</v>
      </c>
      <c r="O1358" s="78"/>
      <c r="P1358" s="90"/>
      <c r="Q1358" s="90"/>
      <c r="R1358" s="116"/>
      <c r="S1358" s="116"/>
      <c r="T1358" s="116"/>
      <c r="U1358" s="116"/>
      <c r="V1358" s="117"/>
      <c r="W1358" s="117"/>
      <c r="X1358" s="117"/>
      <c r="Y1358" s="117"/>
      <c r="Z1358" s="51"/>
      <c r="AA1358" s="85">
        <v>1358</v>
      </c>
      <c r="AB1358" s="85"/>
      <c r="AC1358">
        <v>898</v>
      </c>
      <c r="AD1358">
        <v>182</v>
      </c>
      <c r="AE1358">
        <v>516</v>
      </c>
      <c r="AF1358">
        <v>304</v>
      </c>
    </row>
    <row r="1359" spans="1:32" x14ac:dyDescent="0.3">
      <c r="A1359" t="s">
        <v>1801</v>
      </c>
      <c r="B1359" s="53"/>
      <c r="C1359" s="53"/>
      <c r="D1359" s="87">
        <f>Vertices[[#This Row],[followersCount]]/100000</f>
        <v>1.4599999999999999E-3</v>
      </c>
      <c r="E1359" s="84"/>
      <c r="F1359" s="15"/>
      <c r="G1359" s="15"/>
      <c r="H1359" s="67" t="str">
        <f>IF(Vertices[[#This Row],[Size]]&gt;50,Vertices[[#This Row],[Vertex]],"")</f>
        <v/>
      </c>
      <c r="I1359" s="67"/>
      <c r="J1359" s="67"/>
      <c r="K1359" s="16"/>
      <c r="L1359" s="88"/>
      <c r="M1359" s="89">
        <v>3978.9873046875</v>
      </c>
      <c r="N1359" s="89">
        <v>286.126708984375</v>
      </c>
      <c r="O1359" s="78"/>
      <c r="P1359" s="90"/>
      <c r="Q1359" s="90"/>
      <c r="R1359" s="116"/>
      <c r="S1359" s="116"/>
      <c r="T1359" s="116"/>
      <c r="U1359" s="116"/>
      <c r="V1359" s="117"/>
      <c r="W1359" s="117"/>
      <c r="X1359" s="117"/>
      <c r="Y1359" s="117"/>
      <c r="Z1359" s="51"/>
      <c r="AA1359" s="85">
        <v>1359</v>
      </c>
      <c r="AB1359" s="85"/>
      <c r="AC1359">
        <v>907</v>
      </c>
      <c r="AD1359">
        <v>146</v>
      </c>
      <c r="AE1359">
        <v>239</v>
      </c>
      <c r="AF1359">
        <v>475</v>
      </c>
    </row>
    <row r="1360" spans="1:32" x14ac:dyDescent="0.3">
      <c r="A1360" t="s">
        <v>1802</v>
      </c>
      <c r="B1360" s="53"/>
      <c r="C1360" s="53"/>
      <c r="D1360" s="87">
        <f>Vertices[[#This Row],[followersCount]]/100000</f>
        <v>2.7499999999999998E-3</v>
      </c>
      <c r="E1360" s="84"/>
      <c r="F1360" s="15"/>
      <c r="G1360" s="15"/>
      <c r="H1360" s="67" t="str">
        <f>IF(Vertices[[#This Row],[Size]]&gt;50,Vertices[[#This Row],[Vertex]],"")</f>
        <v/>
      </c>
      <c r="I1360" s="67"/>
      <c r="J1360" s="67"/>
      <c r="K1360" s="16"/>
      <c r="L1360" s="88"/>
      <c r="M1360" s="89">
        <v>349.99267578125</v>
      </c>
      <c r="N1360" s="89">
        <v>4281.8544921875</v>
      </c>
      <c r="O1360" s="78"/>
      <c r="P1360" s="90"/>
      <c r="Q1360" s="90"/>
      <c r="R1360" s="116"/>
      <c r="S1360" s="116"/>
      <c r="T1360" s="116"/>
      <c r="U1360" s="116"/>
      <c r="V1360" s="117"/>
      <c r="W1360" s="117"/>
      <c r="X1360" s="117"/>
      <c r="Y1360" s="117"/>
      <c r="Z1360" s="51"/>
      <c r="AA1360" s="85">
        <v>1360</v>
      </c>
      <c r="AB1360" s="85"/>
      <c r="AC1360">
        <v>2238</v>
      </c>
      <c r="AD1360">
        <v>275</v>
      </c>
      <c r="AE1360">
        <v>3295</v>
      </c>
      <c r="AF1360">
        <v>2586</v>
      </c>
    </row>
    <row r="1361" spans="1:32" x14ac:dyDescent="0.3">
      <c r="A1361" t="s">
        <v>1803</v>
      </c>
      <c r="B1361" s="53"/>
      <c r="C1361" s="53"/>
      <c r="D1361" s="87">
        <f>Vertices[[#This Row],[followersCount]]/100000</f>
        <v>1.736E-2</v>
      </c>
      <c r="E1361" s="84"/>
      <c r="F1361" s="15"/>
      <c r="G1361" s="15"/>
      <c r="H1361" s="67" t="str">
        <f>IF(Vertices[[#This Row],[Size]]&gt;50,Vertices[[#This Row],[Vertex]],"")</f>
        <v/>
      </c>
      <c r="I1361" s="67"/>
      <c r="J1361" s="67"/>
      <c r="K1361" s="16"/>
      <c r="L1361" s="88"/>
      <c r="M1361" s="89">
        <v>3776.966796875</v>
      </c>
      <c r="N1361" s="89">
        <v>9735.5771484375</v>
      </c>
      <c r="O1361" s="78"/>
      <c r="P1361" s="90"/>
      <c r="Q1361" s="90"/>
      <c r="R1361" s="116"/>
      <c r="S1361" s="116"/>
      <c r="T1361" s="116"/>
      <c r="U1361" s="116"/>
      <c r="V1361" s="117"/>
      <c r="W1361" s="117"/>
      <c r="X1361" s="117"/>
      <c r="Y1361" s="117"/>
      <c r="Z1361" s="51"/>
      <c r="AA1361" s="85">
        <v>1361</v>
      </c>
      <c r="AB1361" s="85"/>
      <c r="AC1361">
        <v>1282</v>
      </c>
      <c r="AD1361">
        <v>1736</v>
      </c>
      <c r="AE1361">
        <v>5738</v>
      </c>
      <c r="AF1361">
        <v>377</v>
      </c>
    </row>
    <row r="1362" spans="1:32" x14ac:dyDescent="0.3">
      <c r="A1362" t="s">
        <v>1804</v>
      </c>
      <c r="B1362" s="53"/>
      <c r="C1362" s="53"/>
      <c r="D1362" s="87">
        <f>Vertices[[#This Row],[followersCount]]/100000</f>
        <v>4.0000000000000003E-5</v>
      </c>
      <c r="E1362" s="84"/>
      <c r="F1362" s="15"/>
      <c r="G1362" s="15"/>
      <c r="H1362" s="67" t="str">
        <f>IF(Vertices[[#This Row],[Size]]&gt;50,Vertices[[#This Row],[Vertex]],"")</f>
        <v/>
      </c>
      <c r="I1362" s="67"/>
      <c r="J1362" s="67"/>
      <c r="K1362" s="16"/>
      <c r="L1362" s="88"/>
      <c r="M1362" s="89">
        <v>7303.34912109375</v>
      </c>
      <c r="N1362" s="89">
        <v>1097.286376953125</v>
      </c>
      <c r="O1362" s="78"/>
      <c r="P1362" s="90"/>
      <c r="Q1362" s="90"/>
      <c r="R1362" s="116"/>
      <c r="S1362" s="116"/>
      <c r="T1362" s="116"/>
      <c r="U1362" s="116"/>
      <c r="V1362" s="117"/>
      <c r="W1362" s="117"/>
      <c r="X1362" s="117"/>
      <c r="Y1362" s="117"/>
      <c r="Z1362" s="51"/>
      <c r="AA1362" s="85">
        <v>1362</v>
      </c>
      <c r="AB1362" s="85"/>
      <c r="AC1362">
        <v>19</v>
      </c>
      <c r="AD1362">
        <v>4</v>
      </c>
      <c r="AE1362">
        <v>5</v>
      </c>
      <c r="AF1362">
        <v>161</v>
      </c>
    </row>
    <row r="1363" spans="1:32" x14ac:dyDescent="0.3">
      <c r="A1363" t="s">
        <v>1805</v>
      </c>
      <c r="B1363" s="53"/>
      <c r="C1363" s="53"/>
      <c r="D1363" s="87">
        <f>Vertices[[#This Row],[followersCount]]/100000</f>
        <v>2.98E-3</v>
      </c>
      <c r="E1363" s="84"/>
      <c r="F1363" s="15"/>
      <c r="G1363" s="15"/>
      <c r="H1363" s="67" t="str">
        <f>IF(Vertices[[#This Row],[Size]]&gt;50,Vertices[[#This Row],[Vertex]],"")</f>
        <v/>
      </c>
      <c r="I1363" s="67"/>
      <c r="J1363" s="67"/>
      <c r="K1363" s="16"/>
      <c r="L1363" s="88"/>
      <c r="M1363" s="89">
        <v>930.8353271484375</v>
      </c>
      <c r="N1363" s="89">
        <v>6795.70361328125</v>
      </c>
      <c r="O1363" s="78"/>
      <c r="P1363" s="90"/>
      <c r="Q1363" s="90"/>
      <c r="R1363" s="116"/>
      <c r="S1363" s="116"/>
      <c r="T1363" s="116"/>
      <c r="U1363" s="116"/>
      <c r="V1363" s="117"/>
      <c r="W1363" s="117"/>
      <c r="X1363" s="117"/>
      <c r="Y1363" s="117"/>
      <c r="Z1363" s="51"/>
      <c r="AA1363" s="85">
        <v>1363</v>
      </c>
      <c r="AB1363" s="85"/>
      <c r="AC1363">
        <v>4338</v>
      </c>
      <c r="AD1363">
        <v>298</v>
      </c>
      <c r="AE1363">
        <v>89</v>
      </c>
      <c r="AF1363">
        <v>188</v>
      </c>
    </row>
    <row r="1364" spans="1:32" x14ac:dyDescent="0.3">
      <c r="A1364" t="s">
        <v>1806</v>
      </c>
      <c r="B1364" s="53"/>
      <c r="C1364" s="53"/>
      <c r="D1364" s="87">
        <f>Vertices[[#This Row],[followersCount]]/100000</f>
        <v>1.56E-3</v>
      </c>
      <c r="E1364" s="84"/>
      <c r="F1364" s="15"/>
      <c r="G1364" s="15"/>
      <c r="H1364" s="67" t="str">
        <f>IF(Vertices[[#This Row],[Size]]&gt;50,Vertices[[#This Row],[Vertex]],"")</f>
        <v/>
      </c>
      <c r="I1364" s="67"/>
      <c r="J1364" s="67"/>
      <c r="K1364" s="16"/>
      <c r="L1364" s="88"/>
      <c r="M1364" s="89">
        <v>1612.870849609375</v>
      </c>
      <c r="N1364" s="89">
        <v>2963.21728515625</v>
      </c>
      <c r="O1364" s="78"/>
      <c r="P1364" s="90"/>
      <c r="Q1364" s="90"/>
      <c r="R1364" s="116"/>
      <c r="S1364" s="116"/>
      <c r="T1364" s="116"/>
      <c r="U1364" s="116"/>
      <c r="V1364" s="117"/>
      <c r="W1364" s="117"/>
      <c r="X1364" s="117"/>
      <c r="Y1364" s="117"/>
      <c r="Z1364" s="51"/>
      <c r="AA1364" s="85">
        <v>1364</v>
      </c>
      <c r="AB1364" s="85"/>
      <c r="AC1364">
        <v>600</v>
      </c>
      <c r="AD1364">
        <v>156</v>
      </c>
      <c r="AE1364">
        <v>237</v>
      </c>
      <c r="AF1364">
        <v>178</v>
      </c>
    </row>
    <row r="1365" spans="1:32" x14ac:dyDescent="0.3">
      <c r="A1365" t="s">
        <v>1807</v>
      </c>
      <c r="B1365" s="53"/>
      <c r="C1365" s="53"/>
      <c r="D1365" s="87">
        <f>Vertices[[#This Row],[followersCount]]/100000</f>
        <v>5.2999999999999998E-4</v>
      </c>
      <c r="E1365" s="84"/>
      <c r="F1365" s="15"/>
      <c r="G1365" s="15"/>
      <c r="H1365" s="67" t="str">
        <f>IF(Vertices[[#This Row],[Size]]&gt;50,Vertices[[#This Row],[Vertex]],"")</f>
        <v/>
      </c>
      <c r="I1365" s="67"/>
      <c r="J1365" s="67"/>
      <c r="K1365" s="16"/>
      <c r="L1365" s="88"/>
      <c r="M1365" s="89">
        <v>1923.90625</v>
      </c>
      <c r="N1365" s="89">
        <v>3040.908447265625</v>
      </c>
      <c r="O1365" s="78"/>
      <c r="P1365" s="90"/>
      <c r="Q1365" s="90"/>
      <c r="R1365" s="116"/>
      <c r="S1365" s="116"/>
      <c r="T1365" s="116"/>
      <c r="U1365" s="116"/>
      <c r="V1365" s="117"/>
      <c r="W1365" s="117"/>
      <c r="X1365" s="117"/>
      <c r="Y1365" s="117"/>
      <c r="Z1365" s="51"/>
      <c r="AA1365" s="85">
        <v>1365</v>
      </c>
      <c r="AB1365" s="85"/>
      <c r="AC1365">
        <v>53</v>
      </c>
      <c r="AD1365">
        <v>53</v>
      </c>
      <c r="AE1365">
        <v>307</v>
      </c>
      <c r="AF1365">
        <v>348</v>
      </c>
    </row>
    <row r="1366" spans="1:32" x14ac:dyDescent="0.3">
      <c r="A1366" t="s">
        <v>1808</v>
      </c>
      <c r="B1366" s="53"/>
      <c r="C1366" s="53"/>
      <c r="D1366" s="87">
        <f>Vertices[[#This Row],[followersCount]]/100000</f>
        <v>5.2999999999999998E-4</v>
      </c>
      <c r="E1366" s="84"/>
      <c r="F1366" s="15"/>
      <c r="G1366" s="15"/>
      <c r="H1366" s="67" t="str">
        <f>IF(Vertices[[#This Row],[Size]]&gt;50,Vertices[[#This Row],[Vertex]],"")</f>
        <v/>
      </c>
      <c r="I1366" s="67"/>
      <c r="J1366" s="67"/>
      <c r="K1366" s="16"/>
      <c r="L1366" s="88"/>
      <c r="M1366" s="89">
        <v>5894.10693359375</v>
      </c>
      <c r="N1366" s="89">
        <v>9667.3095703125</v>
      </c>
      <c r="O1366" s="78"/>
      <c r="P1366" s="90"/>
      <c r="Q1366" s="90"/>
      <c r="R1366" s="116"/>
      <c r="S1366" s="116"/>
      <c r="T1366" s="116"/>
      <c r="U1366" s="116"/>
      <c r="V1366" s="117"/>
      <c r="W1366" s="117"/>
      <c r="X1366" s="117"/>
      <c r="Y1366" s="117"/>
      <c r="Z1366" s="51"/>
      <c r="AA1366" s="85">
        <v>1366</v>
      </c>
      <c r="AB1366" s="85"/>
      <c r="AC1366">
        <v>16</v>
      </c>
      <c r="AD1366">
        <v>53</v>
      </c>
      <c r="AE1366">
        <v>0</v>
      </c>
      <c r="AF1366">
        <v>177</v>
      </c>
    </row>
    <row r="1367" spans="1:32" x14ac:dyDescent="0.3">
      <c r="A1367" t="s">
        <v>1809</v>
      </c>
      <c r="B1367" s="53"/>
      <c r="C1367" s="53"/>
      <c r="D1367" s="87">
        <f>Vertices[[#This Row],[followersCount]]/100000</f>
        <v>7.1000000000000002E-4</v>
      </c>
      <c r="E1367" s="84"/>
      <c r="F1367" s="15"/>
      <c r="G1367" s="15"/>
      <c r="H1367" s="67" t="str">
        <f>IF(Vertices[[#This Row],[Size]]&gt;50,Vertices[[#This Row],[Vertex]],"")</f>
        <v/>
      </c>
      <c r="I1367" s="67"/>
      <c r="J1367" s="67"/>
      <c r="K1367" s="16"/>
      <c r="L1367" s="88"/>
      <c r="M1367" s="89">
        <v>2455.9873046875</v>
      </c>
      <c r="N1367" s="89">
        <v>5663.2939453125</v>
      </c>
      <c r="O1367" s="78"/>
      <c r="P1367" s="90"/>
      <c r="Q1367" s="90"/>
      <c r="R1367" s="116"/>
      <c r="S1367" s="116"/>
      <c r="T1367" s="116"/>
      <c r="U1367" s="116"/>
      <c r="V1367" s="117"/>
      <c r="W1367" s="117"/>
      <c r="X1367" s="117"/>
      <c r="Y1367" s="117"/>
      <c r="Z1367" s="51"/>
      <c r="AA1367" s="85">
        <v>1367</v>
      </c>
      <c r="AB1367" s="85"/>
      <c r="AC1367">
        <v>43</v>
      </c>
      <c r="AD1367">
        <v>71</v>
      </c>
      <c r="AE1367">
        <v>0</v>
      </c>
      <c r="AF1367">
        <v>469</v>
      </c>
    </row>
    <row r="1368" spans="1:32" x14ac:dyDescent="0.3">
      <c r="A1368" t="s">
        <v>1810</v>
      </c>
      <c r="B1368" s="53"/>
      <c r="C1368" s="53"/>
      <c r="D1368" s="87">
        <f>Vertices[[#This Row],[followersCount]]/100000</f>
        <v>3.1199999999999999E-3</v>
      </c>
      <c r="E1368" s="84"/>
      <c r="F1368" s="15"/>
      <c r="G1368" s="15"/>
      <c r="H1368" s="67" t="str">
        <f>IF(Vertices[[#This Row],[Size]]&gt;50,Vertices[[#This Row],[Vertex]],"")</f>
        <v/>
      </c>
      <c r="I1368" s="67"/>
      <c r="J1368" s="67"/>
      <c r="K1368" s="16"/>
      <c r="L1368" s="88"/>
      <c r="M1368" s="89">
        <v>1912.0762939453125</v>
      </c>
      <c r="N1368" s="89">
        <v>8901.9326171875</v>
      </c>
      <c r="O1368" s="78"/>
      <c r="P1368" s="90"/>
      <c r="Q1368" s="90"/>
      <c r="R1368" s="116"/>
      <c r="S1368" s="116"/>
      <c r="T1368" s="116"/>
      <c r="U1368" s="116"/>
      <c r="V1368" s="117"/>
      <c r="W1368" s="117"/>
      <c r="X1368" s="117"/>
      <c r="Y1368" s="117"/>
      <c r="Z1368" s="51"/>
      <c r="AA1368" s="85">
        <v>1368</v>
      </c>
      <c r="AB1368" s="85"/>
      <c r="AC1368">
        <v>1763</v>
      </c>
      <c r="AD1368">
        <v>312</v>
      </c>
      <c r="AE1368">
        <v>1602</v>
      </c>
      <c r="AF1368">
        <v>344</v>
      </c>
    </row>
    <row r="1369" spans="1:32" x14ac:dyDescent="0.3">
      <c r="A1369" t="s">
        <v>1811</v>
      </c>
      <c r="B1369" s="53"/>
      <c r="C1369" s="53"/>
      <c r="D1369" s="87">
        <f>Vertices[[#This Row],[followersCount]]/100000</f>
        <v>5.6699999999999997E-3</v>
      </c>
      <c r="E1369" s="84"/>
      <c r="F1369" s="15"/>
      <c r="G1369" s="15"/>
      <c r="H1369" s="67" t="str">
        <f>IF(Vertices[[#This Row],[Size]]&gt;50,Vertices[[#This Row],[Vertex]],"")</f>
        <v/>
      </c>
      <c r="I1369" s="67"/>
      <c r="J1369" s="67"/>
      <c r="K1369" s="16"/>
      <c r="L1369" s="88"/>
      <c r="M1369" s="89">
        <v>6542.61083984375</v>
      </c>
      <c r="N1369" s="89">
        <v>821.66607666015625</v>
      </c>
      <c r="O1369" s="78"/>
      <c r="P1369" s="90"/>
      <c r="Q1369" s="90"/>
      <c r="R1369" s="116"/>
      <c r="S1369" s="116"/>
      <c r="T1369" s="116"/>
      <c r="U1369" s="116"/>
      <c r="V1369" s="117"/>
      <c r="W1369" s="117"/>
      <c r="X1369" s="117"/>
      <c r="Y1369" s="117"/>
      <c r="Z1369" s="51"/>
      <c r="AA1369" s="85">
        <v>1369</v>
      </c>
      <c r="AB1369" s="85"/>
      <c r="AC1369">
        <v>5492</v>
      </c>
      <c r="AD1369">
        <v>567</v>
      </c>
      <c r="AE1369">
        <v>47045</v>
      </c>
      <c r="AF1369">
        <v>425</v>
      </c>
    </row>
    <row r="1370" spans="1:32" x14ac:dyDescent="0.3">
      <c r="A1370" t="s">
        <v>1812</v>
      </c>
      <c r="B1370" s="53"/>
      <c r="C1370" s="53"/>
      <c r="D1370" s="87">
        <f>Vertices[[#This Row],[followersCount]]/100000</f>
        <v>3.4399999999999999E-3</v>
      </c>
      <c r="E1370" s="84"/>
      <c r="F1370" s="15"/>
      <c r="G1370" s="15"/>
      <c r="H1370" s="67" t="str">
        <f>IF(Vertices[[#This Row],[Size]]&gt;50,Vertices[[#This Row],[Vertex]],"")</f>
        <v/>
      </c>
      <c r="I1370" s="67"/>
      <c r="J1370" s="67"/>
      <c r="K1370" s="16"/>
      <c r="L1370" s="88"/>
      <c r="M1370" s="89">
        <v>1733.3603515625</v>
      </c>
      <c r="N1370" s="89">
        <v>8644.08203125</v>
      </c>
      <c r="O1370" s="78"/>
      <c r="P1370" s="90"/>
      <c r="Q1370" s="90"/>
      <c r="R1370" s="116"/>
      <c r="S1370" s="116"/>
      <c r="T1370" s="116"/>
      <c r="U1370" s="116"/>
      <c r="V1370" s="117"/>
      <c r="W1370" s="117"/>
      <c r="X1370" s="117"/>
      <c r="Y1370" s="117"/>
      <c r="Z1370" s="51"/>
      <c r="AA1370" s="85">
        <v>1370</v>
      </c>
      <c r="AB1370" s="85"/>
      <c r="AC1370">
        <v>1638</v>
      </c>
      <c r="AD1370">
        <v>344</v>
      </c>
      <c r="AE1370">
        <v>618</v>
      </c>
      <c r="AF1370">
        <v>262</v>
      </c>
    </row>
    <row r="1371" spans="1:32" x14ac:dyDescent="0.3">
      <c r="A1371" t="s">
        <v>1813</v>
      </c>
      <c r="B1371" s="53"/>
      <c r="C1371" s="53"/>
      <c r="D1371" s="87">
        <f>Vertices[[#This Row],[followersCount]]/100000</f>
        <v>3.0799999999999998E-3</v>
      </c>
      <c r="E1371" s="84"/>
      <c r="F1371" s="15"/>
      <c r="G1371" s="15"/>
      <c r="H1371" s="67" t="str">
        <f>IF(Vertices[[#This Row],[Size]]&gt;50,Vertices[[#This Row],[Vertex]],"")</f>
        <v/>
      </c>
      <c r="I1371" s="67"/>
      <c r="J1371" s="67"/>
      <c r="K1371" s="16"/>
      <c r="L1371" s="88"/>
      <c r="M1371" s="89">
        <v>9536.8291015625</v>
      </c>
      <c r="N1371" s="89">
        <v>5703.28955078125</v>
      </c>
      <c r="O1371" s="78"/>
      <c r="P1371" s="90"/>
      <c r="Q1371" s="90"/>
      <c r="R1371" s="116"/>
      <c r="S1371" s="116"/>
      <c r="T1371" s="116"/>
      <c r="U1371" s="116"/>
      <c r="V1371" s="117"/>
      <c r="W1371" s="117"/>
      <c r="X1371" s="117"/>
      <c r="Y1371" s="117"/>
      <c r="Z1371" s="51"/>
      <c r="AA1371" s="85">
        <v>1371</v>
      </c>
      <c r="AB1371" s="85"/>
      <c r="AC1371">
        <v>6195</v>
      </c>
      <c r="AD1371">
        <v>308</v>
      </c>
      <c r="AE1371">
        <v>7090</v>
      </c>
      <c r="AF1371">
        <v>297</v>
      </c>
    </row>
    <row r="1372" spans="1:32" x14ac:dyDescent="0.3">
      <c r="A1372" t="s">
        <v>1814</v>
      </c>
      <c r="B1372" s="53"/>
      <c r="C1372" s="53"/>
      <c r="D1372" s="87">
        <f>Vertices[[#This Row],[followersCount]]/100000</f>
        <v>4.0999999999999999E-4</v>
      </c>
      <c r="E1372" s="84"/>
      <c r="F1372" s="15"/>
      <c r="G1372" s="15"/>
      <c r="H1372" s="67" t="str">
        <f>IF(Vertices[[#This Row],[Size]]&gt;50,Vertices[[#This Row],[Vertex]],"")</f>
        <v/>
      </c>
      <c r="I1372" s="67"/>
      <c r="J1372" s="67"/>
      <c r="K1372" s="16"/>
      <c r="L1372" s="88"/>
      <c r="M1372" s="89">
        <v>1138.1973876953125</v>
      </c>
      <c r="N1372" s="89">
        <v>7552.19580078125</v>
      </c>
      <c r="O1372" s="78"/>
      <c r="P1372" s="90"/>
      <c r="Q1372" s="90"/>
      <c r="R1372" s="116"/>
      <c r="S1372" s="116"/>
      <c r="T1372" s="116"/>
      <c r="U1372" s="116"/>
      <c r="V1372" s="117"/>
      <c r="W1372" s="117"/>
      <c r="X1372" s="117"/>
      <c r="Y1372" s="117"/>
      <c r="Z1372" s="51"/>
      <c r="AA1372" s="85">
        <v>1372</v>
      </c>
      <c r="AB1372" s="85"/>
      <c r="AC1372">
        <v>0</v>
      </c>
      <c r="AD1372">
        <v>41</v>
      </c>
      <c r="AE1372">
        <v>1</v>
      </c>
      <c r="AF1372">
        <v>117</v>
      </c>
    </row>
    <row r="1373" spans="1:32" x14ac:dyDescent="0.3">
      <c r="A1373" t="s">
        <v>1815</v>
      </c>
      <c r="B1373" s="53"/>
      <c r="C1373" s="53"/>
      <c r="D1373" s="87">
        <f>Vertices[[#This Row],[followersCount]]/100000</f>
        <v>2.33E-3</v>
      </c>
      <c r="E1373" s="84"/>
      <c r="F1373" s="15"/>
      <c r="G1373" s="15"/>
      <c r="H1373" s="67" t="str">
        <f>IF(Vertices[[#This Row],[Size]]&gt;50,Vertices[[#This Row],[Vertex]],"")</f>
        <v/>
      </c>
      <c r="I1373" s="67"/>
      <c r="J1373" s="67"/>
      <c r="K1373" s="16"/>
      <c r="L1373" s="88"/>
      <c r="M1373" s="89">
        <v>8469.8388671875</v>
      </c>
      <c r="N1373" s="89">
        <v>2950.5048828125</v>
      </c>
      <c r="O1373" s="78"/>
      <c r="P1373" s="90"/>
      <c r="Q1373" s="90"/>
      <c r="R1373" s="116"/>
      <c r="S1373" s="116"/>
      <c r="T1373" s="116"/>
      <c r="U1373" s="116"/>
      <c r="V1373" s="117"/>
      <c r="W1373" s="117"/>
      <c r="X1373" s="117"/>
      <c r="Y1373" s="117"/>
      <c r="Z1373" s="51"/>
      <c r="AA1373" s="85">
        <v>1373</v>
      </c>
      <c r="AB1373" s="85"/>
      <c r="AC1373">
        <v>1130</v>
      </c>
      <c r="AD1373">
        <v>233</v>
      </c>
      <c r="AE1373">
        <v>983</v>
      </c>
      <c r="AF1373">
        <v>309</v>
      </c>
    </row>
    <row r="1374" spans="1:32" x14ac:dyDescent="0.3">
      <c r="A1374" t="s">
        <v>1816</v>
      </c>
      <c r="B1374" s="53"/>
      <c r="C1374" s="53"/>
      <c r="D1374" s="87">
        <f>Vertices[[#This Row],[followersCount]]/100000</f>
        <v>5.9999999999999995E-4</v>
      </c>
      <c r="E1374" s="84"/>
      <c r="F1374" s="15"/>
      <c r="G1374" s="15"/>
      <c r="H1374" s="67" t="str">
        <f>IF(Vertices[[#This Row],[Size]]&gt;50,Vertices[[#This Row],[Vertex]],"")</f>
        <v/>
      </c>
      <c r="I1374" s="67"/>
      <c r="J1374" s="67"/>
      <c r="K1374" s="16"/>
      <c r="L1374" s="88"/>
      <c r="M1374" s="89">
        <v>3434.750732421875</v>
      </c>
      <c r="N1374" s="89">
        <v>4087.47265625</v>
      </c>
      <c r="O1374" s="78"/>
      <c r="P1374" s="90"/>
      <c r="Q1374" s="90"/>
      <c r="R1374" s="116"/>
      <c r="S1374" s="116"/>
      <c r="T1374" s="116"/>
      <c r="U1374" s="116"/>
      <c r="V1374" s="117"/>
      <c r="W1374" s="117"/>
      <c r="X1374" s="117"/>
      <c r="Y1374" s="117"/>
      <c r="Z1374" s="51"/>
      <c r="AA1374" s="85">
        <v>1374</v>
      </c>
      <c r="AB1374" s="85"/>
      <c r="AC1374">
        <v>336</v>
      </c>
      <c r="AD1374">
        <v>60</v>
      </c>
      <c r="AE1374">
        <v>781</v>
      </c>
      <c r="AF1374">
        <v>406</v>
      </c>
    </row>
    <row r="1375" spans="1:32" x14ac:dyDescent="0.3">
      <c r="A1375" t="s">
        <v>1817</v>
      </c>
      <c r="B1375" s="53"/>
      <c r="C1375" s="53"/>
      <c r="D1375" s="87">
        <f>Vertices[[#This Row],[followersCount]]/100000</f>
        <v>1.4999999999999999E-4</v>
      </c>
      <c r="E1375" s="84"/>
      <c r="F1375" s="15"/>
      <c r="G1375" s="15"/>
      <c r="H1375" s="67" t="str">
        <f>IF(Vertices[[#This Row],[Size]]&gt;50,Vertices[[#This Row],[Vertex]],"")</f>
        <v/>
      </c>
      <c r="I1375" s="67"/>
      <c r="J1375" s="67"/>
      <c r="K1375" s="16"/>
      <c r="L1375" s="88"/>
      <c r="M1375" s="89">
        <v>3580.967529296875</v>
      </c>
      <c r="N1375" s="89">
        <v>7715.43896484375</v>
      </c>
      <c r="O1375" s="78"/>
      <c r="P1375" s="90"/>
      <c r="Q1375" s="90"/>
      <c r="R1375" s="116"/>
      <c r="S1375" s="116"/>
      <c r="T1375" s="116"/>
      <c r="U1375" s="116"/>
      <c r="V1375" s="117"/>
      <c r="W1375" s="117"/>
      <c r="X1375" s="117"/>
      <c r="Y1375" s="117"/>
      <c r="Z1375" s="51"/>
      <c r="AA1375" s="85">
        <v>1375</v>
      </c>
      <c r="AB1375" s="85"/>
      <c r="AC1375">
        <v>9</v>
      </c>
      <c r="AD1375">
        <v>15</v>
      </c>
      <c r="AE1375">
        <v>0</v>
      </c>
      <c r="AF1375">
        <v>49</v>
      </c>
    </row>
    <row r="1376" spans="1:32" x14ac:dyDescent="0.3">
      <c r="A1376" t="s">
        <v>1818</v>
      </c>
      <c r="B1376" s="53"/>
      <c r="C1376" s="53"/>
      <c r="D1376" s="87">
        <f>Vertices[[#This Row],[followersCount]]/100000</f>
        <v>2.3900000000000002E-3</v>
      </c>
      <c r="E1376" s="84"/>
      <c r="F1376" s="15"/>
      <c r="G1376" s="15"/>
      <c r="H1376" s="67" t="str">
        <f>IF(Vertices[[#This Row],[Size]]&gt;50,Vertices[[#This Row],[Vertex]],"")</f>
        <v/>
      </c>
      <c r="I1376" s="67"/>
      <c r="J1376" s="67"/>
      <c r="K1376" s="16"/>
      <c r="L1376" s="88"/>
      <c r="M1376" s="89">
        <v>2637.1826171875</v>
      </c>
      <c r="N1376" s="89">
        <v>2889.462890625</v>
      </c>
      <c r="O1376" s="78"/>
      <c r="P1376" s="90"/>
      <c r="Q1376" s="90"/>
      <c r="R1376" s="116"/>
      <c r="S1376" s="116"/>
      <c r="T1376" s="116"/>
      <c r="U1376" s="116"/>
      <c r="V1376" s="117"/>
      <c r="W1376" s="117"/>
      <c r="X1376" s="117"/>
      <c r="Y1376" s="117"/>
      <c r="Z1376" s="51"/>
      <c r="AA1376" s="85">
        <v>1376</v>
      </c>
      <c r="AB1376" s="85"/>
      <c r="AC1376">
        <v>5894</v>
      </c>
      <c r="AD1376">
        <v>239</v>
      </c>
      <c r="AE1376">
        <v>9536</v>
      </c>
      <c r="AF1376">
        <v>696</v>
      </c>
    </row>
    <row r="1377" spans="1:32" x14ac:dyDescent="0.3">
      <c r="A1377" t="s">
        <v>1819</v>
      </c>
      <c r="B1377" s="53"/>
      <c r="C1377" s="53"/>
      <c r="D1377" s="87">
        <f>Vertices[[#This Row],[followersCount]]/100000</f>
        <v>9.2000000000000003E-4</v>
      </c>
      <c r="E1377" s="84"/>
      <c r="F1377" s="15"/>
      <c r="G1377" s="15"/>
      <c r="H1377" s="67" t="str">
        <f>IF(Vertices[[#This Row],[Size]]&gt;50,Vertices[[#This Row],[Vertex]],"")</f>
        <v/>
      </c>
      <c r="I1377" s="67"/>
      <c r="J1377" s="67"/>
      <c r="K1377" s="16"/>
      <c r="L1377" s="88"/>
      <c r="M1377" s="89">
        <v>1576.6593017578125</v>
      </c>
      <c r="N1377" s="89">
        <v>4909.69873046875</v>
      </c>
      <c r="O1377" s="78"/>
      <c r="P1377" s="90"/>
      <c r="Q1377" s="90"/>
      <c r="R1377" s="116"/>
      <c r="S1377" s="116"/>
      <c r="T1377" s="116"/>
      <c r="U1377" s="116"/>
      <c r="V1377" s="117"/>
      <c r="W1377" s="117"/>
      <c r="X1377" s="117"/>
      <c r="Y1377" s="117"/>
      <c r="Z1377" s="51"/>
      <c r="AA1377" s="85">
        <v>1377</v>
      </c>
      <c r="AB1377" s="85"/>
      <c r="AC1377">
        <v>97</v>
      </c>
      <c r="AD1377">
        <v>92</v>
      </c>
      <c r="AE1377">
        <v>79</v>
      </c>
      <c r="AF1377">
        <v>718</v>
      </c>
    </row>
    <row r="1378" spans="1:32" x14ac:dyDescent="0.3">
      <c r="A1378" t="s">
        <v>1820</v>
      </c>
      <c r="B1378" s="53"/>
      <c r="C1378" s="53"/>
      <c r="D1378" s="87">
        <f>Vertices[[#This Row],[followersCount]]/100000</f>
        <v>1.1E-4</v>
      </c>
      <c r="E1378" s="84"/>
      <c r="F1378" s="15"/>
      <c r="G1378" s="15"/>
      <c r="H1378" s="67" t="str">
        <f>IF(Vertices[[#This Row],[Size]]&gt;50,Vertices[[#This Row],[Vertex]],"")</f>
        <v/>
      </c>
      <c r="I1378" s="67"/>
      <c r="J1378" s="67"/>
      <c r="K1378" s="16"/>
      <c r="L1378" s="88"/>
      <c r="M1378" s="89">
        <v>2272.507568359375</v>
      </c>
      <c r="N1378" s="89">
        <v>1226.2738037109375</v>
      </c>
      <c r="O1378" s="78"/>
      <c r="P1378" s="90"/>
      <c r="Q1378" s="90"/>
      <c r="R1378" s="116"/>
      <c r="S1378" s="116"/>
      <c r="T1378" s="116"/>
      <c r="U1378" s="116"/>
      <c r="V1378" s="117"/>
      <c r="W1378" s="117"/>
      <c r="X1378" s="117"/>
      <c r="Y1378" s="117"/>
      <c r="Z1378" s="51"/>
      <c r="AA1378" s="85">
        <v>1378</v>
      </c>
      <c r="AB1378" s="85"/>
      <c r="AC1378">
        <v>78</v>
      </c>
      <c r="AD1378">
        <v>11</v>
      </c>
      <c r="AE1378">
        <v>332</v>
      </c>
      <c r="AF1378">
        <v>106</v>
      </c>
    </row>
    <row r="1379" spans="1:32" x14ac:dyDescent="0.3">
      <c r="A1379" t="s">
        <v>1821</v>
      </c>
      <c r="B1379" s="53"/>
      <c r="C1379" s="53"/>
      <c r="D1379" s="87">
        <f>Vertices[[#This Row],[followersCount]]/100000</f>
        <v>3.7000000000000002E-3</v>
      </c>
      <c r="E1379" s="84"/>
      <c r="F1379" s="15"/>
      <c r="G1379" s="15"/>
      <c r="H1379" s="67" t="str">
        <f>IF(Vertices[[#This Row],[Size]]&gt;50,Vertices[[#This Row],[Vertex]],"")</f>
        <v/>
      </c>
      <c r="I1379" s="67"/>
      <c r="J1379" s="67"/>
      <c r="K1379" s="16"/>
      <c r="L1379" s="88"/>
      <c r="M1379" s="89">
        <v>8539.0380859375</v>
      </c>
      <c r="N1379" s="89">
        <v>7924.78125</v>
      </c>
      <c r="O1379" s="78"/>
      <c r="P1379" s="90"/>
      <c r="Q1379" s="90"/>
      <c r="R1379" s="116"/>
      <c r="S1379" s="116"/>
      <c r="T1379" s="116"/>
      <c r="U1379" s="116"/>
      <c r="V1379" s="117"/>
      <c r="W1379" s="117"/>
      <c r="X1379" s="117"/>
      <c r="Y1379" s="117"/>
      <c r="Z1379" s="51"/>
      <c r="AA1379" s="85">
        <v>1379</v>
      </c>
      <c r="AB1379" s="85"/>
      <c r="AC1379">
        <v>6223</v>
      </c>
      <c r="AD1379">
        <v>370</v>
      </c>
      <c r="AE1379">
        <v>5788</v>
      </c>
      <c r="AF1379">
        <v>1181</v>
      </c>
    </row>
    <row r="1380" spans="1:32" x14ac:dyDescent="0.3">
      <c r="A1380" t="s">
        <v>1822</v>
      </c>
      <c r="B1380" s="53"/>
      <c r="C1380" s="53"/>
      <c r="D1380" s="87">
        <f>Vertices[[#This Row],[followersCount]]/100000</f>
        <v>7.9500000000000005E-3</v>
      </c>
      <c r="E1380" s="84"/>
      <c r="F1380" s="15"/>
      <c r="G1380" s="15"/>
      <c r="H1380" s="67" t="str">
        <f>IF(Vertices[[#This Row],[Size]]&gt;50,Vertices[[#This Row],[Vertex]],"")</f>
        <v/>
      </c>
      <c r="I1380" s="67"/>
      <c r="J1380" s="67"/>
      <c r="K1380" s="16"/>
      <c r="L1380" s="88"/>
      <c r="M1380" s="89">
        <v>1371.84619140625</v>
      </c>
      <c r="N1380" s="89">
        <v>2349.592529296875</v>
      </c>
      <c r="O1380" s="78"/>
      <c r="P1380" s="90"/>
      <c r="Q1380" s="90"/>
      <c r="R1380" s="116"/>
      <c r="S1380" s="116"/>
      <c r="T1380" s="116"/>
      <c r="U1380" s="116"/>
      <c r="V1380" s="117"/>
      <c r="W1380" s="117"/>
      <c r="X1380" s="117"/>
      <c r="Y1380" s="117"/>
      <c r="Z1380" s="51"/>
      <c r="AA1380" s="85">
        <v>1380</v>
      </c>
      <c r="AB1380" s="85"/>
      <c r="AC1380">
        <v>625</v>
      </c>
      <c r="AD1380">
        <v>795</v>
      </c>
      <c r="AE1380">
        <v>107</v>
      </c>
      <c r="AF1380">
        <v>978</v>
      </c>
    </row>
    <row r="1381" spans="1:32" x14ac:dyDescent="0.3">
      <c r="A1381" t="s">
        <v>1823</v>
      </c>
      <c r="B1381" s="53"/>
      <c r="C1381" s="53"/>
      <c r="D1381" s="87">
        <f>Vertices[[#This Row],[followersCount]]/100000</f>
        <v>3.6999999999999999E-4</v>
      </c>
      <c r="E1381" s="84"/>
      <c r="F1381" s="15"/>
      <c r="G1381" s="15"/>
      <c r="H1381" s="67" t="str">
        <f>IF(Vertices[[#This Row],[Size]]&gt;50,Vertices[[#This Row],[Vertex]],"")</f>
        <v/>
      </c>
      <c r="I1381" s="67"/>
      <c r="J1381" s="67"/>
      <c r="K1381" s="16"/>
      <c r="L1381" s="88"/>
      <c r="M1381" s="89">
        <v>4301.3583984375</v>
      </c>
      <c r="N1381" s="89">
        <v>7112.26171875</v>
      </c>
      <c r="O1381" s="78"/>
      <c r="P1381" s="90"/>
      <c r="Q1381" s="90"/>
      <c r="R1381" s="116"/>
      <c r="S1381" s="116"/>
      <c r="T1381" s="116"/>
      <c r="U1381" s="116"/>
      <c r="V1381" s="117"/>
      <c r="W1381" s="117"/>
      <c r="X1381" s="117"/>
      <c r="Y1381" s="117"/>
      <c r="Z1381" s="51"/>
      <c r="AA1381" s="85">
        <v>1381</v>
      </c>
      <c r="AB1381" s="85"/>
      <c r="AC1381">
        <v>32</v>
      </c>
      <c r="AD1381">
        <v>37</v>
      </c>
      <c r="AE1381">
        <v>0</v>
      </c>
      <c r="AF1381">
        <v>71</v>
      </c>
    </row>
    <row r="1382" spans="1:32" x14ac:dyDescent="0.3">
      <c r="A1382" t="s">
        <v>1824</v>
      </c>
      <c r="B1382" s="53"/>
      <c r="C1382" s="53"/>
      <c r="D1382" s="87">
        <f>Vertices[[#This Row],[followersCount]]/100000</f>
        <v>1.6800000000000001E-3</v>
      </c>
      <c r="E1382" s="84"/>
      <c r="F1382" s="15"/>
      <c r="G1382" s="15"/>
      <c r="H1382" s="67" t="str">
        <f>IF(Vertices[[#This Row],[Size]]&gt;50,Vertices[[#This Row],[Vertex]],"")</f>
        <v/>
      </c>
      <c r="I1382" s="67"/>
      <c r="J1382" s="67"/>
      <c r="K1382" s="16"/>
      <c r="L1382" s="88"/>
      <c r="M1382" s="89">
        <v>8377.3896484375</v>
      </c>
      <c r="N1382" s="89">
        <v>1807.0577392578125</v>
      </c>
      <c r="O1382" s="78"/>
      <c r="P1382" s="90"/>
      <c r="Q1382" s="90"/>
      <c r="R1382" s="116"/>
      <c r="S1382" s="116"/>
      <c r="T1382" s="116"/>
      <c r="U1382" s="116"/>
      <c r="V1382" s="117"/>
      <c r="W1382" s="117"/>
      <c r="X1382" s="117"/>
      <c r="Y1382" s="117"/>
      <c r="Z1382" s="51"/>
      <c r="AA1382" s="85">
        <v>1382</v>
      </c>
      <c r="AB1382" s="85"/>
      <c r="AC1382">
        <v>320</v>
      </c>
      <c r="AD1382">
        <v>168</v>
      </c>
      <c r="AE1382">
        <v>2021</v>
      </c>
      <c r="AF1382">
        <v>1325</v>
      </c>
    </row>
    <row r="1383" spans="1:32" x14ac:dyDescent="0.3">
      <c r="A1383" t="s">
        <v>1825</v>
      </c>
      <c r="B1383" s="53"/>
      <c r="C1383" s="53"/>
      <c r="D1383" s="87">
        <f>Vertices[[#This Row],[followersCount]]/100000</f>
        <v>1.7010000000000001E-2</v>
      </c>
      <c r="E1383" s="84"/>
      <c r="F1383" s="15"/>
      <c r="G1383" s="15"/>
      <c r="H1383" s="67" t="str">
        <f>IF(Vertices[[#This Row],[Size]]&gt;50,Vertices[[#This Row],[Vertex]],"")</f>
        <v/>
      </c>
      <c r="I1383" s="67"/>
      <c r="J1383" s="67"/>
      <c r="K1383" s="16"/>
      <c r="L1383" s="88"/>
      <c r="M1383" s="89">
        <v>7523.92626953125</v>
      </c>
      <c r="N1383" s="89">
        <v>5905.58056640625</v>
      </c>
      <c r="O1383" s="78"/>
      <c r="P1383" s="90"/>
      <c r="Q1383" s="90"/>
      <c r="R1383" s="116"/>
      <c r="S1383" s="116"/>
      <c r="T1383" s="116"/>
      <c r="U1383" s="116"/>
      <c r="V1383" s="117"/>
      <c r="W1383" s="117"/>
      <c r="X1383" s="117"/>
      <c r="Y1383" s="117"/>
      <c r="Z1383" s="51"/>
      <c r="AA1383" s="85">
        <v>1383</v>
      </c>
      <c r="AB1383" s="85"/>
      <c r="AC1383">
        <v>5440</v>
      </c>
      <c r="AD1383">
        <v>1701</v>
      </c>
      <c r="AE1383">
        <v>280</v>
      </c>
      <c r="AF1383">
        <v>2100</v>
      </c>
    </row>
    <row r="1384" spans="1:32" x14ac:dyDescent="0.3">
      <c r="A1384" t="s">
        <v>1826</v>
      </c>
      <c r="B1384" s="53"/>
      <c r="C1384" s="53"/>
      <c r="D1384" s="87">
        <f>Vertices[[#This Row],[followersCount]]/100000</f>
        <v>1.0000000000000001E-5</v>
      </c>
      <c r="E1384" s="84"/>
      <c r="F1384" s="15"/>
      <c r="G1384" s="15"/>
      <c r="H1384" s="67" t="str">
        <f>IF(Vertices[[#This Row],[Size]]&gt;50,Vertices[[#This Row],[Vertex]],"")</f>
        <v/>
      </c>
      <c r="I1384" s="67"/>
      <c r="J1384" s="67"/>
      <c r="K1384" s="16"/>
      <c r="L1384" s="88"/>
      <c r="M1384" s="89">
        <v>5355.90380859375</v>
      </c>
      <c r="N1384" s="89">
        <v>9860.3515625</v>
      </c>
      <c r="O1384" s="78"/>
      <c r="P1384" s="90"/>
      <c r="Q1384" s="90"/>
      <c r="R1384" s="116"/>
      <c r="S1384" s="116"/>
      <c r="T1384" s="116"/>
      <c r="U1384" s="116"/>
      <c r="V1384" s="117"/>
      <c r="W1384" s="117"/>
      <c r="X1384" s="117"/>
      <c r="Y1384" s="117"/>
      <c r="Z1384" s="51"/>
      <c r="AA1384" s="85">
        <v>1384</v>
      </c>
      <c r="AB1384" s="85"/>
      <c r="AC1384">
        <v>5</v>
      </c>
      <c r="AD1384">
        <v>1</v>
      </c>
      <c r="AE1384">
        <v>0</v>
      </c>
      <c r="AF1384">
        <v>5</v>
      </c>
    </row>
    <row r="1385" spans="1:32" x14ac:dyDescent="0.3">
      <c r="A1385" t="s">
        <v>1827</v>
      </c>
      <c r="B1385" s="53"/>
      <c r="C1385" s="53"/>
      <c r="D1385" s="87">
        <f>Vertices[[#This Row],[followersCount]]/100000</f>
        <v>2.5200000000000001E-3</v>
      </c>
      <c r="E1385" s="84"/>
      <c r="F1385" s="15"/>
      <c r="G1385" s="15"/>
      <c r="H1385" s="67" t="str">
        <f>IF(Vertices[[#This Row],[Size]]&gt;50,Vertices[[#This Row],[Vertex]],"")</f>
        <v/>
      </c>
      <c r="I1385" s="67"/>
      <c r="J1385" s="67"/>
      <c r="K1385" s="16"/>
      <c r="L1385" s="88"/>
      <c r="M1385" s="89">
        <v>5777.5810546875</v>
      </c>
      <c r="N1385" s="89">
        <v>971.26397705078125</v>
      </c>
      <c r="O1385" s="78"/>
      <c r="P1385" s="90"/>
      <c r="Q1385" s="90"/>
      <c r="R1385" s="116"/>
      <c r="S1385" s="116"/>
      <c r="T1385" s="116"/>
      <c r="U1385" s="116"/>
      <c r="V1385" s="117"/>
      <c r="W1385" s="117"/>
      <c r="X1385" s="117"/>
      <c r="Y1385" s="117"/>
      <c r="Z1385" s="51"/>
      <c r="AA1385" s="85">
        <v>1385</v>
      </c>
      <c r="AB1385" s="85"/>
      <c r="AC1385">
        <v>5208</v>
      </c>
      <c r="AD1385">
        <v>252</v>
      </c>
      <c r="AE1385">
        <v>2380</v>
      </c>
      <c r="AF1385">
        <v>651</v>
      </c>
    </row>
    <row r="1386" spans="1:32" x14ac:dyDescent="0.3">
      <c r="A1386" t="s">
        <v>1828</v>
      </c>
      <c r="B1386" s="53"/>
      <c r="C1386" s="53"/>
      <c r="D1386" s="87">
        <f>Vertices[[#This Row],[followersCount]]/100000</f>
        <v>7.8799999999999999E-3</v>
      </c>
      <c r="E1386" s="84"/>
      <c r="F1386" s="15"/>
      <c r="G1386" s="15"/>
      <c r="H1386" s="67" t="str">
        <f>IF(Vertices[[#This Row],[Size]]&gt;50,Vertices[[#This Row],[Vertex]],"")</f>
        <v/>
      </c>
      <c r="I1386" s="67"/>
      <c r="J1386" s="67"/>
      <c r="K1386" s="16"/>
      <c r="L1386" s="88"/>
      <c r="M1386" s="89">
        <v>1358.1595458984375</v>
      </c>
      <c r="N1386" s="89">
        <v>6553.02978515625</v>
      </c>
      <c r="O1386" s="78"/>
      <c r="P1386" s="90"/>
      <c r="Q1386" s="90"/>
      <c r="R1386" s="116"/>
      <c r="S1386" s="116"/>
      <c r="T1386" s="116"/>
      <c r="U1386" s="116"/>
      <c r="V1386" s="117"/>
      <c r="W1386" s="117"/>
      <c r="X1386" s="117"/>
      <c r="Y1386" s="117"/>
      <c r="Z1386" s="51"/>
      <c r="AA1386" s="85">
        <v>1386</v>
      </c>
      <c r="AB1386" s="85"/>
      <c r="AC1386">
        <v>1170</v>
      </c>
      <c r="AD1386">
        <v>788</v>
      </c>
      <c r="AE1386">
        <v>763</v>
      </c>
      <c r="AF1386">
        <v>548</v>
      </c>
    </row>
    <row r="1387" spans="1:32" x14ac:dyDescent="0.3">
      <c r="A1387" t="s">
        <v>1829</v>
      </c>
      <c r="B1387" s="53"/>
      <c r="C1387" s="53"/>
      <c r="D1387" s="87">
        <f>Vertices[[#This Row],[followersCount]]/100000</f>
        <v>4.8999999999999998E-4</v>
      </c>
      <c r="E1387" s="84"/>
      <c r="F1387" s="15"/>
      <c r="G1387" s="15"/>
      <c r="H1387" s="67" t="str">
        <f>IF(Vertices[[#This Row],[Size]]&gt;50,Vertices[[#This Row],[Vertex]],"")</f>
        <v/>
      </c>
      <c r="I1387" s="67"/>
      <c r="J1387" s="67"/>
      <c r="K1387" s="16"/>
      <c r="L1387" s="88"/>
      <c r="M1387" s="89">
        <v>7225.6064453125</v>
      </c>
      <c r="N1387" s="89">
        <v>9127.060546875</v>
      </c>
      <c r="O1387" s="78"/>
      <c r="P1387" s="90"/>
      <c r="Q1387" s="90"/>
      <c r="R1387" s="116"/>
      <c r="S1387" s="116"/>
      <c r="T1387" s="116"/>
      <c r="U1387" s="116"/>
      <c r="V1387" s="117"/>
      <c r="W1387" s="117"/>
      <c r="X1387" s="117"/>
      <c r="Y1387" s="117"/>
      <c r="Z1387" s="51"/>
      <c r="AA1387" s="85">
        <v>1387</v>
      </c>
      <c r="AB1387" s="85"/>
      <c r="AC1387">
        <v>59</v>
      </c>
      <c r="AD1387">
        <v>49</v>
      </c>
      <c r="AE1387">
        <v>103</v>
      </c>
      <c r="AF1387">
        <v>280</v>
      </c>
    </row>
    <row r="1388" spans="1:32" x14ac:dyDescent="0.3">
      <c r="A1388" t="s">
        <v>1830</v>
      </c>
      <c r="B1388" s="53"/>
      <c r="C1388" s="53"/>
      <c r="D1388" s="87">
        <f>Vertices[[#This Row],[followersCount]]/100000</f>
        <v>4.7800000000000004E-3</v>
      </c>
      <c r="E1388" s="84"/>
      <c r="F1388" s="15"/>
      <c r="G1388" s="15"/>
      <c r="H1388" s="67" t="str">
        <f>IF(Vertices[[#This Row],[Size]]&gt;50,Vertices[[#This Row],[Vertex]],"")</f>
        <v/>
      </c>
      <c r="I1388" s="67"/>
      <c r="J1388" s="67"/>
      <c r="K1388" s="16"/>
      <c r="L1388" s="88"/>
      <c r="M1388" s="89">
        <v>6410.9833984375</v>
      </c>
      <c r="N1388" s="89">
        <v>1077.81884765625</v>
      </c>
      <c r="O1388" s="78"/>
      <c r="P1388" s="90"/>
      <c r="Q1388" s="90"/>
      <c r="R1388" s="116"/>
      <c r="S1388" s="116"/>
      <c r="T1388" s="116"/>
      <c r="U1388" s="116"/>
      <c r="V1388" s="117"/>
      <c r="W1388" s="117"/>
      <c r="X1388" s="117"/>
      <c r="Y1388" s="117"/>
      <c r="Z1388" s="51"/>
      <c r="AA1388" s="85">
        <v>1388</v>
      </c>
      <c r="AB1388" s="85"/>
      <c r="AC1388">
        <v>2392</v>
      </c>
      <c r="AD1388">
        <v>478</v>
      </c>
      <c r="AE1388">
        <v>103</v>
      </c>
      <c r="AF1388">
        <v>897</v>
      </c>
    </row>
    <row r="1389" spans="1:32" x14ac:dyDescent="0.3">
      <c r="A1389" t="s">
        <v>1831</v>
      </c>
      <c r="B1389" s="53"/>
      <c r="C1389" s="53"/>
      <c r="D1389" s="87">
        <f>Vertices[[#This Row],[followersCount]]/100000</f>
        <v>4.3400000000000001E-3</v>
      </c>
      <c r="E1389" s="84"/>
      <c r="F1389" s="15"/>
      <c r="G1389" s="15"/>
      <c r="H1389" s="67" t="str">
        <f>IF(Vertices[[#This Row],[Size]]&gt;50,Vertices[[#This Row],[Vertex]],"")</f>
        <v/>
      </c>
      <c r="I1389" s="67"/>
      <c r="J1389" s="67"/>
      <c r="K1389" s="16"/>
      <c r="L1389" s="88"/>
      <c r="M1389" s="89">
        <v>9358.3154296875</v>
      </c>
      <c r="N1389" s="89">
        <v>5616.60986328125</v>
      </c>
      <c r="O1389" s="78"/>
      <c r="P1389" s="90"/>
      <c r="Q1389" s="90"/>
      <c r="R1389" s="116"/>
      <c r="S1389" s="116"/>
      <c r="T1389" s="116"/>
      <c r="U1389" s="116"/>
      <c r="V1389" s="117"/>
      <c r="W1389" s="117"/>
      <c r="X1389" s="117"/>
      <c r="Y1389" s="117"/>
      <c r="Z1389" s="51"/>
      <c r="AA1389" s="85">
        <v>1389</v>
      </c>
      <c r="AB1389" s="85"/>
      <c r="AC1389">
        <v>10679</v>
      </c>
      <c r="AD1389">
        <v>434</v>
      </c>
      <c r="AE1389">
        <v>4798</v>
      </c>
      <c r="AF1389">
        <v>117</v>
      </c>
    </row>
    <row r="1390" spans="1:32" x14ac:dyDescent="0.3">
      <c r="A1390" t="s">
        <v>1832</v>
      </c>
      <c r="B1390" s="53"/>
      <c r="C1390" s="53"/>
      <c r="D1390" s="87">
        <f>Vertices[[#This Row],[followersCount]]/100000</f>
        <v>2.3800000000000002E-3</v>
      </c>
      <c r="E1390" s="84"/>
      <c r="F1390" s="15"/>
      <c r="G1390" s="15"/>
      <c r="H1390" s="67" t="str">
        <f>IF(Vertices[[#This Row],[Size]]&gt;50,Vertices[[#This Row],[Vertex]],"")</f>
        <v/>
      </c>
      <c r="I1390" s="67"/>
      <c r="J1390" s="67"/>
      <c r="K1390" s="16"/>
      <c r="L1390" s="88"/>
      <c r="M1390" s="89">
        <v>9199.1591796875</v>
      </c>
      <c r="N1390" s="89">
        <v>7365.2958984375</v>
      </c>
      <c r="O1390" s="78"/>
      <c r="P1390" s="90"/>
      <c r="Q1390" s="90"/>
      <c r="R1390" s="116"/>
      <c r="S1390" s="116"/>
      <c r="T1390" s="116"/>
      <c r="U1390" s="116"/>
      <c r="V1390" s="117"/>
      <c r="W1390" s="117"/>
      <c r="X1390" s="117"/>
      <c r="Y1390" s="117"/>
      <c r="Z1390" s="51"/>
      <c r="AA1390" s="85">
        <v>1390</v>
      </c>
      <c r="AB1390" s="85"/>
      <c r="AC1390">
        <v>147</v>
      </c>
      <c r="AD1390">
        <v>238</v>
      </c>
      <c r="AE1390">
        <v>28</v>
      </c>
      <c r="AF1390">
        <v>129</v>
      </c>
    </row>
    <row r="1391" spans="1:32" x14ac:dyDescent="0.3">
      <c r="A1391" t="s">
        <v>1833</v>
      </c>
      <c r="B1391" s="53"/>
      <c r="C1391" s="53"/>
      <c r="D1391" s="87">
        <f>Vertices[[#This Row],[followersCount]]/100000</f>
        <v>4.1000000000000003E-3</v>
      </c>
      <c r="E1391" s="84"/>
      <c r="F1391" s="15"/>
      <c r="G1391" s="15"/>
      <c r="H1391" s="67" t="str">
        <f>IF(Vertices[[#This Row],[Size]]&gt;50,Vertices[[#This Row],[Vertex]],"")</f>
        <v/>
      </c>
      <c r="I1391" s="67"/>
      <c r="J1391" s="67"/>
      <c r="K1391" s="16"/>
      <c r="L1391" s="88"/>
      <c r="M1391" s="89">
        <v>8485.1591796875</v>
      </c>
      <c r="N1391" s="89">
        <v>3540.570556640625</v>
      </c>
      <c r="O1391" s="78"/>
      <c r="P1391" s="90"/>
      <c r="Q1391" s="90"/>
      <c r="R1391" s="116"/>
      <c r="S1391" s="116"/>
      <c r="T1391" s="116"/>
      <c r="U1391" s="116"/>
      <c r="V1391" s="117"/>
      <c r="W1391" s="117"/>
      <c r="X1391" s="117"/>
      <c r="Y1391" s="117"/>
      <c r="Z1391" s="51"/>
      <c r="AA1391" s="85">
        <v>1391</v>
      </c>
      <c r="AB1391" s="85"/>
      <c r="AC1391">
        <v>2296</v>
      </c>
      <c r="AD1391">
        <v>410</v>
      </c>
      <c r="AE1391">
        <v>226</v>
      </c>
      <c r="AF1391">
        <v>563</v>
      </c>
    </row>
    <row r="1392" spans="1:32" x14ac:dyDescent="0.3">
      <c r="A1392" t="s">
        <v>1834</v>
      </c>
      <c r="B1392" s="53"/>
      <c r="C1392" s="53"/>
      <c r="D1392" s="87">
        <f>Vertices[[#This Row],[followersCount]]/100000</f>
        <v>1.4300000000000001E-3</v>
      </c>
      <c r="E1392" s="84"/>
      <c r="F1392" s="15"/>
      <c r="G1392" s="15"/>
      <c r="H1392" s="67" t="str">
        <f>IF(Vertices[[#This Row],[Size]]&gt;50,Vertices[[#This Row],[Vertex]],"")</f>
        <v/>
      </c>
      <c r="I1392" s="67"/>
      <c r="J1392" s="67"/>
      <c r="K1392" s="16"/>
      <c r="L1392" s="88"/>
      <c r="M1392" s="89">
        <v>2814.401611328125</v>
      </c>
      <c r="N1392" s="89">
        <v>972.40985107421875</v>
      </c>
      <c r="O1392" s="78"/>
      <c r="P1392" s="90"/>
      <c r="Q1392" s="90"/>
      <c r="R1392" s="116"/>
      <c r="S1392" s="116"/>
      <c r="T1392" s="116"/>
      <c r="U1392" s="116"/>
      <c r="V1392" s="117"/>
      <c r="W1392" s="117"/>
      <c r="X1392" s="117"/>
      <c r="Y1392" s="117"/>
      <c r="Z1392" s="51"/>
      <c r="AA1392" s="85">
        <v>1392</v>
      </c>
      <c r="AB1392" s="85"/>
      <c r="AC1392">
        <v>599</v>
      </c>
      <c r="AD1392">
        <v>143</v>
      </c>
      <c r="AE1392">
        <v>202</v>
      </c>
      <c r="AF1392">
        <v>590</v>
      </c>
    </row>
    <row r="1393" spans="1:32" x14ac:dyDescent="0.3">
      <c r="A1393" t="s">
        <v>1835</v>
      </c>
      <c r="B1393" s="53"/>
      <c r="C1393" s="53"/>
      <c r="D1393" s="87">
        <f>Vertices[[#This Row],[followersCount]]/100000</f>
        <v>1E-3</v>
      </c>
      <c r="E1393" s="84"/>
      <c r="F1393" s="15"/>
      <c r="G1393" s="15"/>
      <c r="H1393" s="67" t="str">
        <f>IF(Vertices[[#This Row],[Size]]&gt;50,Vertices[[#This Row],[Vertex]],"")</f>
        <v/>
      </c>
      <c r="I1393" s="67"/>
      <c r="J1393" s="67"/>
      <c r="K1393" s="16"/>
      <c r="L1393" s="88"/>
      <c r="M1393" s="89">
        <v>4225.6572265625</v>
      </c>
      <c r="N1393" s="89">
        <v>9787.8486328125</v>
      </c>
      <c r="O1393" s="78"/>
      <c r="P1393" s="90"/>
      <c r="Q1393" s="90"/>
      <c r="R1393" s="116"/>
      <c r="S1393" s="116"/>
      <c r="T1393" s="116"/>
      <c r="U1393" s="116"/>
      <c r="V1393" s="117"/>
      <c r="W1393" s="117"/>
      <c r="X1393" s="117"/>
      <c r="Y1393" s="117"/>
      <c r="Z1393" s="51"/>
      <c r="AA1393" s="85">
        <v>1393</v>
      </c>
      <c r="AB1393" s="85"/>
      <c r="AC1393">
        <v>1118</v>
      </c>
      <c r="AD1393">
        <v>100</v>
      </c>
      <c r="AE1393">
        <v>346</v>
      </c>
      <c r="AF1393">
        <v>316</v>
      </c>
    </row>
    <row r="1394" spans="1:32" x14ac:dyDescent="0.3">
      <c r="A1394" t="s">
        <v>1836</v>
      </c>
      <c r="B1394" s="53"/>
      <c r="C1394" s="53"/>
      <c r="D1394" s="87">
        <f>Vertices[[#This Row],[followersCount]]/100000</f>
        <v>2.4000000000000001E-4</v>
      </c>
      <c r="E1394" s="84"/>
      <c r="F1394" s="15"/>
      <c r="G1394" s="15"/>
      <c r="H1394" s="67" t="str">
        <f>IF(Vertices[[#This Row],[Size]]&gt;50,Vertices[[#This Row],[Vertex]],"")</f>
        <v/>
      </c>
      <c r="I1394" s="67"/>
      <c r="J1394" s="67"/>
      <c r="K1394" s="16"/>
      <c r="L1394" s="88"/>
      <c r="M1394" s="89">
        <v>8792.5361328125</v>
      </c>
      <c r="N1394" s="89">
        <v>3774.6689453125</v>
      </c>
      <c r="O1394" s="78"/>
      <c r="P1394" s="90"/>
      <c r="Q1394" s="90"/>
      <c r="R1394" s="116"/>
      <c r="S1394" s="116"/>
      <c r="T1394" s="116"/>
      <c r="U1394" s="116"/>
      <c r="V1394" s="117"/>
      <c r="W1394" s="117"/>
      <c r="X1394" s="117"/>
      <c r="Y1394" s="117"/>
      <c r="Z1394" s="51"/>
      <c r="AA1394" s="85">
        <v>1394</v>
      </c>
      <c r="AB1394" s="85"/>
      <c r="AC1394">
        <v>165</v>
      </c>
      <c r="AD1394">
        <v>24</v>
      </c>
      <c r="AE1394">
        <v>175</v>
      </c>
      <c r="AF1394">
        <v>242</v>
      </c>
    </row>
    <row r="1395" spans="1:32" x14ac:dyDescent="0.3">
      <c r="A1395" t="s">
        <v>1837</v>
      </c>
      <c r="B1395" s="53"/>
      <c r="C1395" s="53"/>
      <c r="D1395" s="87">
        <f>Vertices[[#This Row],[followersCount]]/100000</f>
        <v>2.4000000000000001E-4</v>
      </c>
      <c r="E1395" s="84"/>
      <c r="F1395" s="15"/>
      <c r="G1395" s="15"/>
      <c r="H1395" s="67" t="str">
        <f>IF(Vertices[[#This Row],[Size]]&gt;50,Vertices[[#This Row],[Vertex]],"")</f>
        <v/>
      </c>
      <c r="I1395" s="67"/>
      <c r="J1395" s="67"/>
      <c r="K1395" s="16"/>
      <c r="L1395" s="88"/>
      <c r="M1395" s="89">
        <v>3330.184814453125</v>
      </c>
      <c r="N1395" s="89">
        <v>9022.384765625</v>
      </c>
      <c r="O1395" s="78"/>
      <c r="P1395" s="90"/>
      <c r="Q1395" s="90"/>
      <c r="R1395" s="116"/>
      <c r="S1395" s="116"/>
      <c r="T1395" s="116"/>
      <c r="U1395" s="116"/>
      <c r="V1395" s="117"/>
      <c r="W1395" s="117"/>
      <c r="X1395" s="117"/>
      <c r="Y1395" s="117"/>
      <c r="Z1395" s="51"/>
      <c r="AA1395" s="85">
        <v>1395</v>
      </c>
      <c r="AB1395" s="85"/>
      <c r="AC1395">
        <v>19</v>
      </c>
      <c r="AD1395">
        <v>24</v>
      </c>
      <c r="AE1395">
        <v>4</v>
      </c>
      <c r="AF1395">
        <v>141</v>
      </c>
    </row>
    <row r="1396" spans="1:32" x14ac:dyDescent="0.3">
      <c r="A1396" t="s">
        <v>1838</v>
      </c>
      <c r="B1396" s="53"/>
      <c r="C1396" s="53"/>
      <c r="D1396" s="87">
        <f>Vertices[[#This Row],[followersCount]]/100000</f>
        <v>1.3999999999999999E-4</v>
      </c>
      <c r="E1396" s="84"/>
      <c r="F1396" s="15"/>
      <c r="G1396" s="15"/>
      <c r="H1396" s="67" t="str">
        <f>IF(Vertices[[#This Row],[Size]]&gt;50,Vertices[[#This Row],[Vertex]],"")</f>
        <v/>
      </c>
      <c r="I1396" s="67"/>
      <c r="J1396" s="67"/>
      <c r="K1396" s="16"/>
      <c r="L1396" s="88"/>
      <c r="M1396" s="89">
        <v>946.6236572265625</v>
      </c>
      <c r="N1396" s="89">
        <v>5093.1396484375</v>
      </c>
      <c r="O1396" s="78"/>
      <c r="P1396" s="90"/>
      <c r="Q1396" s="90"/>
      <c r="R1396" s="116"/>
      <c r="S1396" s="116"/>
      <c r="T1396" s="116"/>
      <c r="U1396" s="116"/>
      <c r="V1396" s="117"/>
      <c r="W1396" s="117"/>
      <c r="X1396" s="117"/>
      <c r="Y1396" s="117"/>
      <c r="Z1396" s="51"/>
      <c r="AA1396" s="85">
        <v>1396</v>
      </c>
      <c r="AB1396" s="85"/>
      <c r="AC1396">
        <v>107</v>
      </c>
      <c r="AD1396">
        <v>14</v>
      </c>
      <c r="AE1396">
        <v>38</v>
      </c>
      <c r="AF1396">
        <v>201</v>
      </c>
    </row>
    <row r="1397" spans="1:32" x14ac:dyDescent="0.3">
      <c r="A1397" t="s">
        <v>1839</v>
      </c>
      <c r="B1397" s="53"/>
      <c r="C1397" s="53"/>
      <c r="D1397" s="87">
        <f>Vertices[[#This Row],[followersCount]]/100000</f>
        <v>2.81E-3</v>
      </c>
      <c r="E1397" s="84"/>
      <c r="F1397" s="15"/>
      <c r="G1397" s="15"/>
      <c r="H1397" s="67" t="str">
        <f>IF(Vertices[[#This Row],[Size]]&gt;50,Vertices[[#This Row],[Vertex]],"")</f>
        <v/>
      </c>
      <c r="I1397" s="67"/>
      <c r="J1397" s="67"/>
      <c r="K1397" s="16"/>
      <c r="L1397" s="88"/>
      <c r="M1397" s="89">
        <v>7544.59912109375</v>
      </c>
      <c r="N1397" s="89">
        <v>7984.04833984375</v>
      </c>
      <c r="O1397" s="78"/>
      <c r="P1397" s="90"/>
      <c r="Q1397" s="90"/>
      <c r="R1397" s="116"/>
      <c r="S1397" s="116"/>
      <c r="T1397" s="116"/>
      <c r="U1397" s="116"/>
      <c r="V1397" s="117"/>
      <c r="W1397" s="117"/>
      <c r="X1397" s="117"/>
      <c r="Y1397" s="117"/>
      <c r="Z1397" s="51"/>
      <c r="AA1397" s="85">
        <v>1397</v>
      </c>
      <c r="AB1397" s="85"/>
      <c r="AC1397">
        <v>1170</v>
      </c>
      <c r="AD1397">
        <v>281</v>
      </c>
      <c r="AE1397">
        <v>2</v>
      </c>
      <c r="AF1397">
        <v>666</v>
      </c>
    </row>
    <row r="1398" spans="1:32" x14ac:dyDescent="0.3">
      <c r="A1398" t="s">
        <v>1840</v>
      </c>
      <c r="B1398" s="53"/>
      <c r="C1398" s="53"/>
      <c r="D1398" s="87">
        <f>Vertices[[#This Row],[followersCount]]/100000</f>
        <v>3.6000000000000002E-4</v>
      </c>
      <c r="E1398" s="84"/>
      <c r="F1398" s="15"/>
      <c r="G1398" s="15"/>
      <c r="H1398" s="67" t="str">
        <f>IF(Vertices[[#This Row],[Size]]&gt;50,Vertices[[#This Row],[Vertex]],"")</f>
        <v/>
      </c>
      <c r="I1398" s="67"/>
      <c r="J1398" s="67"/>
      <c r="K1398" s="16"/>
      <c r="L1398" s="88"/>
      <c r="M1398" s="89">
        <v>5816.509765625</v>
      </c>
      <c r="N1398" s="89">
        <v>3455.9482421875</v>
      </c>
      <c r="O1398" s="78"/>
      <c r="P1398" s="90"/>
      <c r="Q1398" s="90"/>
      <c r="R1398" s="116"/>
      <c r="S1398" s="116"/>
      <c r="T1398" s="116"/>
      <c r="U1398" s="116"/>
      <c r="V1398" s="117"/>
      <c r="W1398" s="117"/>
      <c r="X1398" s="117"/>
      <c r="Y1398" s="117"/>
      <c r="Z1398" s="51"/>
      <c r="AA1398" s="85">
        <v>1398</v>
      </c>
      <c r="AB1398" s="85"/>
      <c r="AC1398">
        <v>8</v>
      </c>
      <c r="AD1398">
        <v>36</v>
      </c>
      <c r="AE1398">
        <v>8</v>
      </c>
      <c r="AF1398">
        <v>79</v>
      </c>
    </row>
    <row r="1399" spans="1:32" x14ac:dyDescent="0.3">
      <c r="A1399" t="s">
        <v>1841</v>
      </c>
      <c r="B1399" s="53"/>
      <c r="C1399" s="53"/>
      <c r="D1399" s="87">
        <f>Vertices[[#This Row],[followersCount]]/100000</f>
        <v>4.0000000000000003E-5</v>
      </c>
      <c r="E1399" s="84"/>
      <c r="F1399" s="15"/>
      <c r="G1399" s="15"/>
      <c r="H1399" s="67" t="str">
        <f>IF(Vertices[[#This Row],[Size]]&gt;50,Vertices[[#This Row],[Vertex]],"")</f>
        <v/>
      </c>
      <c r="I1399" s="67"/>
      <c r="J1399" s="67"/>
      <c r="K1399" s="16"/>
      <c r="L1399" s="88"/>
      <c r="M1399" s="89">
        <v>5284.333984375</v>
      </c>
      <c r="N1399" s="89">
        <v>9185.32421875</v>
      </c>
      <c r="O1399" s="78"/>
      <c r="P1399" s="90"/>
      <c r="Q1399" s="90"/>
      <c r="R1399" s="116"/>
      <c r="S1399" s="116"/>
      <c r="T1399" s="116"/>
      <c r="U1399" s="116"/>
      <c r="V1399" s="117"/>
      <c r="W1399" s="117"/>
      <c r="X1399" s="117"/>
      <c r="Y1399" s="117"/>
      <c r="Z1399" s="51"/>
      <c r="AA1399" s="85">
        <v>1399</v>
      </c>
      <c r="AB1399" s="85"/>
      <c r="AC1399">
        <v>4</v>
      </c>
      <c r="AD1399">
        <v>4</v>
      </c>
      <c r="AE1399">
        <v>0</v>
      </c>
      <c r="AF1399">
        <v>25</v>
      </c>
    </row>
    <row r="1400" spans="1:32" x14ac:dyDescent="0.3">
      <c r="A1400" t="s">
        <v>1842</v>
      </c>
      <c r="B1400" s="53"/>
      <c r="C1400" s="53"/>
      <c r="D1400" s="87">
        <f>Vertices[[#This Row],[followersCount]]/100000</f>
        <v>6.0000000000000002E-5</v>
      </c>
      <c r="E1400" s="84"/>
      <c r="F1400" s="15"/>
      <c r="G1400" s="15"/>
      <c r="H1400" s="67" t="str">
        <f>IF(Vertices[[#This Row],[Size]]&gt;50,Vertices[[#This Row],[Vertex]],"")</f>
        <v/>
      </c>
      <c r="I1400" s="67"/>
      <c r="J1400" s="67"/>
      <c r="K1400" s="16"/>
      <c r="L1400" s="88"/>
      <c r="M1400" s="89">
        <v>5868.1962890625</v>
      </c>
      <c r="N1400" s="89">
        <v>3844.760498046875</v>
      </c>
      <c r="O1400" s="78"/>
      <c r="P1400" s="90"/>
      <c r="Q1400" s="90"/>
      <c r="R1400" s="116"/>
      <c r="S1400" s="116"/>
      <c r="T1400" s="116"/>
      <c r="U1400" s="116"/>
      <c r="V1400" s="117"/>
      <c r="W1400" s="117"/>
      <c r="X1400" s="117"/>
      <c r="Y1400" s="117"/>
      <c r="Z1400" s="51"/>
      <c r="AA1400" s="85">
        <v>1400</v>
      </c>
      <c r="AB1400" s="85"/>
      <c r="AC1400">
        <v>17</v>
      </c>
      <c r="AD1400">
        <v>6</v>
      </c>
      <c r="AE1400">
        <v>10</v>
      </c>
      <c r="AF1400">
        <v>25</v>
      </c>
    </row>
    <row r="1401" spans="1:32" x14ac:dyDescent="0.3">
      <c r="A1401" t="s">
        <v>1843</v>
      </c>
      <c r="B1401" s="53"/>
      <c r="C1401" s="53"/>
      <c r="D1401" s="87">
        <f>Vertices[[#This Row],[followersCount]]/100000</f>
        <v>6.9999999999999999E-4</v>
      </c>
      <c r="E1401" s="84"/>
      <c r="F1401" s="15"/>
      <c r="G1401" s="15"/>
      <c r="H1401" s="67" t="str">
        <f>IF(Vertices[[#This Row],[Size]]&gt;50,Vertices[[#This Row],[Vertex]],"")</f>
        <v/>
      </c>
      <c r="I1401" s="67"/>
      <c r="J1401" s="67"/>
      <c r="K1401" s="16"/>
      <c r="L1401" s="88"/>
      <c r="M1401" s="89">
        <v>1751.5689697265625</v>
      </c>
      <c r="N1401" s="89">
        <v>5033.6005859375</v>
      </c>
      <c r="O1401" s="78"/>
      <c r="P1401" s="90"/>
      <c r="Q1401" s="90"/>
      <c r="R1401" s="116"/>
      <c r="S1401" s="116"/>
      <c r="T1401" s="116"/>
      <c r="U1401" s="116"/>
      <c r="V1401" s="117"/>
      <c r="W1401" s="117"/>
      <c r="X1401" s="117"/>
      <c r="Y1401" s="117"/>
      <c r="Z1401" s="51"/>
      <c r="AA1401" s="85">
        <v>1401</v>
      </c>
      <c r="AB1401" s="85"/>
      <c r="AC1401">
        <v>171</v>
      </c>
      <c r="AD1401">
        <v>70</v>
      </c>
      <c r="AE1401">
        <v>2</v>
      </c>
      <c r="AF1401">
        <v>32</v>
      </c>
    </row>
    <row r="1402" spans="1:32" x14ac:dyDescent="0.3">
      <c r="A1402" t="s">
        <v>244</v>
      </c>
      <c r="B1402" s="53"/>
      <c r="C1402" s="53"/>
      <c r="D1402" s="87">
        <f>Vertices[[#This Row],[followersCount]]/100000</f>
        <v>5.2999999999999998E-4</v>
      </c>
      <c r="E1402" s="84"/>
      <c r="F1402" s="15"/>
      <c r="G1402" s="15"/>
      <c r="H1402" s="67" t="str">
        <f>IF(Vertices[[#This Row],[Size]]&gt;50,Vertices[[#This Row],[Vertex]],"")</f>
        <v/>
      </c>
      <c r="I1402" s="67"/>
      <c r="J1402" s="67"/>
      <c r="K1402" s="16"/>
      <c r="L1402" s="88"/>
      <c r="M1402" s="89">
        <v>6007.853515625</v>
      </c>
      <c r="N1402" s="89">
        <v>5106.37255859375</v>
      </c>
      <c r="O1402" s="78"/>
      <c r="P1402" s="90"/>
      <c r="Q1402" s="90"/>
      <c r="R1402" s="116"/>
      <c r="S1402" s="116"/>
      <c r="T1402" s="116"/>
      <c r="U1402" s="116"/>
      <c r="V1402" s="117"/>
      <c r="W1402" s="117"/>
      <c r="X1402" s="117"/>
      <c r="Y1402" s="117"/>
      <c r="Z1402" s="51"/>
      <c r="AA1402" s="85">
        <v>1402</v>
      </c>
      <c r="AB1402" s="85"/>
      <c r="AC1402">
        <v>107</v>
      </c>
      <c r="AD1402">
        <v>53</v>
      </c>
      <c r="AE1402">
        <v>188</v>
      </c>
      <c r="AF1402">
        <v>33</v>
      </c>
    </row>
    <row r="1403" spans="1:32" x14ac:dyDescent="0.3">
      <c r="A1403" t="s">
        <v>1844</v>
      </c>
      <c r="B1403" s="53"/>
      <c r="C1403" s="53"/>
      <c r="D1403" s="87">
        <f>Vertices[[#This Row],[followersCount]]/100000</f>
        <v>0</v>
      </c>
      <c r="E1403" s="84"/>
      <c r="F1403" s="15"/>
      <c r="G1403" s="15"/>
      <c r="H1403" s="67" t="str">
        <f>IF(Vertices[[#This Row],[Size]]&gt;50,Vertices[[#This Row],[Vertex]],"")</f>
        <v/>
      </c>
      <c r="I1403" s="67"/>
      <c r="J1403" s="67"/>
      <c r="K1403" s="16"/>
      <c r="L1403" s="88"/>
      <c r="M1403" s="89">
        <v>9641.4345703125</v>
      </c>
      <c r="N1403" s="89">
        <v>5617.00732421875</v>
      </c>
      <c r="O1403" s="78"/>
      <c r="P1403" s="90"/>
      <c r="Q1403" s="90"/>
      <c r="R1403" s="116"/>
      <c r="S1403" s="116"/>
      <c r="T1403" s="116"/>
      <c r="U1403" s="116"/>
      <c r="V1403" s="117"/>
      <c r="W1403" s="117"/>
      <c r="X1403" s="117"/>
      <c r="Y1403" s="117"/>
      <c r="Z1403" s="51"/>
      <c r="AA1403" s="85">
        <v>1403</v>
      </c>
      <c r="AB1403" s="85"/>
      <c r="AC1403">
        <v>0</v>
      </c>
      <c r="AD1403">
        <v>0</v>
      </c>
      <c r="AE1403">
        <v>0</v>
      </c>
      <c r="AF1403">
        <v>5</v>
      </c>
    </row>
    <row r="1404" spans="1:32" x14ac:dyDescent="0.3">
      <c r="A1404" t="s">
        <v>1845</v>
      </c>
      <c r="B1404" s="53"/>
      <c r="C1404" s="53"/>
      <c r="D1404" s="87">
        <f>Vertices[[#This Row],[followersCount]]/100000</f>
        <v>5.5999999999999995E-4</v>
      </c>
      <c r="E1404" s="84"/>
      <c r="F1404" s="15"/>
      <c r="G1404" s="15"/>
      <c r="H1404" s="67" t="str">
        <f>IF(Vertices[[#This Row],[Size]]&gt;50,Vertices[[#This Row],[Vertex]],"")</f>
        <v/>
      </c>
      <c r="I1404" s="67"/>
      <c r="J1404" s="67"/>
      <c r="K1404" s="16"/>
      <c r="L1404" s="88"/>
      <c r="M1404" s="89">
        <v>1953.2652587890625</v>
      </c>
      <c r="N1404" s="89">
        <v>1759.0419921875</v>
      </c>
      <c r="O1404" s="78"/>
      <c r="P1404" s="90"/>
      <c r="Q1404" s="90"/>
      <c r="R1404" s="116"/>
      <c r="S1404" s="116"/>
      <c r="T1404" s="116"/>
      <c r="U1404" s="116"/>
      <c r="V1404" s="117"/>
      <c r="W1404" s="117"/>
      <c r="X1404" s="117"/>
      <c r="Y1404" s="117"/>
      <c r="Z1404" s="51"/>
      <c r="AA1404" s="85">
        <v>1404</v>
      </c>
      <c r="AB1404" s="85"/>
      <c r="AC1404">
        <v>1</v>
      </c>
      <c r="AD1404">
        <v>56</v>
      </c>
      <c r="AE1404">
        <v>31</v>
      </c>
      <c r="AF1404">
        <v>249</v>
      </c>
    </row>
    <row r="1405" spans="1:32" x14ac:dyDescent="0.3">
      <c r="A1405" t="s">
        <v>1846</v>
      </c>
      <c r="B1405" s="53"/>
      <c r="C1405" s="53"/>
      <c r="D1405" s="87">
        <f>Vertices[[#This Row],[followersCount]]/100000</f>
        <v>3.2699999999999999E-3</v>
      </c>
      <c r="E1405" s="84"/>
      <c r="F1405" s="15"/>
      <c r="G1405" s="15"/>
      <c r="H1405" s="67" t="str">
        <f>IF(Vertices[[#This Row],[Size]]&gt;50,Vertices[[#This Row],[Vertex]],"")</f>
        <v/>
      </c>
      <c r="I1405" s="67"/>
      <c r="J1405" s="67"/>
      <c r="K1405" s="16"/>
      <c r="L1405" s="88"/>
      <c r="M1405" s="89">
        <v>6691.20263671875</v>
      </c>
      <c r="N1405" s="89">
        <v>8227.41796875</v>
      </c>
      <c r="O1405" s="78"/>
      <c r="P1405" s="90"/>
      <c r="Q1405" s="90"/>
      <c r="R1405" s="116"/>
      <c r="S1405" s="116"/>
      <c r="T1405" s="116"/>
      <c r="U1405" s="116"/>
      <c r="V1405" s="117"/>
      <c r="W1405" s="117"/>
      <c r="X1405" s="117"/>
      <c r="Y1405" s="117"/>
      <c r="Z1405" s="51"/>
      <c r="AA1405" s="85">
        <v>1405</v>
      </c>
      <c r="AB1405" s="85"/>
      <c r="AC1405">
        <v>1278</v>
      </c>
      <c r="AD1405">
        <v>327</v>
      </c>
      <c r="AE1405">
        <v>144</v>
      </c>
      <c r="AF1405">
        <v>1079</v>
      </c>
    </row>
    <row r="1406" spans="1:32" x14ac:dyDescent="0.3">
      <c r="A1406" t="s">
        <v>194</v>
      </c>
      <c r="B1406" s="53"/>
      <c r="C1406" s="53"/>
      <c r="D1406" s="87">
        <f>Vertices[[#This Row],[followersCount]]/100000</f>
        <v>3.2779999999999997E-2</v>
      </c>
      <c r="E1406" s="84"/>
      <c r="F1406" s="15"/>
      <c r="G1406" s="15"/>
      <c r="H1406" s="67" t="str">
        <f>IF(Vertices[[#This Row],[Size]]&gt;50,Vertices[[#This Row],[Vertex]],"")</f>
        <v/>
      </c>
      <c r="I1406" s="67"/>
      <c r="J1406" s="67"/>
      <c r="K1406" s="16"/>
      <c r="L1406" s="88"/>
      <c r="M1406" s="89">
        <v>8514.4052734375</v>
      </c>
      <c r="N1406" s="89">
        <v>7038.82861328125</v>
      </c>
      <c r="O1406" s="78"/>
      <c r="P1406" s="90"/>
      <c r="Q1406" s="90"/>
      <c r="R1406" s="116"/>
      <c r="S1406" s="116"/>
      <c r="T1406" s="116"/>
      <c r="U1406" s="116"/>
      <c r="V1406" s="117"/>
      <c r="W1406" s="117"/>
      <c r="X1406" s="117"/>
      <c r="Y1406" s="117"/>
      <c r="Z1406" s="51"/>
      <c r="AA1406" s="85">
        <v>1406</v>
      </c>
      <c r="AB1406" s="85"/>
      <c r="AC1406">
        <v>8707</v>
      </c>
      <c r="AD1406">
        <v>3278</v>
      </c>
      <c r="AE1406">
        <v>1076</v>
      </c>
      <c r="AF1406">
        <v>464</v>
      </c>
    </row>
    <row r="1407" spans="1:32" x14ac:dyDescent="0.3">
      <c r="A1407" t="s">
        <v>1847</v>
      </c>
      <c r="B1407" s="53"/>
      <c r="C1407" s="53"/>
      <c r="D1407" s="87">
        <f>Vertices[[#This Row],[followersCount]]/100000</f>
        <v>7.6999999999999996E-4</v>
      </c>
      <c r="E1407" s="84"/>
      <c r="F1407" s="15"/>
      <c r="G1407" s="15"/>
      <c r="H1407" s="67" t="str">
        <f>IF(Vertices[[#This Row],[Size]]&gt;50,Vertices[[#This Row],[Vertex]],"")</f>
        <v/>
      </c>
      <c r="I1407" s="67"/>
      <c r="J1407" s="67"/>
      <c r="K1407" s="16"/>
      <c r="L1407" s="88"/>
      <c r="M1407" s="89">
        <v>220.63787841796875</v>
      </c>
      <c r="N1407" s="89">
        <v>5357.50244140625</v>
      </c>
      <c r="O1407" s="78"/>
      <c r="P1407" s="90"/>
      <c r="Q1407" s="90"/>
      <c r="R1407" s="116"/>
      <c r="S1407" s="116"/>
      <c r="T1407" s="116"/>
      <c r="U1407" s="116"/>
      <c r="V1407" s="117"/>
      <c r="W1407" s="117"/>
      <c r="X1407" s="117"/>
      <c r="Y1407" s="117"/>
      <c r="Z1407" s="51"/>
      <c r="AA1407" s="85">
        <v>1407</v>
      </c>
      <c r="AB1407" s="85"/>
      <c r="AC1407">
        <v>23</v>
      </c>
      <c r="AD1407">
        <v>77</v>
      </c>
      <c r="AE1407">
        <v>4</v>
      </c>
      <c r="AF1407">
        <v>203</v>
      </c>
    </row>
    <row r="1408" spans="1:32" x14ac:dyDescent="0.3">
      <c r="A1408" t="s">
        <v>351</v>
      </c>
      <c r="B1408" s="53"/>
      <c r="C1408" s="53"/>
      <c r="D1408" s="87">
        <f>Vertices[[#This Row],[followersCount]]/100000</f>
        <v>1.393E-2</v>
      </c>
      <c r="E1408" s="84"/>
      <c r="F1408" s="15"/>
      <c r="G1408" s="15"/>
      <c r="H1408" s="67" t="str">
        <f>IF(Vertices[[#This Row],[Size]]&gt;50,Vertices[[#This Row],[Vertex]],"")</f>
        <v/>
      </c>
      <c r="I1408" s="67"/>
      <c r="J1408" s="67"/>
      <c r="K1408" s="16"/>
      <c r="L1408" s="88"/>
      <c r="M1408" s="89">
        <v>3350.3798828125</v>
      </c>
      <c r="N1408" s="89">
        <v>6002.84130859375</v>
      </c>
      <c r="O1408" s="78"/>
      <c r="P1408" s="90"/>
      <c r="Q1408" s="90"/>
      <c r="R1408" s="116"/>
      <c r="S1408" s="116"/>
      <c r="T1408" s="116"/>
      <c r="U1408" s="116"/>
      <c r="V1408" s="117"/>
      <c r="W1408" s="117"/>
      <c r="X1408" s="117"/>
      <c r="Y1408" s="117"/>
      <c r="Z1408" s="51"/>
      <c r="AA1408" s="85">
        <v>1408</v>
      </c>
      <c r="AB1408" s="85"/>
      <c r="AC1408">
        <v>386</v>
      </c>
      <c r="AD1408">
        <v>1393</v>
      </c>
      <c r="AE1408">
        <v>129</v>
      </c>
      <c r="AF1408">
        <v>2542</v>
      </c>
    </row>
    <row r="1409" spans="1:32" x14ac:dyDescent="0.3">
      <c r="A1409" t="s">
        <v>1848</v>
      </c>
      <c r="B1409" s="53"/>
      <c r="C1409" s="53"/>
      <c r="D1409" s="87">
        <f>Vertices[[#This Row],[followersCount]]/100000</f>
        <v>9.2599999999999991E-3</v>
      </c>
      <c r="E1409" s="84"/>
      <c r="F1409" s="15"/>
      <c r="G1409" s="15"/>
      <c r="H1409" s="67" t="str">
        <f>IF(Vertices[[#This Row],[Size]]&gt;50,Vertices[[#This Row],[Vertex]],"")</f>
        <v/>
      </c>
      <c r="I1409" s="67"/>
      <c r="J1409" s="67"/>
      <c r="K1409" s="16"/>
      <c r="L1409" s="88"/>
      <c r="M1409" s="89">
        <v>3421.2939453125</v>
      </c>
      <c r="N1409" s="89">
        <v>1585.83642578125</v>
      </c>
      <c r="O1409" s="78"/>
      <c r="P1409" s="90"/>
      <c r="Q1409" s="90"/>
      <c r="R1409" s="116"/>
      <c r="S1409" s="116"/>
      <c r="T1409" s="116"/>
      <c r="U1409" s="116"/>
      <c r="V1409" s="117"/>
      <c r="W1409" s="117"/>
      <c r="X1409" s="117"/>
      <c r="Y1409" s="117"/>
      <c r="Z1409" s="51"/>
      <c r="AA1409" s="85">
        <v>1409</v>
      </c>
      <c r="AB1409" s="85"/>
      <c r="AC1409">
        <v>193</v>
      </c>
      <c r="AD1409">
        <v>926</v>
      </c>
      <c r="AE1409">
        <v>31</v>
      </c>
      <c r="AF1409">
        <v>420</v>
      </c>
    </row>
    <row r="1410" spans="1:32" x14ac:dyDescent="0.3">
      <c r="A1410" t="s">
        <v>1849</v>
      </c>
      <c r="B1410" s="53"/>
      <c r="C1410" s="53"/>
      <c r="D1410" s="87">
        <f>Vertices[[#This Row],[followersCount]]/100000</f>
        <v>5.45E-3</v>
      </c>
      <c r="E1410" s="84"/>
      <c r="F1410" s="15"/>
      <c r="G1410" s="15"/>
      <c r="H1410" s="67" t="str">
        <f>IF(Vertices[[#This Row],[Size]]&gt;50,Vertices[[#This Row],[Vertex]],"")</f>
        <v/>
      </c>
      <c r="I1410" s="67"/>
      <c r="J1410" s="67"/>
      <c r="K1410" s="16"/>
      <c r="L1410" s="88"/>
      <c r="M1410" s="89">
        <v>510.26495361328125</v>
      </c>
      <c r="N1410" s="89">
        <v>3481.367919921875</v>
      </c>
      <c r="O1410" s="78"/>
      <c r="P1410" s="90"/>
      <c r="Q1410" s="90"/>
      <c r="R1410" s="116"/>
      <c r="S1410" s="116"/>
      <c r="T1410" s="116"/>
      <c r="U1410" s="116"/>
      <c r="V1410" s="117"/>
      <c r="W1410" s="117"/>
      <c r="X1410" s="117"/>
      <c r="Y1410" s="117"/>
      <c r="Z1410" s="51"/>
      <c r="AA1410" s="85">
        <v>1410</v>
      </c>
      <c r="AB1410" s="85"/>
      <c r="AC1410">
        <v>9121</v>
      </c>
      <c r="AD1410">
        <v>545</v>
      </c>
      <c r="AE1410">
        <v>1506</v>
      </c>
      <c r="AF1410">
        <v>393</v>
      </c>
    </row>
    <row r="1411" spans="1:32" x14ac:dyDescent="0.3">
      <c r="A1411" t="s">
        <v>1850</v>
      </c>
      <c r="B1411" s="53"/>
      <c r="C1411" s="53"/>
      <c r="D1411" s="87">
        <f>Vertices[[#This Row],[followersCount]]/100000</f>
        <v>1.1000000000000001E-3</v>
      </c>
      <c r="E1411" s="84"/>
      <c r="F1411" s="15"/>
      <c r="G1411" s="15"/>
      <c r="H1411" s="67" t="str">
        <f>IF(Vertices[[#This Row],[Size]]&gt;50,Vertices[[#This Row],[Vertex]],"")</f>
        <v/>
      </c>
      <c r="I1411" s="67"/>
      <c r="J1411" s="67"/>
      <c r="K1411" s="16"/>
      <c r="L1411" s="88"/>
      <c r="M1411" s="89">
        <v>1375.2100830078125</v>
      </c>
      <c r="N1411" s="89">
        <v>1746.0377197265625</v>
      </c>
      <c r="O1411" s="78"/>
      <c r="P1411" s="90"/>
      <c r="Q1411" s="90"/>
      <c r="R1411" s="116"/>
      <c r="S1411" s="116"/>
      <c r="T1411" s="116"/>
      <c r="U1411" s="116"/>
      <c r="V1411" s="117"/>
      <c r="W1411" s="117"/>
      <c r="X1411" s="117"/>
      <c r="Y1411" s="117"/>
      <c r="Z1411" s="51"/>
      <c r="AA1411" s="85">
        <v>1411</v>
      </c>
      <c r="AB1411" s="85"/>
      <c r="AC1411">
        <v>22</v>
      </c>
      <c r="AD1411">
        <v>110</v>
      </c>
      <c r="AE1411">
        <v>16</v>
      </c>
      <c r="AF1411">
        <v>255</v>
      </c>
    </row>
    <row r="1412" spans="1:32" x14ac:dyDescent="0.3">
      <c r="A1412" t="s">
        <v>1851</v>
      </c>
      <c r="B1412" s="53"/>
      <c r="C1412" s="53"/>
      <c r="D1412" s="87">
        <f>Vertices[[#This Row],[followersCount]]/100000</f>
        <v>1.5010000000000001E-2</v>
      </c>
      <c r="E1412" s="84"/>
      <c r="F1412" s="15"/>
      <c r="G1412" s="15"/>
      <c r="H1412" s="67" t="str">
        <f>IF(Vertices[[#This Row],[Size]]&gt;50,Vertices[[#This Row],[Vertex]],"")</f>
        <v/>
      </c>
      <c r="I1412" s="67"/>
      <c r="J1412" s="67"/>
      <c r="K1412" s="16"/>
      <c r="L1412" s="88"/>
      <c r="M1412" s="89">
        <v>5175.11279296875</v>
      </c>
      <c r="N1412" s="89">
        <v>2649.134765625</v>
      </c>
      <c r="O1412" s="78"/>
      <c r="P1412" s="90"/>
      <c r="Q1412" s="90"/>
      <c r="R1412" s="116"/>
      <c r="S1412" s="116"/>
      <c r="T1412" s="116"/>
      <c r="U1412" s="116"/>
      <c r="V1412" s="117"/>
      <c r="W1412" s="117"/>
      <c r="X1412" s="117"/>
      <c r="Y1412" s="117"/>
      <c r="Z1412" s="51"/>
      <c r="AA1412" s="85">
        <v>1412</v>
      </c>
      <c r="AB1412" s="85"/>
      <c r="AC1412">
        <v>13268</v>
      </c>
      <c r="AD1412">
        <v>1501</v>
      </c>
      <c r="AE1412">
        <v>4495</v>
      </c>
      <c r="AF1412">
        <v>1892</v>
      </c>
    </row>
    <row r="1413" spans="1:32" x14ac:dyDescent="0.3">
      <c r="A1413" t="s">
        <v>1852</v>
      </c>
      <c r="B1413" s="53"/>
      <c r="C1413" s="53"/>
      <c r="D1413" s="87">
        <f>Vertices[[#This Row],[followersCount]]/100000</f>
        <v>4.64E-3</v>
      </c>
      <c r="E1413" s="84"/>
      <c r="F1413" s="15"/>
      <c r="G1413" s="15"/>
      <c r="H1413" s="67" t="str">
        <f>IF(Vertices[[#This Row],[Size]]&gt;50,Vertices[[#This Row],[Vertex]],"")</f>
        <v/>
      </c>
      <c r="I1413" s="67"/>
      <c r="J1413" s="67"/>
      <c r="K1413" s="16"/>
      <c r="L1413" s="88"/>
      <c r="M1413" s="89">
        <v>4759.39697265625</v>
      </c>
      <c r="N1413" s="89">
        <v>1322.276611328125</v>
      </c>
      <c r="O1413" s="78"/>
      <c r="P1413" s="90"/>
      <c r="Q1413" s="90"/>
      <c r="R1413" s="116"/>
      <c r="S1413" s="116"/>
      <c r="T1413" s="116"/>
      <c r="U1413" s="116"/>
      <c r="V1413" s="117"/>
      <c r="W1413" s="117"/>
      <c r="X1413" s="117"/>
      <c r="Y1413" s="117"/>
      <c r="Z1413" s="51"/>
      <c r="AA1413" s="85">
        <v>1413</v>
      </c>
      <c r="AB1413" s="85"/>
      <c r="AC1413">
        <v>885</v>
      </c>
      <c r="AD1413">
        <v>464</v>
      </c>
      <c r="AE1413">
        <v>112</v>
      </c>
      <c r="AF1413">
        <v>1406</v>
      </c>
    </row>
    <row r="1414" spans="1:32" x14ac:dyDescent="0.3">
      <c r="A1414" t="s">
        <v>1853</v>
      </c>
      <c r="B1414" s="53"/>
      <c r="C1414" s="53"/>
      <c r="D1414" s="87">
        <f>Vertices[[#This Row],[followersCount]]/100000</f>
        <v>3.0000000000000001E-5</v>
      </c>
      <c r="E1414" s="84"/>
      <c r="F1414" s="15"/>
      <c r="G1414" s="15"/>
      <c r="H1414" s="67" t="str">
        <f>IF(Vertices[[#This Row],[Size]]&gt;50,Vertices[[#This Row],[Vertex]],"")</f>
        <v/>
      </c>
      <c r="I1414" s="67"/>
      <c r="J1414" s="67"/>
      <c r="K1414" s="16"/>
      <c r="L1414" s="88"/>
      <c r="M1414" s="89">
        <v>8404.12109375</v>
      </c>
      <c r="N1414" s="89">
        <v>5141.4541015625</v>
      </c>
      <c r="O1414" s="78"/>
      <c r="P1414" s="90"/>
      <c r="Q1414" s="90"/>
      <c r="R1414" s="116"/>
      <c r="S1414" s="116"/>
      <c r="T1414" s="116"/>
      <c r="U1414" s="116"/>
      <c r="V1414" s="117"/>
      <c r="W1414" s="117"/>
      <c r="X1414" s="117"/>
      <c r="Y1414" s="117"/>
      <c r="Z1414" s="51"/>
      <c r="AA1414" s="85">
        <v>1414</v>
      </c>
      <c r="AB1414" s="85"/>
      <c r="AC1414">
        <v>2</v>
      </c>
      <c r="AD1414">
        <v>3</v>
      </c>
      <c r="AE1414">
        <v>0</v>
      </c>
      <c r="AF1414">
        <v>62</v>
      </c>
    </row>
    <row r="1415" spans="1:32" x14ac:dyDescent="0.3">
      <c r="A1415" t="s">
        <v>1854</v>
      </c>
      <c r="B1415" s="53"/>
      <c r="C1415" s="53"/>
      <c r="D1415" s="87">
        <f>Vertices[[#This Row],[followersCount]]/100000</f>
        <v>4.0000000000000003E-5</v>
      </c>
      <c r="E1415" s="84"/>
      <c r="F1415" s="15"/>
      <c r="G1415" s="15"/>
      <c r="H1415" s="67" t="str">
        <f>IF(Vertices[[#This Row],[Size]]&gt;50,Vertices[[#This Row],[Vertex]],"")</f>
        <v/>
      </c>
      <c r="I1415" s="67"/>
      <c r="J1415" s="67"/>
      <c r="K1415" s="16"/>
      <c r="L1415" s="88"/>
      <c r="M1415" s="89">
        <v>8484.7255859375</v>
      </c>
      <c r="N1415" s="89">
        <v>4331.42919921875</v>
      </c>
      <c r="O1415" s="78"/>
      <c r="P1415" s="90"/>
      <c r="Q1415" s="90"/>
      <c r="R1415" s="116"/>
      <c r="S1415" s="116"/>
      <c r="T1415" s="116"/>
      <c r="U1415" s="116"/>
      <c r="V1415" s="117"/>
      <c r="W1415" s="117"/>
      <c r="X1415" s="117"/>
      <c r="Y1415" s="117"/>
      <c r="Z1415" s="51"/>
      <c r="AA1415" s="85">
        <v>1415</v>
      </c>
      <c r="AB1415" s="85"/>
      <c r="AC1415">
        <v>35</v>
      </c>
      <c r="AD1415">
        <v>4</v>
      </c>
      <c r="AE1415">
        <v>0</v>
      </c>
      <c r="AF1415">
        <v>25</v>
      </c>
    </row>
    <row r="1416" spans="1:32" x14ac:dyDescent="0.3">
      <c r="A1416" t="s">
        <v>1855</v>
      </c>
      <c r="B1416" s="53"/>
      <c r="C1416" s="53"/>
      <c r="D1416" s="87">
        <f>Vertices[[#This Row],[followersCount]]/100000</f>
        <v>6.8999999999999997E-4</v>
      </c>
      <c r="E1416" s="84"/>
      <c r="F1416" s="15"/>
      <c r="G1416" s="15"/>
      <c r="H1416" s="67" t="str">
        <f>IF(Vertices[[#This Row],[Size]]&gt;50,Vertices[[#This Row],[Vertex]],"")</f>
        <v/>
      </c>
      <c r="I1416" s="67"/>
      <c r="J1416" s="67"/>
      <c r="K1416" s="16"/>
      <c r="L1416" s="88"/>
      <c r="M1416" s="89">
        <v>4514.4765625</v>
      </c>
      <c r="N1416" s="89">
        <v>1482.3399658203125</v>
      </c>
      <c r="O1416" s="78"/>
      <c r="P1416" s="90"/>
      <c r="Q1416" s="90"/>
      <c r="R1416" s="116"/>
      <c r="S1416" s="116"/>
      <c r="T1416" s="116"/>
      <c r="U1416" s="116"/>
      <c r="V1416" s="117"/>
      <c r="W1416" s="117"/>
      <c r="X1416" s="117"/>
      <c r="Y1416" s="117"/>
      <c r="Z1416" s="51"/>
      <c r="AA1416" s="85">
        <v>1416</v>
      </c>
      <c r="AB1416" s="85"/>
      <c r="AC1416">
        <v>285</v>
      </c>
      <c r="AD1416">
        <v>69</v>
      </c>
      <c r="AE1416">
        <v>230</v>
      </c>
      <c r="AF1416">
        <v>313</v>
      </c>
    </row>
    <row r="1417" spans="1:32" x14ac:dyDescent="0.3">
      <c r="A1417" t="s">
        <v>1856</v>
      </c>
      <c r="B1417" s="53"/>
      <c r="C1417" s="53"/>
      <c r="D1417" s="87">
        <f>Vertices[[#This Row],[followersCount]]/100000</f>
        <v>1.3650000000000001E-2</v>
      </c>
      <c r="E1417" s="84"/>
      <c r="F1417" s="15"/>
      <c r="G1417" s="15"/>
      <c r="H1417" s="67" t="str">
        <f>IF(Vertices[[#This Row],[Size]]&gt;50,Vertices[[#This Row],[Vertex]],"")</f>
        <v/>
      </c>
      <c r="I1417" s="67"/>
      <c r="J1417" s="67"/>
      <c r="K1417" s="16"/>
      <c r="L1417" s="88"/>
      <c r="M1417" s="89">
        <v>4539.97021484375</v>
      </c>
      <c r="N1417" s="89">
        <v>9668.87890625</v>
      </c>
      <c r="O1417" s="78"/>
      <c r="P1417" s="90"/>
      <c r="Q1417" s="90"/>
      <c r="R1417" s="116"/>
      <c r="S1417" s="116"/>
      <c r="T1417" s="116"/>
      <c r="U1417" s="116"/>
      <c r="V1417" s="117"/>
      <c r="W1417" s="117"/>
      <c r="X1417" s="117"/>
      <c r="Y1417" s="117"/>
      <c r="Z1417" s="51"/>
      <c r="AA1417" s="85">
        <v>1417</v>
      </c>
      <c r="AB1417" s="85"/>
      <c r="AC1417">
        <v>1138</v>
      </c>
      <c r="AD1417">
        <v>1365</v>
      </c>
      <c r="AE1417">
        <v>39</v>
      </c>
      <c r="AF1417">
        <v>809</v>
      </c>
    </row>
    <row r="1418" spans="1:32" x14ac:dyDescent="0.3">
      <c r="A1418" t="s">
        <v>1857</v>
      </c>
      <c r="B1418" s="53"/>
      <c r="C1418" s="53"/>
      <c r="D1418" s="87">
        <f>Vertices[[#This Row],[followersCount]]/100000</f>
        <v>1.1999999999999999E-3</v>
      </c>
      <c r="E1418" s="84"/>
      <c r="F1418" s="15"/>
      <c r="G1418" s="15"/>
      <c r="H1418" s="67" t="str">
        <f>IF(Vertices[[#This Row],[Size]]&gt;50,Vertices[[#This Row],[Vertex]],"")</f>
        <v/>
      </c>
      <c r="I1418" s="67"/>
      <c r="J1418" s="67"/>
      <c r="K1418" s="16"/>
      <c r="L1418" s="88"/>
      <c r="M1418" s="89">
        <v>3774.305419921875</v>
      </c>
      <c r="N1418" s="89">
        <v>1559.328125</v>
      </c>
      <c r="O1418" s="78"/>
      <c r="P1418" s="90"/>
      <c r="Q1418" s="90"/>
      <c r="R1418" s="116"/>
      <c r="S1418" s="116"/>
      <c r="T1418" s="116"/>
      <c r="U1418" s="116"/>
      <c r="V1418" s="117"/>
      <c r="W1418" s="117"/>
      <c r="X1418" s="117"/>
      <c r="Y1418" s="117"/>
      <c r="Z1418" s="51"/>
      <c r="AA1418" s="85">
        <v>1418</v>
      </c>
      <c r="AB1418" s="85"/>
      <c r="AC1418">
        <v>313</v>
      </c>
      <c r="AD1418">
        <v>120</v>
      </c>
      <c r="AE1418">
        <v>11</v>
      </c>
      <c r="AF1418">
        <v>1047</v>
      </c>
    </row>
    <row r="1419" spans="1:32" x14ac:dyDescent="0.3">
      <c r="A1419" t="s">
        <v>1858</v>
      </c>
      <c r="B1419" s="53"/>
      <c r="C1419" s="53"/>
      <c r="D1419" s="87">
        <f>Vertices[[#This Row],[followersCount]]/100000</f>
        <v>1.2999999999999999E-3</v>
      </c>
      <c r="E1419" s="84"/>
      <c r="F1419" s="15"/>
      <c r="G1419" s="15"/>
      <c r="H1419" s="67" t="str">
        <f>IF(Vertices[[#This Row],[Size]]&gt;50,Vertices[[#This Row],[Vertex]],"")</f>
        <v/>
      </c>
      <c r="I1419" s="67"/>
      <c r="J1419" s="67"/>
      <c r="K1419" s="16"/>
      <c r="L1419" s="88"/>
      <c r="M1419" s="89">
        <v>245.91847229003906</v>
      </c>
      <c r="N1419" s="89">
        <v>5526.82763671875</v>
      </c>
      <c r="O1419" s="78"/>
      <c r="P1419" s="90"/>
      <c r="Q1419" s="90"/>
      <c r="R1419" s="116"/>
      <c r="S1419" s="116"/>
      <c r="T1419" s="116"/>
      <c r="U1419" s="116"/>
      <c r="V1419" s="117"/>
      <c r="W1419" s="117"/>
      <c r="X1419" s="117"/>
      <c r="Y1419" s="117"/>
      <c r="Z1419" s="51"/>
      <c r="AA1419" s="85">
        <v>1419</v>
      </c>
      <c r="AB1419" s="85"/>
      <c r="AC1419">
        <v>247</v>
      </c>
      <c r="AD1419">
        <v>130</v>
      </c>
      <c r="AE1419">
        <v>83</v>
      </c>
      <c r="AF1419">
        <v>535</v>
      </c>
    </row>
    <row r="1420" spans="1:32" x14ac:dyDescent="0.3">
      <c r="A1420" t="s">
        <v>1859</v>
      </c>
      <c r="B1420" s="53"/>
      <c r="C1420" s="53"/>
      <c r="D1420" s="87">
        <f>Vertices[[#This Row],[followersCount]]/100000</f>
        <v>4.3299999999999996E-3</v>
      </c>
      <c r="E1420" s="84"/>
      <c r="F1420" s="15"/>
      <c r="G1420" s="15"/>
      <c r="H1420" s="67" t="str">
        <f>IF(Vertices[[#This Row],[Size]]&gt;50,Vertices[[#This Row],[Vertex]],"")</f>
        <v/>
      </c>
      <c r="I1420" s="67"/>
      <c r="J1420" s="67"/>
      <c r="K1420" s="16"/>
      <c r="L1420" s="88"/>
      <c r="M1420" s="89">
        <v>329.15029907226563</v>
      </c>
      <c r="N1420" s="89">
        <v>5856.06298828125</v>
      </c>
      <c r="O1420" s="78"/>
      <c r="P1420" s="90"/>
      <c r="Q1420" s="90"/>
      <c r="R1420" s="116"/>
      <c r="S1420" s="116"/>
      <c r="T1420" s="116"/>
      <c r="U1420" s="116"/>
      <c r="V1420" s="117"/>
      <c r="W1420" s="117"/>
      <c r="X1420" s="117"/>
      <c r="Y1420" s="117"/>
      <c r="Z1420" s="51"/>
      <c r="AA1420" s="85">
        <v>1420</v>
      </c>
      <c r="AB1420" s="85"/>
      <c r="AC1420">
        <v>3763</v>
      </c>
      <c r="AD1420">
        <v>433</v>
      </c>
      <c r="AE1420">
        <v>1105</v>
      </c>
      <c r="AF1420">
        <v>418</v>
      </c>
    </row>
    <row r="1421" spans="1:32" x14ac:dyDescent="0.3">
      <c r="A1421" t="s">
        <v>1860</v>
      </c>
      <c r="B1421" s="53"/>
      <c r="C1421" s="53"/>
      <c r="D1421" s="87">
        <f>Vertices[[#This Row],[followersCount]]/100000</f>
        <v>1.8500000000000001E-3</v>
      </c>
      <c r="E1421" s="84"/>
      <c r="F1421" s="15"/>
      <c r="G1421" s="15"/>
      <c r="H1421" s="67" t="str">
        <f>IF(Vertices[[#This Row],[Size]]&gt;50,Vertices[[#This Row],[Vertex]],"")</f>
        <v/>
      </c>
      <c r="I1421" s="67"/>
      <c r="J1421" s="67"/>
      <c r="K1421" s="16"/>
      <c r="L1421" s="88"/>
      <c r="M1421" s="89">
        <v>6345.53662109375</v>
      </c>
      <c r="N1421" s="89">
        <v>3060.16845703125</v>
      </c>
      <c r="O1421" s="78"/>
      <c r="P1421" s="90"/>
      <c r="Q1421" s="90"/>
      <c r="R1421" s="116"/>
      <c r="S1421" s="116"/>
      <c r="T1421" s="116"/>
      <c r="U1421" s="116"/>
      <c r="V1421" s="117"/>
      <c r="W1421" s="117"/>
      <c r="X1421" s="117"/>
      <c r="Y1421" s="117"/>
      <c r="Z1421" s="51"/>
      <c r="AA1421" s="85">
        <v>1421</v>
      </c>
      <c r="AB1421" s="85"/>
      <c r="AC1421">
        <v>1501</v>
      </c>
      <c r="AD1421">
        <v>185</v>
      </c>
      <c r="AE1421">
        <v>3066</v>
      </c>
      <c r="AF1421">
        <v>1503</v>
      </c>
    </row>
    <row r="1422" spans="1:32" x14ac:dyDescent="0.3">
      <c r="A1422" t="s">
        <v>1861</v>
      </c>
      <c r="B1422" s="53"/>
      <c r="C1422" s="53"/>
      <c r="D1422" s="87">
        <f>Vertices[[#This Row],[followersCount]]/100000</f>
        <v>1.6800000000000001E-3</v>
      </c>
      <c r="E1422" s="84"/>
      <c r="F1422" s="15"/>
      <c r="G1422" s="15"/>
      <c r="H1422" s="67" t="str">
        <f>IF(Vertices[[#This Row],[Size]]&gt;50,Vertices[[#This Row],[Vertex]],"")</f>
        <v/>
      </c>
      <c r="I1422" s="67"/>
      <c r="J1422" s="67"/>
      <c r="K1422" s="16"/>
      <c r="L1422" s="88"/>
      <c r="M1422" s="89">
        <v>8544.5390625</v>
      </c>
      <c r="N1422" s="89">
        <v>4970.17822265625</v>
      </c>
      <c r="O1422" s="78"/>
      <c r="P1422" s="90"/>
      <c r="Q1422" s="90"/>
      <c r="R1422" s="116"/>
      <c r="S1422" s="116"/>
      <c r="T1422" s="116"/>
      <c r="U1422" s="116"/>
      <c r="V1422" s="117"/>
      <c r="W1422" s="117"/>
      <c r="X1422" s="117"/>
      <c r="Y1422" s="117"/>
      <c r="Z1422" s="51"/>
      <c r="AA1422" s="85">
        <v>1422</v>
      </c>
      <c r="AB1422" s="85"/>
      <c r="AC1422">
        <v>40</v>
      </c>
      <c r="AD1422">
        <v>168</v>
      </c>
      <c r="AE1422">
        <v>21</v>
      </c>
      <c r="AF1422">
        <v>1082</v>
      </c>
    </row>
    <row r="1423" spans="1:32" x14ac:dyDescent="0.3">
      <c r="A1423" t="s">
        <v>1862</v>
      </c>
      <c r="B1423" s="53"/>
      <c r="C1423" s="53"/>
      <c r="D1423" s="87">
        <f>Vertices[[#This Row],[followersCount]]/100000</f>
        <v>6.9209999999999994E-2</v>
      </c>
      <c r="E1423" s="84"/>
      <c r="F1423" s="15"/>
      <c r="G1423" s="15"/>
      <c r="H1423" s="67" t="str">
        <f>IF(Vertices[[#This Row],[Size]]&gt;50,Vertices[[#This Row],[Vertex]],"")</f>
        <v/>
      </c>
      <c r="I1423" s="67"/>
      <c r="J1423" s="67"/>
      <c r="K1423" s="16"/>
      <c r="L1423" s="88"/>
      <c r="M1423" s="89">
        <v>2964.854736328125</v>
      </c>
      <c r="N1423" s="89">
        <v>3243.11181640625</v>
      </c>
      <c r="O1423" s="78"/>
      <c r="P1423" s="90"/>
      <c r="Q1423" s="90"/>
      <c r="R1423" s="116"/>
      <c r="S1423" s="116"/>
      <c r="T1423" s="116"/>
      <c r="U1423" s="116"/>
      <c r="V1423" s="117"/>
      <c r="W1423" s="117"/>
      <c r="X1423" s="117"/>
      <c r="Y1423" s="117"/>
      <c r="Z1423" s="51"/>
      <c r="AA1423" s="85">
        <v>1423</v>
      </c>
      <c r="AB1423" s="85"/>
      <c r="AC1423">
        <v>6810</v>
      </c>
      <c r="AD1423">
        <v>6921</v>
      </c>
      <c r="AE1423">
        <v>10728</v>
      </c>
      <c r="AF1423">
        <v>2540</v>
      </c>
    </row>
    <row r="1424" spans="1:32" x14ac:dyDescent="0.3">
      <c r="A1424" t="s">
        <v>1863</v>
      </c>
      <c r="B1424" s="53"/>
      <c r="C1424" s="53"/>
      <c r="D1424" s="87">
        <f>Vertices[[#This Row],[followersCount]]/100000</f>
        <v>1.6299999999999999E-3</v>
      </c>
      <c r="E1424" s="84"/>
      <c r="F1424" s="15"/>
      <c r="G1424" s="15"/>
      <c r="H1424" s="67" t="str">
        <f>IF(Vertices[[#This Row],[Size]]&gt;50,Vertices[[#This Row],[Vertex]],"")</f>
        <v/>
      </c>
      <c r="I1424" s="67"/>
      <c r="J1424" s="67"/>
      <c r="K1424" s="16"/>
      <c r="L1424" s="88"/>
      <c r="M1424" s="89">
        <v>7799.099609375</v>
      </c>
      <c r="N1424" s="89">
        <v>1590.167236328125</v>
      </c>
      <c r="O1424" s="78"/>
      <c r="P1424" s="90"/>
      <c r="Q1424" s="90"/>
      <c r="R1424" s="116"/>
      <c r="S1424" s="116"/>
      <c r="T1424" s="116"/>
      <c r="U1424" s="116"/>
      <c r="V1424" s="117"/>
      <c r="W1424" s="117"/>
      <c r="X1424" s="117"/>
      <c r="Y1424" s="117"/>
      <c r="Z1424" s="51"/>
      <c r="AA1424" s="85">
        <v>1424</v>
      </c>
      <c r="AB1424" s="85"/>
      <c r="AC1424">
        <v>497</v>
      </c>
      <c r="AD1424">
        <v>163</v>
      </c>
      <c r="AE1424">
        <v>189</v>
      </c>
      <c r="AF1424">
        <v>832</v>
      </c>
    </row>
    <row r="1425" spans="1:32" x14ac:dyDescent="0.3">
      <c r="A1425" t="s">
        <v>1864</v>
      </c>
      <c r="B1425" s="53"/>
      <c r="C1425" s="53"/>
      <c r="D1425" s="87">
        <f>Vertices[[#This Row],[followersCount]]/100000</f>
        <v>2.2000000000000001E-4</v>
      </c>
      <c r="E1425" s="84"/>
      <c r="F1425" s="15"/>
      <c r="G1425" s="15"/>
      <c r="H1425" s="67" t="str">
        <f>IF(Vertices[[#This Row],[Size]]&gt;50,Vertices[[#This Row],[Vertex]],"")</f>
        <v/>
      </c>
      <c r="I1425" s="67"/>
      <c r="J1425" s="67"/>
      <c r="K1425" s="16"/>
      <c r="L1425" s="88"/>
      <c r="M1425" s="89">
        <v>857.742431640625</v>
      </c>
      <c r="N1425" s="89">
        <v>3700.56494140625</v>
      </c>
      <c r="O1425" s="78"/>
      <c r="P1425" s="90"/>
      <c r="Q1425" s="90"/>
      <c r="R1425" s="116"/>
      <c r="S1425" s="116"/>
      <c r="T1425" s="116"/>
      <c r="U1425" s="116"/>
      <c r="V1425" s="117"/>
      <c r="W1425" s="117"/>
      <c r="X1425" s="117"/>
      <c r="Y1425" s="117"/>
      <c r="Z1425" s="51"/>
      <c r="AA1425" s="85">
        <v>1425</v>
      </c>
      <c r="AB1425" s="85"/>
      <c r="AC1425">
        <v>8</v>
      </c>
      <c r="AD1425">
        <v>22</v>
      </c>
      <c r="AE1425">
        <v>0</v>
      </c>
      <c r="AF1425">
        <v>22</v>
      </c>
    </row>
    <row r="1426" spans="1:32" x14ac:dyDescent="0.3">
      <c r="A1426" t="s">
        <v>1865</v>
      </c>
      <c r="B1426" s="53"/>
      <c r="C1426" s="53"/>
      <c r="D1426" s="87">
        <f>Vertices[[#This Row],[followersCount]]/100000</f>
        <v>3.7000000000000002E-3</v>
      </c>
      <c r="E1426" s="84"/>
      <c r="F1426" s="15"/>
      <c r="G1426" s="15"/>
      <c r="H1426" s="67" t="str">
        <f>IF(Vertices[[#This Row],[Size]]&gt;50,Vertices[[#This Row],[Vertex]],"")</f>
        <v/>
      </c>
      <c r="I1426" s="67"/>
      <c r="J1426" s="67"/>
      <c r="K1426" s="16"/>
      <c r="L1426" s="88"/>
      <c r="M1426" s="89">
        <v>3452.56494140625</v>
      </c>
      <c r="N1426" s="89">
        <v>9487.6005859375</v>
      </c>
      <c r="O1426" s="78"/>
      <c r="P1426" s="90"/>
      <c r="Q1426" s="90"/>
      <c r="R1426" s="116"/>
      <c r="S1426" s="116"/>
      <c r="T1426" s="116"/>
      <c r="U1426" s="116"/>
      <c r="V1426" s="117"/>
      <c r="W1426" s="117"/>
      <c r="X1426" s="117"/>
      <c r="Y1426" s="117"/>
      <c r="Z1426" s="51"/>
      <c r="AA1426" s="85">
        <v>1426</v>
      </c>
      <c r="AB1426" s="85"/>
      <c r="AC1426">
        <v>1427</v>
      </c>
      <c r="AD1426">
        <v>370</v>
      </c>
      <c r="AE1426">
        <v>21</v>
      </c>
      <c r="AF1426">
        <v>465</v>
      </c>
    </row>
    <row r="1427" spans="1:32" x14ac:dyDescent="0.3">
      <c r="A1427" t="s">
        <v>1866</v>
      </c>
      <c r="B1427" s="53"/>
      <c r="C1427" s="53"/>
      <c r="D1427" s="87">
        <f>Vertices[[#This Row],[followersCount]]/100000</f>
        <v>3.1800000000000001E-3</v>
      </c>
      <c r="E1427" s="84"/>
      <c r="F1427" s="15"/>
      <c r="G1427" s="15"/>
      <c r="H1427" s="67" t="str">
        <f>IF(Vertices[[#This Row],[Size]]&gt;50,Vertices[[#This Row],[Vertex]],"")</f>
        <v/>
      </c>
      <c r="I1427" s="67"/>
      <c r="J1427" s="67"/>
      <c r="K1427" s="16"/>
      <c r="L1427" s="88"/>
      <c r="M1427" s="89">
        <v>1604.5228271484375</v>
      </c>
      <c r="N1427" s="89">
        <v>2360.74658203125</v>
      </c>
      <c r="O1427" s="78"/>
      <c r="P1427" s="90"/>
      <c r="Q1427" s="90"/>
      <c r="R1427" s="116"/>
      <c r="S1427" s="116"/>
      <c r="T1427" s="116"/>
      <c r="U1427" s="116"/>
      <c r="V1427" s="117"/>
      <c r="W1427" s="117"/>
      <c r="X1427" s="117"/>
      <c r="Y1427" s="117"/>
      <c r="Z1427" s="51"/>
      <c r="AA1427" s="85">
        <v>1427</v>
      </c>
      <c r="AB1427" s="85"/>
      <c r="AC1427">
        <v>512</v>
      </c>
      <c r="AD1427">
        <v>318</v>
      </c>
      <c r="AE1427">
        <v>678</v>
      </c>
      <c r="AF1427">
        <v>626</v>
      </c>
    </row>
    <row r="1428" spans="1:32" x14ac:dyDescent="0.3">
      <c r="A1428" t="s">
        <v>1867</v>
      </c>
      <c r="B1428" s="53"/>
      <c r="C1428" s="53"/>
      <c r="D1428" s="87">
        <f>Vertices[[#This Row],[followersCount]]/100000</f>
        <v>5.3400000000000001E-3</v>
      </c>
      <c r="E1428" s="84"/>
      <c r="F1428" s="15"/>
      <c r="G1428" s="15"/>
      <c r="H1428" s="67" t="str">
        <f>IF(Vertices[[#This Row],[Size]]&gt;50,Vertices[[#This Row],[Vertex]],"")</f>
        <v/>
      </c>
      <c r="I1428" s="67"/>
      <c r="J1428" s="67"/>
      <c r="K1428" s="16"/>
      <c r="L1428" s="88"/>
      <c r="M1428" s="89">
        <v>5703.94287109375</v>
      </c>
      <c r="N1428" s="89">
        <v>3206.066650390625</v>
      </c>
      <c r="O1428" s="78"/>
      <c r="P1428" s="90"/>
      <c r="Q1428" s="90"/>
      <c r="R1428" s="116"/>
      <c r="S1428" s="116"/>
      <c r="T1428" s="116"/>
      <c r="U1428" s="116"/>
      <c r="V1428" s="117"/>
      <c r="W1428" s="117"/>
      <c r="X1428" s="117"/>
      <c r="Y1428" s="117"/>
      <c r="Z1428" s="51"/>
      <c r="AA1428" s="85">
        <v>1428</v>
      </c>
      <c r="AB1428" s="85"/>
      <c r="AC1428">
        <v>17</v>
      </c>
      <c r="AD1428">
        <v>534</v>
      </c>
      <c r="AE1428">
        <v>0</v>
      </c>
      <c r="AF1428">
        <v>2266</v>
      </c>
    </row>
    <row r="1429" spans="1:32" x14ac:dyDescent="0.3">
      <c r="A1429" t="s">
        <v>1868</v>
      </c>
      <c r="B1429" s="53"/>
      <c r="C1429" s="53"/>
      <c r="D1429" s="87">
        <f>Vertices[[#This Row],[followersCount]]/100000</f>
        <v>1.67E-3</v>
      </c>
      <c r="E1429" s="84"/>
      <c r="F1429" s="15"/>
      <c r="G1429" s="15"/>
      <c r="H1429" s="67" t="str">
        <f>IF(Vertices[[#This Row],[Size]]&gt;50,Vertices[[#This Row],[Vertex]],"")</f>
        <v/>
      </c>
      <c r="I1429" s="67"/>
      <c r="J1429" s="67"/>
      <c r="K1429" s="16"/>
      <c r="L1429" s="88"/>
      <c r="M1429" s="89">
        <v>6107.44287109375</v>
      </c>
      <c r="N1429" s="89">
        <v>581.54913330078125</v>
      </c>
      <c r="O1429" s="78"/>
      <c r="P1429" s="90"/>
      <c r="Q1429" s="90"/>
      <c r="R1429" s="116"/>
      <c r="S1429" s="116"/>
      <c r="T1429" s="116"/>
      <c r="U1429" s="116"/>
      <c r="V1429" s="117"/>
      <c r="W1429" s="117"/>
      <c r="X1429" s="117"/>
      <c r="Y1429" s="117"/>
      <c r="Z1429" s="51"/>
      <c r="AA1429" s="85">
        <v>1429</v>
      </c>
      <c r="AB1429" s="85"/>
      <c r="AC1429">
        <v>1962</v>
      </c>
      <c r="AD1429">
        <v>167</v>
      </c>
      <c r="AE1429">
        <v>3057</v>
      </c>
      <c r="AF1429">
        <v>749</v>
      </c>
    </row>
    <row r="1430" spans="1:32" x14ac:dyDescent="0.3">
      <c r="A1430" t="s">
        <v>1869</v>
      </c>
      <c r="B1430" s="53"/>
      <c r="C1430" s="53"/>
      <c r="D1430" s="87">
        <f>Vertices[[#This Row],[followersCount]]/100000</f>
        <v>2.3800000000000002E-3</v>
      </c>
      <c r="E1430" s="84"/>
      <c r="F1430" s="15"/>
      <c r="G1430" s="15"/>
      <c r="H1430" s="67" t="str">
        <f>IF(Vertices[[#This Row],[Size]]&gt;50,Vertices[[#This Row],[Vertex]],"")</f>
        <v/>
      </c>
      <c r="I1430" s="67"/>
      <c r="J1430" s="67"/>
      <c r="K1430" s="16"/>
      <c r="L1430" s="88"/>
      <c r="M1430" s="89">
        <v>9575.76953125</v>
      </c>
      <c r="N1430" s="89">
        <v>6091.259765625</v>
      </c>
      <c r="O1430" s="78"/>
      <c r="P1430" s="90"/>
      <c r="Q1430" s="90"/>
      <c r="R1430" s="116"/>
      <c r="S1430" s="116"/>
      <c r="T1430" s="116"/>
      <c r="U1430" s="116"/>
      <c r="V1430" s="117"/>
      <c r="W1430" s="117"/>
      <c r="X1430" s="117"/>
      <c r="Y1430" s="117"/>
      <c r="Z1430" s="51"/>
      <c r="AA1430" s="85">
        <v>1430</v>
      </c>
      <c r="AB1430" s="85"/>
      <c r="AC1430">
        <v>1349</v>
      </c>
      <c r="AD1430">
        <v>238</v>
      </c>
      <c r="AE1430">
        <v>189</v>
      </c>
      <c r="AF1430">
        <v>86</v>
      </c>
    </row>
    <row r="1431" spans="1:32" x14ac:dyDescent="0.3">
      <c r="A1431" t="s">
        <v>1870</v>
      </c>
      <c r="B1431" s="53"/>
      <c r="C1431" s="53"/>
      <c r="D1431" s="87">
        <f>Vertices[[#This Row],[followersCount]]/100000</f>
        <v>7.6999999999999996E-4</v>
      </c>
      <c r="E1431" s="84"/>
      <c r="F1431" s="15"/>
      <c r="G1431" s="15"/>
      <c r="H1431" s="67" t="str">
        <f>IF(Vertices[[#This Row],[Size]]&gt;50,Vertices[[#This Row],[Vertex]],"")</f>
        <v/>
      </c>
      <c r="I1431" s="67"/>
      <c r="J1431" s="67"/>
      <c r="K1431" s="16"/>
      <c r="L1431" s="88"/>
      <c r="M1431" s="89">
        <v>8226.9609375</v>
      </c>
      <c r="N1431" s="89">
        <v>5111.4716796875</v>
      </c>
      <c r="O1431" s="78"/>
      <c r="P1431" s="90"/>
      <c r="Q1431" s="90"/>
      <c r="R1431" s="116"/>
      <c r="S1431" s="116"/>
      <c r="T1431" s="116"/>
      <c r="U1431" s="116"/>
      <c r="V1431" s="117"/>
      <c r="W1431" s="117"/>
      <c r="X1431" s="117"/>
      <c r="Y1431" s="117"/>
      <c r="Z1431" s="51"/>
      <c r="AA1431" s="85">
        <v>1431</v>
      </c>
      <c r="AB1431" s="85"/>
      <c r="AC1431">
        <v>656</v>
      </c>
      <c r="AD1431">
        <v>77</v>
      </c>
      <c r="AE1431">
        <v>0</v>
      </c>
      <c r="AF1431">
        <v>131</v>
      </c>
    </row>
    <row r="1432" spans="1:32" x14ac:dyDescent="0.3">
      <c r="A1432" t="s">
        <v>1871</v>
      </c>
      <c r="B1432" s="53"/>
      <c r="C1432" s="53"/>
      <c r="D1432" s="87">
        <f>Vertices[[#This Row],[followersCount]]/100000</f>
        <v>5.11E-3</v>
      </c>
      <c r="E1432" s="84"/>
      <c r="F1432" s="15"/>
      <c r="G1432" s="15"/>
      <c r="H1432" s="67" t="str">
        <f>IF(Vertices[[#This Row],[Size]]&gt;50,Vertices[[#This Row],[Vertex]],"")</f>
        <v/>
      </c>
      <c r="I1432" s="67"/>
      <c r="J1432" s="67"/>
      <c r="K1432" s="16"/>
      <c r="L1432" s="88"/>
      <c r="M1432" s="89">
        <v>7839.5419921875</v>
      </c>
      <c r="N1432" s="89">
        <v>5062.88232421875</v>
      </c>
      <c r="O1432" s="78"/>
      <c r="P1432" s="90"/>
      <c r="Q1432" s="90"/>
      <c r="R1432" s="116"/>
      <c r="S1432" s="116"/>
      <c r="T1432" s="116"/>
      <c r="U1432" s="116"/>
      <c r="V1432" s="117"/>
      <c r="W1432" s="117"/>
      <c r="X1432" s="117"/>
      <c r="Y1432" s="117"/>
      <c r="Z1432" s="51"/>
      <c r="AA1432" s="85">
        <v>1432</v>
      </c>
      <c r="AB1432" s="85"/>
      <c r="AC1432">
        <v>1369</v>
      </c>
      <c r="AD1432">
        <v>511</v>
      </c>
      <c r="AE1432">
        <v>765</v>
      </c>
      <c r="AF1432">
        <v>652</v>
      </c>
    </row>
    <row r="1433" spans="1:32" x14ac:dyDescent="0.3">
      <c r="A1433" t="s">
        <v>1872</v>
      </c>
      <c r="B1433" s="53"/>
      <c r="C1433" s="53"/>
      <c r="D1433" s="87">
        <f>Vertices[[#This Row],[followersCount]]/100000</f>
        <v>1.2999999999999999E-4</v>
      </c>
      <c r="E1433" s="84"/>
      <c r="F1433" s="15"/>
      <c r="G1433" s="15"/>
      <c r="H1433" s="67" t="str">
        <f>IF(Vertices[[#This Row],[Size]]&gt;50,Vertices[[#This Row],[Vertex]],"")</f>
        <v/>
      </c>
      <c r="I1433" s="67"/>
      <c r="J1433" s="67"/>
      <c r="K1433" s="16"/>
      <c r="L1433" s="88"/>
      <c r="M1433" s="89">
        <v>4137.01416015625</v>
      </c>
      <c r="N1433" s="89">
        <v>419.73056030273438</v>
      </c>
      <c r="O1433" s="78"/>
      <c r="P1433" s="90"/>
      <c r="Q1433" s="90"/>
      <c r="R1433" s="116"/>
      <c r="S1433" s="116"/>
      <c r="T1433" s="116"/>
      <c r="U1433" s="116"/>
      <c r="V1433" s="117"/>
      <c r="W1433" s="117"/>
      <c r="X1433" s="117"/>
      <c r="Y1433" s="117"/>
      <c r="Z1433" s="51"/>
      <c r="AA1433" s="85">
        <v>1433</v>
      </c>
      <c r="AB1433" s="85"/>
      <c r="AC1433">
        <v>67</v>
      </c>
      <c r="AD1433">
        <v>13</v>
      </c>
      <c r="AE1433">
        <v>321</v>
      </c>
      <c r="AF1433">
        <v>47</v>
      </c>
    </row>
    <row r="1434" spans="1:32" x14ac:dyDescent="0.3">
      <c r="A1434" t="s">
        <v>1873</v>
      </c>
      <c r="B1434" s="53"/>
      <c r="C1434" s="53"/>
      <c r="D1434" s="87">
        <f>Vertices[[#This Row],[followersCount]]/100000</f>
        <v>1.6000000000000001E-3</v>
      </c>
      <c r="E1434" s="84"/>
      <c r="F1434" s="15"/>
      <c r="G1434" s="15"/>
      <c r="H1434" s="67" t="str">
        <f>IF(Vertices[[#This Row],[Size]]&gt;50,Vertices[[#This Row],[Vertex]],"")</f>
        <v/>
      </c>
      <c r="I1434" s="67"/>
      <c r="J1434" s="67"/>
      <c r="K1434" s="16"/>
      <c r="L1434" s="88"/>
      <c r="M1434" s="89">
        <v>7462.009765625</v>
      </c>
      <c r="N1434" s="89">
        <v>2083.845947265625</v>
      </c>
      <c r="O1434" s="78"/>
      <c r="P1434" s="90"/>
      <c r="Q1434" s="90"/>
      <c r="R1434" s="116"/>
      <c r="S1434" s="116"/>
      <c r="T1434" s="116"/>
      <c r="U1434" s="116"/>
      <c r="V1434" s="117"/>
      <c r="W1434" s="117"/>
      <c r="X1434" s="117"/>
      <c r="Y1434" s="117"/>
      <c r="Z1434" s="51"/>
      <c r="AA1434" s="85">
        <v>1434</v>
      </c>
      <c r="AB1434" s="85"/>
      <c r="AC1434">
        <v>6120</v>
      </c>
      <c r="AD1434">
        <v>160</v>
      </c>
      <c r="AE1434">
        <v>64</v>
      </c>
      <c r="AF1434">
        <v>541</v>
      </c>
    </row>
    <row r="1435" spans="1:32" x14ac:dyDescent="0.3">
      <c r="A1435" t="s">
        <v>1874</v>
      </c>
      <c r="B1435" s="53"/>
      <c r="C1435" s="53"/>
      <c r="D1435" s="87">
        <f>Vertices[[#This Row],[followersCount]]/100000</f>
        <v>3.3899999999999998E-3</v>
      </c>
      <c r="E1435" s="84"/>
      <c r="F1435" s="15"/>
      <c r="G1435" s="15"/>
      <c r="H1435" s="67" t="str">
        <f>IF(Vertices[[#This Row],[Size]]&gt;50,Vertices[[#This Row],[Vertex]],"")</f>
        <v/>
      </c>
      <c r="I1435" s="67"/>
      <c r="J1435" s="67"/>
      <c r="K1435" s="16"/>
      <c r="L1435" s="88"/>
      <c r="M1435" s="89">
        <v>8609.33203125</v>
      </c>
      <c r="N1435" s="89">
        <v>7433.00341796875</v>
      </c>
      <c r="O1435" s="78"/>
      <c r="P1435" s="90"/>
      <c r="Q1435" s="90"/>
      <c r="R1435" s="116"/>
      <c r="S1435" s="116"/>
      <c r="T1435" s="116"/>
      <c r="U1435" s="116"/>
      <c r="V1435" s="117"/>
      <c r="W1435" s="117"/>
      <c r="X1435" s="117"/>
      <c r="Y1435" s="117"/>
      <c r="Z1435" s="51"/>
      <c r="AA1435" s="85">
        <v>1435</v>
      </c>
      <c r="AB1435" s="85"/>
      <c r="AC1435">
        <v>5727</v>
      </c>
      <c r="AD1435">
        <v>339</v>
      </c>
      <c r="AE1435">
        <v>56</v>
      </c>
      <c r="AF1435">
        <v>563</v>
      </c>
    </row>
    <row r="1436" spans="1:32" x14ac:dyDescent="0.3">
      <c r="A1436" t="s">
        <v>1875</v>
      </c>
      <c r="B1436" s="53"/>
      <c r="C1436" s="53"/>
      <c r="D1436" s="87">
        <f>Vertices[[#This Row],[followersCount]]/100000</f>
        <v>4.8000000000000001E-4</v>
      </c>
      <c r="E1436" s="84"/>
      <c r="F1436" s="15"/>
      <c r="G1436" s="15"/>
      <c r="H1436" s="67" t="str">
        <f>IF(Vertices[[#This Row],[Size]]&gt;50,Vertices[[#This Row],[Vertex]],"")</f>
        <v/>
      </c>
      <c r="I1436" s="67"/>
      <c r="J1436" s="67"/>
      <c r="K1436" s="16"/>
      <c r="L1436" s="88"/>
      <c r="M1436" s="89">
        <v>4265.37353515625</v>
      </c>
      <c r="N1436" s="89">
        <v>632.98779296875</v>
      </c>
      <c r="O1436" s="78"/>
      <c r="P1436" s="90"/>
      <c r="Q1436" s="90"/>
      <c r="R1436" s="116"/>
      <c r="S1436" s="116"/>
      <c r="T1436" s="116"/>
      <c r="U1436" s="116"/>
      <c r="V1436" s="117"/>
      <c r="W1436" s="117"/>
      <c r="X1436" s="117"/>
      <c r="Y1436" s="117"/>
      <c r="Z1436" s="51"/>
      <c r="AA1436" s="85">
        <v>1436</v>
      </c>
      <c r="AB1436" s="85"/>
      <c r="AC1436">
        <v>1914</v>
      </c>
      <c r="AD1436">
        <v>48</v>
      </c>
      <c r="AE1436">
        <v>32</v>
      </c>
      <c r="AF1436">
        <v>116</v>
      </c>
    </row>
    <row r="1437" spans="1:32" x14ac:dyDescent="0.3">
      <c r="A1437" t="s">
        <v>1876</v>
      </c>
      <c r="B1437" s="53"/>
      <c r="C1437" s="53"/>
      <c r="D1437" s="87">
        <f>Vertices[[#This Row],[followersCount]]/100000</f>
        <v>2.4000000000000001E-4</v>
      </c>
      <c r="E1437" s="84"/>
      <c r="F1437" s="15"/>
      <c r="G1437" s="15"/>
      <c r="H1437" s="67" t="str">
        <f>IF(Vertices[[#This Row],[Size]]&gt;50,Vertices[[#This Row],[Vertex]],"")</f>
        <v/>
      </c>
      <c r="I1437" s="67"/>
      <c r="J1437" s="67"/>
      <c r="K1437" s="16"/>
      <c r="L1437" s="88"/>
      <c r="M1437" s="89">
        <v>8898.9619140625</v>
      </c>
      <c r="N1437" s="89">
        <v>4366.9296875</v>
      </c>
      <c r="O1437" s="78"/>
      <c r="P1437" s="90"/>
      <c r="Q1437" s="90"/>
      <c r="R1437" s="116"/>
      <c r="S1437" s="116"/>
      <c r="T1437" s="116"/>
      <c r="U1437" s="116"/>
      <c r="V1437" s="117"/>
      <c r="W1437" s="117"/>
      <c r="X1437" s="117"/>
      <c r="Y1437" s="117"/>
      <c r="Z1437" s="51"/>
      <c r="AA1437" s="85">
        <v>1437</v>
      </c>
      <c r="AB1437" s="85"/>
      <c r="AC1437">
        <v>1</v>
      </c>
      <c r="AD1437">
        <v>24</v>
      </c>
      <c r="AE1437">
        <v>2</v>
      </c>
      <c r="AF1437">
        <v>48</v>
      </c>
    </row>
    <row r="1438" spans="1:32" x14ac:dyDescent="0.3">
      <c r="A1438" t="s">
        <v>1877</v>
      </c>
      <c r="B1438" s="53"/>
      <c r="C1438" s="53"/>
      <c r="D1438" s="87">
        <f>Vertices[[#This Row],[followersCount]]/100000</f>
        <v>3.2200000000000002E-3</v>
      </c>
      <c r="E1438" s="84"/>
      <c r="F1438" s="15"/>
      <c r="G1438" s="15"/>
      <c r="H1438" s="67" t="str">
        <f>IF(Vertices[[#This Row],[Size]]&gt;50,Vertices[[#This Row],[Vertex]],"")</f>
        <v/>
      </c>
      <c r="I1438" s="67"/>
      <c r="J1438" s="67"/>
      <c r="K1438" s="16"/>
      <c r="L1438" s="88"/>
      <c r="M1438" s="89">
        <v>544.78753662109375</v>
      </c>
      <c r="N1438" s="89">
        <v>6465.86279296875</v>
      </c>
      <c r="O1438" s="78"/>
      <c r="P1438" s="90"/>
      <c r="Q1438" s="90"/>
      <c r="R1438" s="116"/>
      <c r="S1438" s="116"/>
      <c r="T1438" s="116"/>
      <c r="U1438" s="116"/>
      <c r="V1438" s="117"/>
      <c r="W1438" s="117"/>
      <c r="X1438" s="117"/>
      <c r="Y1438" s="117"/>
      <c r="Z1438" s="51"/>
      <c r="AA1438" s="85">
        <v>1438</v>
      </c>
      <c r="AB1438" s="85"/>
      <c r="AC1438">
        <v>8073</v>
      </c>
      <c r="AD1438">
        <v>322</v>
      </c>
      <c r="AE1438">
        <v>8252</v>
      </c>
      <c r="AF1438">
        <v>678</v>
      </c>
    </row>
    <row r="1439" spans="1:32" x14ac:dyDescent="0.3">
      <c r="A1439" t="s">
        <v>1878</v>
      </c>
      <c r="B1439" s="53"/>
      <c r="C1439" s="53"/>
      <c r="D1439" s="87">
        <f>Vertices[[#This Row],[followersCount]]/100000</f>
        <v>5.4000000000000003E-3</v>
      </c>
      <c r="E1439" s="84"/>
      <c r="F1439" s="15"/>
      <c r="G1439" s="15"/>
      <c r="H1439" s="67" t="str">
        <f>IF(Vertices[[#This Row],[Size]]&gt;50,Vertices[[#This Row],[Vertex]],"")</f>
        <v/>
      </c>
      <c r="I1439" s="67"/>
      <c r="J1439" s="67"/>
      <c r="K1439" s="16"/>
      <c r="L1439" s="88"/>
      <c r="M1439" s="89">
        <v>2506.14306640625</v>
      </c>
      <c r="N1439" s="89">
        <v>893.21746826171875</v>
      </c>
      <c r="O1439" s="78"/>
      <c r="P1439" s="90"/>
      <c r="Q1439" s="90"/>
      <c r="R1439" s="116"/>
      <c r="S1439" s="116"/>
      <c r="T1439" s="116"/>
      <c r="U1439" s="116"/>
      <c r="V1439" s="117"/>
      <c r="W1439" s="117"/>
      <c r="X1439" s="117"/>
      <c r="Y1439" s="117"/>
      <c r="Z1439" s="51"/>
      <c r="AA1439" s="85">
        <v>1439</v>
      </c>
      <c r="AB1439" s="85"/>
      <c r="AC1439">
        <v>4392</v>
      </c>
      <c r="AD1439">
        <v>540</v>
      </c>
      <c r="AE1439">
        <v>1273</v>
      </c>
      <c r="AF1439">
        <v>1284</v>
      </c>
    </row>
    <row r="1440" spans="1:32" x14ac:dyDescent="0.3">
      <c r="A1440" t="s">
        <v>1879</v>
      </c>
      <c r="B1440" s="53"/>
      <c r="C1440" s="53"/>
      <c r="D1440" s="87">
        <f>Vertices[[#This Row],[followersCount]]/100000</f>
        <v>2.7399999999999998E-3</v>
      </c>
      <c r="E1440" s="84"/>
      <c r="F1440" s="15"/>
      <c r="G1440" s="15"/>
      <c r="H1440" s="67" t="str">
        <f>IF(Vertices[[#This Row],[Size]]&gt;50,Vertices[[#This Row],[Vertex]],"")</f>
        <v/>
      </c>
      <c r="I1440" s="67"/>
      <c r="J1440" s="67"/>
      <c r="K1440" s="16"/>
      <c r="L1440" s="88"/>
      <c r="M1440" s="89">
        <v>3489.6357421875</v>
      </c>
      <c r="N1440" s="89">
        <v>468.818603515625</v>
      </c>
      <c r="O1440" s="78"/>
      <c r="P1440" s="90"/>
      <c r="Q1440" s="90"/>
      <c r="R1440" s="116"/>
      <c r="S1440" s="116"/>
      <c r="T1440" s="116"/>
      <c r="U1440" s="116"/>
      <c r="V1440" s="117"/>
      <c r="W1440" s="117"/>
      <c r="X1440" s="117"/>
      <c r="Y1440" s="117"/>
      <c r="Z1440" s="51"/>
      <c r="AA1440" s="85">
        <v>1440</v>
      </c>
      <c r="AB1440" s="85"/>
      <c r="AC1440">
        <v>1320</v>
      </c>
      <c r="AD1440">
        <v>274</v>
      </c>
      <c r="AE1440">
        <v>4868</v>
      </c>
      <c r="AF1440">
        <v>1017</v>
      </c>
    </row>
    <row r="1441" spans="1:32" x14ac:dyDescent="0.3">
      <c r="A1441" t="s">
        <v>1880</v>
      </c>
      <c r="B1441" s="53"/>
      <c r="C1441" s="53"/>
      <c r="D1441" s="87">
        <f>Vertices[[#This Row],[followersCount]]/100000</f>
        <v>4.6100000000000004E-3</v>
      </c>
      <c r="E1441" s="84"/>
      <c r="F1441" s="15"/>
      <c r="G1441" s="15"/>
      <c r="H1441" s="67" t="str">
        <f>IF(Vertices[[#This Row],[Size]]&gt;50,Vertices[[#This Row],[Vertex]],"")</f>
        <v/>
      </c>
      <c r="I1441" s="67"/>
      <c r="J1441" s="67"/>
      <c r="K1441" s="16"/>
      <c r="L1441" s="88"/>
      <c r="M1441" s="89">
        <v>9150.990234375</v>
      </c>
      <c r="N1441" s="89">
        <v>3395.226318359375</v>
      </c>
      <c r="O1441" s="78"/>
      <c r="P1441" s="90"/>
      <c r="Q1441" s="90"/>
      <c r="R1441" s="116"/>
      <c r="S1441" s="116"/>
      <c r="T1441" s="116"/>
      <c r="U1441" s="116"/>
      <c r="V1441" s="117"/>
      <c r="W1441" s="117"/>
      <c r="X1441" s="117"/>
      <c r="Y1441" s="117"/>
      <c r="Z1441" s="51"/>
      <c r="AA1441" s="85">
        <v>1441</v>
      </c>
      <c r="AB1441" s="85"/>
      <c r="AC1441">
        <v>812</v>
      </c>
      <c r="AD1441">
        <v>461</v>
      </c>
      <c r="AE1441">
        <v>794</v>
      </c>
      <c r="AF1441">
        <v>258</v>
      </c>
    </row>
    <row r="1442" spans="1:32" x14ac:dyDescent="0.3">
      <c r="A1442" t="s">
        <v>1881</v>
      </c>
      <c r="B1442" s="53"/>
      <c r="C1442" s="53"/>
      <c r="D1442" s="87">
        <f>Vertices[[#This Row],[followersCount]]/100000</f>
        <v>5.0800000000000003E-3</v>
      </c>
      <c r="E1442" s="84"/>
      <c r="F1442" s="15"/>
      <c r="G1442" s="15"/>
      <c r="H1442" s="67" t="str">
        <f>IF(Vertices[[#This Row],[Size]]&gt;50,Vertices[[#This Row],[Vertex]],"")</f>
        <v/>
      </c>
      <c r="I1442" s="67"/>
      <c r="J1442" s="67"/>
      <c r="K1442" s="16"/>
      <c r="L1442" s="88"/>
      <c r="M1442" s="89">
        <v>4138.15234375</v>
      </c>
      <c r="N1442" s="89">
        <v>9379.8935546875</v>
      </c>
      <c r="O1442" s="78"/>
      <c r="P1442" s="90"/>
      <c r="Q1442" s="90"/>
      <c r="R1442" s="116"/>
      <c r="S1442" s="116"/>
      <c r="T1442" s="116"/>
      <c r="U1442" s="116"/>
      <c r="V1442" s="117"/>
      <c r="W1442" s="117"/>
      <c r="X1442" s="117"/>
      <c r="Y1442" s="117"/>
      <c r="Z1442" s="51"/>
      <c r="AA1442" s="85">
        <v>1442</v>
      </c>
      <c r="AB1442" s="85"/>
      <c r="AC1442">
        <v>469</v>
      </c>
      <c r="AD1442">
        <v>508</v>
      </c>
      <c r="AE1442">
        <v>269</v>
      </c>
      <c r="AF1442">
        <v>990</v>
      </c>
    </row>
    <row r="1443" spans="1:32" x14ac:dyDescent="0.3">
      <c r="A1443" t="s">
        <v>1882</v>
      </c>
      <c r="B1443" s="53"/>
      <c r="C1443" s="53"/>
      <c r="D1443" s="87">
        <f>Vertices[[#This Row],[followersCount]]/100000</f>
        <v>1.56E-3</v>
      </c>
      <c r="E1443" s="84"/>
      <c r="F1443" s="15"/>
      <c r="G1443" s="15"/>
      <c r="H1443" s="67" t="str">
        <f>IF(Vertices[[#This Row],[Size]]&gt;50,Vertices[[#This Row],[Vertex]],"")</f>
        <v/>
      </c>
      <c r="I1443" s="67"/>
      <c r="J1443" s="67"/>
      <c r="K1443" s="16"/>
      <c r="L1443" s="88"/>
      <c r="M1443" s="89">
        <v>2183.100830078125</v>
      </c>
      <c r="N1443" s="89">
        <v>4796.37451171875</v>
      </c>
      <c r="O1443" s="78"/>
      <c r="P1443" s="90"/>
      <c r="Q1443" s="90"/>
      <c r="R1443" s="116"/>
      <c r="S1443" s="116"/>
      <c r="T1443" s="116"/>
      <c r="U1443" s="116"/>
      <c r="V1443" s="117"/>
      <c r="W1443" s="117"/>
      <c r="X1443" s="117"/>
      <c r="Y1443" s="117"/>
      <c r="Z1443" s="51"/>
      <c r="AA1443" s="85">
        <v>1443</v>
      </c>
      <c r="AB1443" s="85"/>
      <c r="AC1443">
        <v>3</v>
      </c>
      <c r="AD1443">
        <v>156</v>
      </c>
      <c r="AE1443">
        <v>92</v>
      </c>
      <c r="AF1443">
        <v>200</v>
      </c>
    </row>
    <row r="1444" spans="1:32" x14ac:dyDescent="0.3">
      <c r="A1444" t="s">
        <v>1883</v>
      </c>
      <c r="B1444" s="53"/>
      <c r="C1444" s="53"/>
      <c r="D1444" s="87">
        <f>Vertices[[#This Row],[followersCount]]/100000</f>
        <v>3.3999999999999998E-3</v>
      </c>
      <c r="E1444" s="84"/>
      <c r="F1444" s="15"/>
      <c r="G1444" s="15"/>
      <c r="H1444" s="67" t="str">
        <f>IF(Vertices[[#This Row],[Size]]&gt;50,Vertices[[#This Row],[Vertex]],"")</f>
        <v/>
      </c>
      <c r="I1444" s="67"/>
      <c r="J1444" s="67"/>
      <c r="K1444" s="16"/>
      <c r="L1444" s="88"/>
      <c r="M1444" s="89">
        <v>5428.2822265625</v>
      </c>
      <c r="N1444" s="89">
        <v>3323.652099609375</v>
      </c>
      <c r="O1444" s="78"/>
      <c r="P1444" s="90"/>
      <c r="Q1444" s="90"/>
      <c r="R1444" s="116"/>
      <c r="S1444" s="116"/>
      <c r="T1444" s="116"/>
      <c r="U1444" s="116"/>
      <c r="V1444" s="117"/>
      <c r="W1444" s="117"/>
      <c r="X1444" s="117"/>
      <c r="Y1444" s="117"/>
      <c r="Z1444" s="51"/>
      <c r="AA1444" s="85">
        <v>1444</v>
      </c>
      <c r="AB1444" s="85"/>
      <c r="AC1444">
        <v>4491</v>
      </c>
      <c r="AD1444">
        <v>340</v>
      </c>
      <c r="AE1444">
        <v>18469</v>
      </c>
      <c r="AF1444">
        <v>915</v>
      </c>
    </row>
    <row r="1445" spans="1:32" x14ac:dyDescent="0.3">
      <c r="A1445" t="s">
        <v>1884</v>
      </c>
      <c r="B1445" s="53"/>
      <c r="C1445" s="53"/>
      <c r="D1445" s="87">
        <f>Vertices[[#This Row],[followersCount]]/100000</f>
        <v>3.4199999999999999E-3</v>
      </c>
      <c r="E1445" s="84"/>
      <c r="F1445" s="15"/>
      <c r="G1445" s="15"/>
      <c r="H1445" s="67" t="str">
        <f>IF(Vertices[[#This Row],[Size]]&gt;50,Vertices[[#This Row],[Vertex]],"")</f>
        <v/>
      </c>
      <c r="I1445" s="67"/>
      <c r="J1445" s="67"/>
      <c r="K1445" s="16"/>
      <c r="L1445" s="88"/>
      <c r="M1445" s="89">
        <v>5186.83447265625</v>
      </c>
      <c r="N1445" s="89">
        <v>1649.916015625</v>
      </c>
      <c r="O1445" s="78"/>
      <c r="P1445" s="90"/>
      <c r="Q1445" s="90"/>
      <c r="R1445" s="116"/>
      <c r="S1445" s="116"/>
      <c r="T1445" s="116"/>
      <c r="U1445" s="116"/>
      <c r="V1445" s="117"/>
      <c r="W1445" s="117"/>
      <c r="X1445" s="117"/>
      <c r="Y1445" s="117"/>
      <c r="Z1445" s="51"/>
      <c r="AA1445" s="85">
        <v>1445</v>
      </c>
      <c r="AB1445" s="85"/>
      <c r="AC1445">
        <v>7822</v>
      </c>
      <c r="AD1445">
        <v>342</v>
      </c>
      <c r="AE1445">
        <v>383</v>
      </c>
      <c r="AF1445">
        <v>225</v>
      </c>
    </row>
    <row r="1446" spans="1:32" x14ac:dyDescent="0.3">
      <c r="A1446" t="s">
        <v>1885</v>
      </c>
      <c r="B1446" s="53"/>
      <c r="C1446" s="53"/>
      <c r="D1446" s="87">
        <f>Vertices[[#This Row],[followersCount]]/100000</f>
        <v>2.2799999999999999E-3</v>
      </c>
      <c r="E1446" s="84"/>
      <c r="F1446" s="15"/>
      <c r="G1446" s="15"/>
      <c r="H1446" s="67" t="str">
        <f>IF(Vertices[[#This Row],[Size]]&gt;50,Vertices[[#This Row],[Vertex]],"")</f>
        <v/>
      </c>
      <c r="I1446" s="67"/>
      <c r="J1446" s="67"/>
      <c r="K1446" s="16"/>
      <c r="L1446" s="88"/>
      <c r="M1446" s="89">
        <v>2577.537841796875</v>
      </c>
      <c r="N1446" s="89">
        <v>8232.3818359375</v>
      </c>
      <c r="O1446" s="78"/>
      <c r="P1446" s="90"/>
      <c r="Q1446" s="90"/>
      <c r="R1446" s="116"/>
      <c r="S1446" s="116"/>
      <c r="T1446" s="116"/>
      <c r="U1446" s="116"/>
      <c r="V1446" s="117"/>
      <c r="W1446" s="117"/>
      <c r="X1446" s="117"/>
      <c r="Y1446" s="117"/>
      <c r="Z1446" s="51"/>
      <c r="AA1446" s="85">
        <v>1446</v>
      </c>
      <c r="AB1446" s="85"/>
      <c r="AC1446">
        <v>5927</v>
      </c>
      <c r="AD1446">
        <v>228</v>
      </c>
      <c r="AE1446">
        <v>3976</v>
      </c>
      <c r="AF1446">
        <v>256</v>
      </c>
    </row>
    <row r="1447" spans="1:32" x14ac:dyDescent="0.3">
      <c r="A1447" t="s">
        <v>1886</v>
      </c>
      <c r="B1447" s="53"/>
      <c r="C1447" s="53"/>
      <c r="D1447" s="87">
        <f>Vertices[[#This Row],[followersCount]]/100000</f>
        <v>3.2000000000000003E-4</v>
      </c>
      <c r="E1447" s="84"/>
      <c r="F1447" s="15"/>
      <c r="G1447" s="15"/>
      <c r="H1447" s="67" t="str">
        <f>IF(Vertices[[#This Row],[Size]]&gt;50,Vertices[[#This Row],[Vertex]],"")</f>
        <v/>
      </c>
      <c r="I1447" s="67"/>
      <c r="J1447" s="67"/>
      <c r="K1447" s="16"/>
      <c r="L1447" s="88"/>
      <c r="M1447" s="89">
        <v>3449.8935546875</v>
      </c>
      <c r="N1447" s="89">
        <v>2975.546630859375</v>
      </c>
      <c r="O1447" s="78"/>
      <c r="P1447" s="90"/>
      <c r="Q1447" s="90"/>
      <c r="R1447" s="116"/>
      <c r="S1447" s="116"/>
      <c r="T1447" s="116"/>
      <c r="U1447" s="116"/>
      <c r="V1447" s="117"/>
      <c r="W1447" s="117"/>
      <c r="X1447" s="117"/>
      <c r="Y1447" s="117"/>
      <c r="Z1447" s="51"/>
      <c r="AA1447" s="85">
        <v>1447</v>
      </c>
      <c r="AB1447" s="85"/>
      <c r="AC1447">
        <v>205</v>
      </c>
      <c r="AD1447">
        <v>32</v>
      </c>
      <c r="AE1447">
        <v>0</v>
      </c>
      <c r="AF1447">
        <v>156</v>
      </c>
    </row>
    <row r="1448" spans="1:32" x14ac:dyDescent="0.3">
      <c r="A1448" t="s">
        <v>1887</v>
      </c>
      <c r="B1448" s="53"/>
      <c r="C1448" s="53"/>
      <c r="D1448" s="87">
        <f>Vertices[[#This Row],[followersCount]]/100000</f>
        <v>1.9400000000000001E-3</v>
      </c>
      <c r="E1448" s="84"/>
      <c r="F1448" s="15"/>
      <c r="G1448" s="15"/>
      <c r="H1448" s="67" t="str">
        <f>IF(Vertices[[#This Row],[Size]]&gt;50,Vertices[[#This Row],[Vertex]],"")</f>
        <v/>
      </c>
      <c r="I1448" s="67"/>
      <c r="J1448" s="67"/>
      <c r="K1448" s="16"/>
      <c r="L1448" s="88"/>
      <c r="M1448" s="89">
        <v>6745.8349609375</v>
      </c>
      <c r="N1448" s="89">
        <v>7495.38818359375</v>
      </c>
      <c r="O1448" s="78"/>
      <c r="P1448" s="90"/>
      <c r="Q1448" s="90"/>
      <c r="R1448" s="116"/>
      <c r="S1448" s="116"/>
      <c r="T1448" s="116"/>
      <c r="U1448" s="116"/>
      <c r="V1448" s="117"/>
      <c r="W1448" s="117"/>
      <c r="X1448" s="117"/>
      <c r="Y1448" s="117"/>
      <c r="Z1448" s="51"/>
      <c r="AA1448" s="85">
        <v>1448</v>
      </c>
      <c r="AB1448" s="85"/>
      <c r="AC1448">
        <v>279</v>
      </c>
      <c r="AD1448">
        <v>194</v>
      </c>
      <c r="AE1448">
        <v>286</v>
      </c>
      <c r="AF1448">
        <v>156</v>
      </c>
    </row>
    <row r="1449" spans="1:32" x14ac:dyDescent="0.3">
      <c r="A1449" t="s">
        <v>1888</v>
      </c>
      <c r="B1449" s="53"/>
      <c r="C1449" s="53"/>
      <c r="D1449" s="87">
        <f>Vertices[[#This Row],[followersCount]]/100000</f>
        <v>8.1999999999999998E-4</v>
      </c>
      <c r="E1449" s="84"/>
      <c r="F1449" s="15"/>
      <c r="G1449" s="15"/>
      <c r="H1449" s="67" t="str">
        <f>IF(Vertices[[#This Row],[Size]]&gt;50,Vertices[[#This Row],[Vertex]],"")</f>
        <v/>
      </c>
      <c r="I1449" s="67"/>
      <c r="J1449" s="67"/>
      <c r="K1449" s="16"/>
      <c r="L1449" s="88"/>
      <c r="M1449" s="89">
        <v>1508.9410400390625</v>
      </c>
      <c r="N1449" s="89">
        <v>7439.24560546875</v>
      </c>
      <c r="O1449" s="78"/>
      <c r="P1449" s="90"/>
      <c r="Q1449" s="90"/>
      <c r="R1449" s="116"/>
      <c r="S1449" s="116"/>
      <c r="T1449" s="116"/>
      <c r="U1449" s="116"/>
      <c r="V1449" s="117"/>
      <c r="W1449" s="117"/>
      <c r="X1449" s="117"/>
      <c r="Y1449" s="117"/>
      <c r="Z1449" s="51"/>
      <c r="AA1449" s="85">
        <v>1449</v>
      </c>
      <c r="AB1449" s="85"/>
      <c r="AC1449">
        <v>1381</v>
      </c>
      <c r="AD1449">
        <v>82</v>
      </c>
      <c r="AE1449">
        <v>1552</v>
      </c>
      <c r="AF1449">
        <v>332</v>
      </c>
    </row>
    <row r="1450" spans="1:32" x14ac:dyDescent="0.3">
      <c r="A1450" t="s">
        <v>1889</v>
      </c>
      <c r="B1450" s="53"/>
      <c r="C1450" s="53"/>
      <c r="D1450" s="87">
        <f>Vertices[[#This Row],[followersCount]]/100000</f>
        <v>4.1000000000000003E-3</v>
      </c>
      <c r="E1450" s="84"/>
      <c r="F1450" s="15"/>
      <c r="G1450" s="15"/>
      <c r="H1450" s="67" t="str">
        <f>IF(Vertices[[#This Row],[Size]]&gt;50,Vertices[[#This Row],[Vertex]],"")</f>
        <v/>
      </c>
      <c r="I1450" s="67"/>
      <c r="J1450" s="67"/>
      <c r="K1450" s="16"/>
      <c r="L1450" s="88"/>
      <c r="M1450" s="89">
        <v>1364.546630859375</v>
      </c>
      <c r="N1450" s="89">
        <v>5864.54443359375</v>
      </c>
      <c r="O1450" s="78"/>
      <c r="P1450" s="90"/>
      <c r="Q1450" s="90"/>
      <c r="R1450" s="116"/>
      <c r="S1450" s="116"/>
      <c r="T1450" s="116"/>
      <c r="U1450" s="116"/>
      <c r="V1450" s="117"/>
      <c r="W1450" s="117"/>
      <c r="X1450" s="117"/>
      <c r="Y1450" s="117"/>
      <c r="Z1450" s="51"/>
      <c r="AA1450" s="85">
        <v>1450</v>
      </c>
      <c r="AB1450" s="85"/>
      <c r="AC1450">
        <v>2639</v>
      </c>
      <c r="AD1450">
        <v>410</v>
      </c>
      <c r="AE1450">
        <v>4903</v>
      </c>
      <c r="AF1450">
        <v>426</v>
      </c>
    </row>
    <row r="1451" spans="1:32" x14ac:dyDescent="0.3">
      <c r="A1451" t="s">
        <v>1890</v>
      </c>
      <c r="B1451" s="53"/>
      <c r="C1451" s="53"/>
      <c r="D1451" s="87">
        <f>Vertices[[#This Row],[followersCount]]/100000</f>
        <v>3.0000000000000001E-3</v>
      </c>
      <c r="E1451" s="84"/>
      <c r="F1451" s="15"/>
      <c r="G1451" s="15"/>
      <c r="H1451" s="67" t="str">
        <f>IF(Vertices[[#This Row],[Size]]&gt;50,Vertices[[#This Row],[Vertex]],"")</f>
        <v/>
      </c>
      <c r="I1451" s="67"/>
      <c r="J1451" s="67"/>
      <c r="K1451" s="16"/>
      <c r="L1451" s="88"/>
      <c r="M1451" s="89">
        <v>7506.4208984375</v>
      </c>
      <c r="N1451" s="89">
        <v>9181.6162109375</v>
      </c>
      <c r="O1451" s="78"/>
      <c r="P1451" s="90"/>
      <c r="Q1451" s="90"/>
      <c r="R1451" s="116"/>
      <c r="S1451" s="116"/>
      <c r="T1451" s="116"/>
      <c r="U1451" s="116"/>
      <c r="V1451" s="117"/>
      <c r="W1451" s="117"/>
      <c r="X1451" s="117"/>
      <c r="Y1451" s="117"/>
      <c r="Z1451" s="51"/>
      <c r="AA1451" s="85">
        <v>1451</v>
      </c>
      <c r="AB1451" s="85"/>
      <c r="AC1451">
        <v>11589</v>
      </c>
      <c r="AD1451">
        <v>300</v>
      </c>
      <c r="AE1451">
        <v>18849</v>
      </c>
      <c r="AF1451">
        <v>715</v>
      </c>
    </row>
    <row r="1452" spans="1:32" x14ac:dyDescent="0.3">
      <c r="A1452" t="s">
        <v>1891</v>
      </c>
      <c r="B1452" s="53"/>
      <c r="C1452" s="53"/>
      <c r="D1452" s="87">
        <f>Vertices[[#This Row],[followersCount]]/100000</f>
        <v>2.3879999999999998E-2</v>
      </c>
      <c r="E1452" s="84"/>
      <c r="F1452" s="15"/>
      <c r="G1452" s="15"/>
      <c r="H1452" s="67" t="str">
        <f>IF(Vertices[[#This Row],[Size]]&gt;50,Vertices[[#This Row],[Vertex]],"")</f>
        <v/>
      </c>
      <c r="I1452" s="67"/>
      <c r="J1452" s="67"/>
      <c r="K1452" s="16"/>
      <c r="L1452" s="88"/>
      <c r="M1452" s="89">
        <v>8080.0888671875</v>
      </c>
      <c r="N1452" s="89">
        <v>2325.358642578125</v>
      </c>
      <c r="O1452" s="78"/>
      <c r="P1452" s="90"/>
      <c r="Q1452" s="90"/>
      <c r="R1452" s="116"/>
      <c r="S1452" s="116"/>
      <c r="T1452" s="116"/>
      <c r="U1452" s="116"/>
      <c r="V1452" s="117"/>
      <c r="W1452" s="117"/>
      <c r="X1452" s="117"/>
      <c r="Y1452" s="117"/>
      <c r="Z1452" s="51"/>
      <c r="AA1452" s="85">
        <v>1452</v>
      </c>
      <c r="AB1452" s="85"/>
      <c r="AC1452">
        <v>6131</v>
      </c>
      <c r="AD1452">
        <v>2388</v>
      </c>
      <c r="AE1452">
        <v>1846</v>
      </c>
      <c r="AF1452">
        <v>2148</v>
      </c>
    </row>
    <row r="1453" spans="1:32" x14ac:dyDescent="0.3">
      <c r="A1453" t="s">
        <v>1892</v>
      </c>
      <c r="B1453" s="53"/>
      <c r="C1453" s="53"/>
      <c r="D1453" s="87">
        <f>Vertices[[#This Row],[followersCount]]/100000</f>
        <v>8.5100000000000002E-3</v>
      </c>
      <c r="E1453" s="84"/>
      <c r="F1453" s="15"/>
      <c r="G1453" s="15"/>
      <c r="H1453" s="67" t="str">
        <f>IF(Vertices[[#This Row],[Size]]&gt;50,Vertices[[#This Row],[Vertex]],"")</f>
        <v/>
      </c>
      <c r="I1453" s="67"/>
      <c r="J1453" s="67"/>
      <c r="K1453" s="16"/>
      <c r="L1453" s="88"/>
      <c r="M1453" s="89">
        <v>2536.399169921875</v>
      </c>
      <c r="N1453" s="89">
        <v>6449.033203125</v>
      </c>
      <c r="O1453" s="78"/>
      <c r="P1453" s="90"/>
      <c r="Q1453" s="90"/>
      <c r="R1453" s="116"/>
      <c r="S1453" s="116"/>
      <c r="T1453" s="116"/>
      <c r="U1453" s="116"/>
      <c r="V1453" s="117"/>
      <c r="W1453" s="117"/>
      <c r="X1453" s="117"/>
      <c r="Y1453" s="117"/>
      <c r="Z1453" s="51"/>
      <c r="AA1453" s="85">
        <v>1453</v>
      </c>
      <c r="AB1453" s="85"/>
      <c r="AC1453">
        <v>1907</v>
      </c>
      <c r="AD1453">
        <v>851</v>
      </c>
      <c r="AE1453">
        <v>7461</v>
      </c>
      <c r="AF1453">
        <v>343</v>
      </c>
    </row>
    <row r="1454" spans="1:32" x14ac:dyDescent="0.3">
      <c r="A1454" t="s">
        <v>389</v>
      </c>
      <c r="B1454" s="53"/>
      <c r="C1454" s="53"/>
      <c r="D1454" s="87">
        <f>Vertices[[#This Row],[followersCount]]/100000</f>
        <v>1.8799999999999999E-3</v>
      </c>
      <c r="E1454" s="84"/>
      <c r="F1454" s="15"/>
      <c r="G1454" s="15"/>
      <c r="H1454" s="67" t="str">
        <f>IF(Vertices[[#This Row],[Size]]&gt;50,Vertices[[#This Row],[Vertex]],"")</f>
        <v/>
      </c>
      <c r="I1454" s="67"/>
      <c r="J1454" s="67"/>
      <c r="K1454" s="16"/>
      <c r="L1454" s="88"/>
      <c r="M1454" s="89">
        <v>4622.51220703125</v>
      </c>
      <c r="N1454" s="89">
        <v>5756.96142578125</v>
      </c>
      <c r="O1454" s="78"/>
      <c r="P1454" s="90"/>
      <c r="Q1454" s="90"/>
      <c r="R1454" s="116"/>
      <c r="S1454" s="116"/>
      <c r="T1454" s="116"/>
      <c r="U1454" s="116"/>
      <c r="V1454" s="117"/>
      <c r="W1454" s="117"/>
      <c r="X1454" s="117"/>
      <c r="Y1454" s="117"/>
      <c r="Z1454" s="51"/>
      <c r="AA1454" s="85">
        <v>1454</v>
      </c>
      <c r="AB1454" s="85"/>
      <c r="AC1454">
        <v>346</v>
      </c>
      <c r="AD1454">
        <v>188</v>
      </c>
      <c r="AE1454">
        <v>70</v>
      </c>
      <c r="AF1454">
        <v>443</v>
      </c>
    </row>
    <row r="1455" spans="1:32" x14ac:dyDescent="0.3">
      <c r="A1455" t="s">
        <v>1893</v>
      </c>
      <c r="B1455" s="53"/>
      <c r="C1455" s="53"/>
      <c r="D1455" s="87">
        <f>Vertices[[#This Row],[followersCount]]/100000</f>
        <v>1.1800000000000001E-3</v>
      </c>
      <c r="E1455" s="84"/>
      <c r="F1455" s="15"/>
      <c r="G1455" s="15"/>
      <c r="H1455" s="67" t="str">
        <f>IF(Vertices[[#This Row],[Size]]&gt;50,Vertices[[#This Row],[Vertex]],"")</f>
        <v/>
      </c>
      <c r="I1455" s="67"/>
      <c r="J1455" s="67"/>
      <c r="K1455" s="16"/>
      <c r="L1455" s="88"/>
      <c r="M1455" s="89">
        <v>1645.6796875</v>
      </c>
      <c r="N1455" s="89">
        <v>5718.1181640625</v>
      </c>
      <c r="O1455" s="78"/>
      <c r="P1455" s="90"/>
      <c r="Q1455" s="90"/>
      <c r="R1455" s="116"/>
      <c r="S1455" s="116"/>
      <c r="T1455" s="116"/>
      <c r="U1455" s="116"/>
      <c r="V1455" s="117"/>
      <c r="W1455" s="117"/>
      <c r="X1455" s="117"/>
      <c r="Y1455" s="117"/>
      <c r="Z1455" s="51"/>
      <c r="AA1455" s="85">
        <v>1455</v>
      </c>
      <c r="AB1455" s="85"/>
      <c r="AC1455">
        <v>726</v>
      </c>
      <c r="AD1455">
        <v>118</v>
      </c>
      <c r="AE1455">
        <v>1164</v>
      </c>
      <c r="AF1455">
        <v>511</v>
      </c>
    </row>
    <row r="1456" spans="1:32" x14ac:dyDescent="0.3">
      <c r="A1456" t="s">
        <v>1894</v>
      </c>
      <c r="B1456" s="53"/>
      <c r="C1456" s="53"/>
      <c r="D1456" s="87">
        <f>Vertices[[#This Row],[followersCount]]/100000</f>
        <v>4.2999999999999999E-4</v>
      </c>
      <c r="E1456" s="84"/>
      <c r="F1456" s="15"/>
      <c r="G1456" s="15"/>
      <c r="H1456" s="67" t="str">
        <f>IF(Vertices[[#This Row],[Size]]&gt;50,Vertices[[#This Row],[Vertex]],"")</f>
        <v/>
      </c>
      <c r="I1456" s="67"/>
      <c r="J1456" s="67"/>
      <c r="K1456" s="16"/>
      <c r="L1456" s="88"/>
      <c r="M1456" s="89">
        <v>8213.2998046875</v>
      </c>
      <c r="N1456" s="89">
        <v>7453.033203125</v>
      </c>
      <c r="O1456" s="78"/>
      <c r="P1456" s="90"/>
      <c r="Q1456" s="90"/>
      <c r="R1456" s="116"/>
      <c r="S1456" s="116"/>
      <c r="T1456" s="116"/>
      <c r="U1456" s="116"/>
      <c r="V1456" s="117"/>
      <c r="W1456" s="117"/>
      <c r="X1456" s="117"/>
      <c r="Y1456" s="117"/>
      <c r="Z1456" s="51"/>
      <c r="AA1456" s="85">
        <v>1456</v>
      </c>
      <c r="AB1456" s="85"/>
      <c r="AC1456">
        <v>1226</v>
      </c>
      <c r="AD1456">
        <v>43</v>
      </c>
      <c r="AE1456">
        <v>1904</v>
      </c>
      <c r="AF1456">
        <v>171</v>
      </c>
    </row>
    <row r="1457" spans="1:32" x14ac:dyDescent="0.3">
      <c r="A1457" t="s">
        <v>1895</v>
      </c>
      <c r="B1457" s="53"/>
      <c r="C1457" s="53"/>
      <c r="D1457" s="87">
        <f>Vertices[[#This Row],[followersCount]]/100000</f>
        <v>3.3E-4</v>
      </c>
      <c r="E1457" s="84"/>
      <c r="F1457" s="15"/>
      <c r="G1457" s="15"/>
      <c r="H1457" s="67" t="str">
        <f>IF(Vertices[[#This Row],[Size]]&gt;50,Vertices[[#This Row],[Vertex]],"")</f>
        <v/>
      </c>
      <c r="I1457" s="67"/>
      <c r="J1457" s="67"/>
      <c r="K1457" s="16"/>
      <c r="L1457" s="88"/>
      <c r="M1457" s="89">
        <v>3854.260986328125</v>
      </c>
      <c r="N1457" s="89">
        <v>2905.525390625</v>
      </c>
      <c r="O1457" s="78"/>
      <c r="P1457" s="90"/>
      <c r="Q1457" s="90"/>
      <c r="R1457" s="116"/>
      <c r="S1457" s="116"/>
      <c r="T1457" s="116"/>
      <c r="U1457" s="116"/>
      <c r="V1457" s="117"/>
      <c r="W1457" s="117"/>
      <c r="X1457" s="117"/>
      <c r="Y1457" s="117"/>
      <c r="Z1457" s="51"/>
      <c r="AA1457" s="85">
        <v>1457</v>
      </c>
      <c r="AB1457" s="85"/>
      <c r="AC1457">
        <v>63</v>
      </c>
      <c r="AD1457">
        <v>33</v>
      </c>
      <c r="AE1457">
        <v>4</v>
      </c>
      <c r="AF1457">
        <v>164</v>
      </c>
    </row>
    <row r="1458" spans="1:32" x14ac:dyDescent="0.3">
      <c r="A1458" t="s">
        <v>1896</v>
      </c>
      <c r="B1458" s="53"/>
      <c r="C1458" s="53"/>
      <c r="D1458" s="87">
        <f>Vertices[[#This Row],[followersCount]]/100000</f>
        <v>4.2900000000000004E-3</v>
      </c>
      <c r="E1458" s="84"/>
      <c r="F1458" s="15"/>
      <c r="G1458" s="15"/>
      <c r="H1458" s="67" t="str">
        <f>IF(Vertices[[#This Row],[Size]]&gt;50,Vertices[[#This Row],[Vertex]],"")</f>
        <v/>
      </c>
      <c r="I1458" s="67"/>
      <c r="J1458" s="67"/>
      <c r="K1458" s="16"/>
      <c r="L1458" s="88"/>
      <c r="M1458" s="89">
        <v>5039.591796875</v>
      </c>
      <c r="N1458" s="89">
        <v>9740.68359375</v>
      </c>
      <c r="O1458" s="78"/>
      <c r="P1458" s="90"/>
      <c r="Q1458" s="90"/>
      <c r="R1458" s="116"/>
      <c r="S1458" s="116"/>
      <c r="T1458" s="116"/>
      <c r="U1458" s="116"/>
      <c r="V1458" s="117"/>
      <c r="W1458" s="117"/>
      <c r="X1458" s="117"/>
      <c r="Y1458" s="117"/>
      <c r="Z1458" s="51"/>
      <c r="AA1458" s="85">
        <v>1458</v>
      </c>
      <c r="AB1458" s="85"/>
      <c r="AC1458">
        <v>1593</v>
      </c>
      <c r="AD1458">
        <v>429</v>
      </c>
      <c r="AE1458">
        <v>3</v>
      </c>
      <c r="AF1458">
        <v>1977</v>
      </c>
    </row>
    <row r="1459" spans="1:32" x14ac:dyDescent="0.3">
      <c r="A1459" t="s">
        <v>1897</v>
      </c>
      <c r="B1459" s="53"/>
      <c r="C1459" s="53"/>
      <c r="D1459" s="87">
        <f>Vertices[[#This Row],[followersCount]]/100000</f>
        <v>2.4000000000000001E-4</v>
      </c>
      <c r="E1459" s="84"/>
      <c r="F1459" s="15"/>
      <c r="G1459" s="15"/>
      <c r="H1459" s="67" t="str">
        <f>IF(Vertices[[#This Row],[Size]]&gt;50,Vertices[[#This Row],[Vertex]],"")</f>
        <v/>
      </c>
      <c r="I1459" s="67"/>
      <c r="J1459" s="67"/>
      <c r="K1459" s="16"/>
      <c r="L1459" s="88"/>
      <c r="M1459" s="89">
        <v>4720.705078125</v>
      </c>
      <c r="N1459" s="89">
        <v>389.35342407226563</v>
      </c>
      <c r="O1459" s="78"/>
      <c r="P1459" s="90"/>
      <c r="Q1459" s="90"/>
      <c r="R1459" s="116"/>
      <c r="S1459" s="116"/>
      <c r="T1459" s="116"/>
      <c r="U1459" s="116"/>
      <c r="V1459" s="117"/>
      <c r="W1459" s="117"/>
      <c r="X1459" s="117"/>
      <c r="Y1459" s="117"/>
      <c r="Z1459" s="51"/>
      <c r="AA1459" s="85">
        <v>1459</v>
      </c>
      <c r="AB1459" s="85"/>
      <c r="AC1459">
        <v>21</v>
      </c>
      <c r="AD1459">
        <v>24</v>
      </c>
      <c r="AE1459">
        <v>4</v>
      </c>
      <c r="AF1459">
        <v>162</v>
      </c>
    </row>
    <row r="1460" spans="1:32" x14ac:dyDescent="0.3">
      <c r="A1460" t="s">
        <v>1898</v>
      </c>
      <c r="B1460" s="53"/>
      <c r="C1460" s="53"/>
      <c r="D1460" s="87">
        <f>Vertices[[#This Row],[followersCount]]/100000</f>
        <v>1.49E-3</v>
      </c>
      <c r="E1460" s="84"/>
      <c r="F1460" s="15"/>
      <c r="G1460" s="15"/>
      <c r="H1460" s="67" t="str">
        <f>IF(Vertices[[#This Row],[Size]]&gt;50,Vertices[[#This Row],[Vertex]],"")</f>
        <v/>
      </c>
      <c r="I1460" s="67"/>
      <c r="J1460" s="67"/>
      <c r="K1460" s="16"/>
      <c r="L1460" s="88"/>
      <c r="M1460" s="89">
        <v>601.30426025390625</v>
      </c>
      <c r="N1460" s="89">
        <v>4516.06298828125</v>
      </c>
      <c r="O1460" s="78"/>
      <c r="P1460" s="90"/>
      <c r="Q1460" s="90"/>
      <c r="R1460" s="116"/>
      <c r="S1460" s="116"/>
      <c r="T1460" s="116"/>
      <c r="U1460" s="116"/>
      <c r="V1460" s="117"/>
      <c r="W1460" s="117"/>
      <c r="X1460" s="117"/>
      <c r="Y1460" s="117"/>
      <c r="Z1460" s="51"/>
      <c r="AA1460" s="85">
        <v>1460</v>
      </c>
      <c r="AB1460" s="85"/>
      <c r="AC1460">
        <v>335</v>
      </c>
      <c r="AD1460">
        <v>149</v>
      </c>
      <c r="AE1460">
        <v>153</v>
      </c>
      <c r="AF1460">
        <v>520</v>
      </c>
    </row>
    <row r="1461" spans="1:32" x14ac:dyDescent="0.3">
      <c r="A1461" t="s">
        <v>1899</v>
      </c>
      <c r="B1461" s="53"/>
      <c r="C1461" s="53"/>
      <c r="D1461" s="87">
        <f>Vertices[[#This Row],[followersCount]]/100000</f>
        <v>1.1999999999999999E-3</v>
      </c>
      <c r="E1461" s="84"/>
      <c r="F1461" s="15"/>
      <c r="G1461" s="15"/>
      <c r="H1461" s="67" t="str">
        <f>IF(Vertices[[#This Row],[Size]]&gt;50,Vertices[[#This Row],[Vertex]],"")</f>
        <v/>
      </c>
      <c r="I1461" s="67"/>
      <c r="J1461" s="67"/>
      <c r="K1461" s="16"/>
      <c r="L1461" s="88"/>
      <c r="M1461" s="89">
        <v>2441.093017578125</v>
      </c>
      <c r="N1461" s="89">
        <v>1318.9990234375</v>
      </c>
      <c r="O1461" s="78"/>
      <c r="P1461" s="90"/>
      <c r="Q1461" s="90"/>
      <c r="R1461" s="116"/>
      <c r="S1461" s="116"/>
      <c r="T1461" s="116"/>
      <c r="U1461" s="116"/>
      <c r="V1461" s="117"/>
      <c r="W1461" s="117"/>
      <c r="X1461" s="117"/>
      <c r="Y1461" s="117"/>
      <c r="Z1461" s="51"/>
      <c r="AA1461" s="85">
        <v>1461</v>
      </c>
      <c r="AB1461" s="85"/>
      <c r="AC1461">
        <v>47</v>
      </c>
      <c r="AD1461">
        <v>120</v>
      </c>
      <c r="AE1461">
        <v>1</v>
      </c>
      <c r="AF1461">
        <v>782</v>
      </c>
    </row>
    <row r="1462" spans="1:32" x14ac:dyDescent="0.3">
      <c r="A1462" t="s">
        <v>187</v>
      </c>
      <c r="B1462" s="53"/>
      <c r="C1462" s="53"/>
      <c r="D1462" s="87">
        <f>Vertices[[#This Row],[followersCount]]/100000</f>
        <v>2.2669999999999999E-2</v>
      </c>
      <c r="E1462" s="84"/>
      <c r="F1462" s="15"/>
      <c r="G1462" s="15"/>
      <c r="H1462" s="67" t="str">
        <f>IF(Vertices[[#This Row],[Size]]&gt;50,Vertices[[#This Row],[Vertex]],"")</f>
        <v/>
      </c>
      <c r="I1462" s="67"/>
      <c r="J1462" s="67"/>
      <c r="K1462" s="16"/>
      <c r="L1462" s="88"/>
      <c r="M1462" s="89">
        <v>4161.34814453125</v>
      </c>
      <c r="N1462" s="89">
        <v>5983.35791015625</v>
      </c>
      <c r="O1462" s="78"/>
      <c r="P1462" s="90"/>
      <c r="Q1462" s="90"/>
      <c r="R1462" s="116"/>
      <c r="S1462" s="116"/>
      <c r="T1462" s="116"/>
      <c r="U1462" s="116"/>
      <c r="V1462" s="117"/>
      <c r="W1462" s="117"/>
      <c r="X1462" s="117"/>
      <c r="Y1462" s="117"/>
      <c r="Z1462" s="51"/>
      <c r="AA1462" s="85">
        <v>1462</v>
      </c>
      <c r="AB1462" s="85"/>
      <c r="AC1462">
        <v>3843</v>
      </c>
      <c r="AD1462">
        <v>2267</v>
      </c>
      <c r="AE1462">
        <v>223</v>
      </c>
      <c r="AF1462">
        <v>1171</v>
      </c>
    </row>
    <row r="1463" spans="1:32" x14ac:dyDescent="0.3">
      <c r="A1463" t="s">
        <v>1900</v>
      </c>
      <c r="B1463" s="53"/>
      <c r="C1463" s="53"/>
      <c r="D1463" s="87">
        <f>Vertices[[#This Row],[followersCount]]/100000</f>
        <v>1.24E-3</v>
      </c>
      <c r="E1463" s="84"/>
      <c r="F1463" s="15"/>
      <c r="G1463" s="15"/>
      <c r="H1463" s="67" t="str">
        <f>IF(Vertices[[#This Row],[Size]]&gt;50,Vertices[[#This Row],[Vertex]],"")</f>
        <v/>
      </c>
      <c r="I1463" s="67"/>
      <c r="J1463" s="67"/>
      <c r="K1463" s="16"/>
      <c r="L1463" s="88"/>
      <c r="M1463" s="89">
        <v>3004.88818359375</v>
      </c>
      <c r="N1463" s="89">
        <v>9051.85546875</v>
      </c>
      <c r="O1463" s="78"/>
      <c r="P1463" s="90"/>
      <c r="Q1463" s="90"/>
      <c r="R1463" s="116"/>
      <c r="S1463" s="116"/>
      <c r="T1463" s="116"/>
      <c r="U1463" s="116"/>
      <c r="V1463" s="117"/>
      <c r="W1463" s="117"/>
      <c r="X1463" s="117"/>
      <c r="Y1463" s="117"/>
      <c r="Z1463" s="51"/>
      <c r="AA1463" s="85">
        <v>1463</v>
      </c>
      <c r="AB1463" s="85"/>
      <c r="AC1463">
        <v>816</v>
      </c>
      <c r="AD1463">
        <v>124</v>
      </c>
      <c r="AE1463">
        <v>20</v>
      </c>
      <c r="AF1463">
        <v>1027</v>
      </c>
    </row>
    <row r="1464" spans="1:32" x14ac:dyDescent="0.3">
      <c r="A1464" t="s">
        <v>1901</v>
      </c>
      <c r="B1464" s="53"/>
      <c r="C1464" s="53"/>
      <c r="D1464" s="87">
        <f>Vertices[[#This Row],[followersCount]]/100000</f>
        <v>3.2000000000000003E-4</v>
      </c>
      <c r="E1464" s="84"/>
      <c r="F1464" s="15"/>
      <c r="G1464" s="15"/>
      <c r="H1464" s="67" t="str">
        <f>IF(Vertices[[#This Row],[Size]]&gt;50,Vertices[[#This Row],[Vertex]],"")</f>
        <v/>
      </c>
      <c r="I1464" s="67"/>
      <c r="J1464" s="67"/>
      <c r="K1464" s="16"/>
      <c r="L1464" s="88"/>
      <c r="M1464" s="89">
        <v>3603.92626953125</v>
      </c>
      <c r="N1464" s="89">
        <v>8117.0283203125</v>
      </c>
      <c r="O1464" s="78"/>
      <c r="P1464" s="90"/>
      <c r="Q1464" s="90"/>
      <c r="R1464" s="116"/>
      <c r="S1464" s="116"/>
      <c r="T1464" s="116"/>
      <c r="U1464" s="116"/>
      <c r="V1464" s="117"/>
      <c r="W1464" s="117"/>
      <c r="X1464" s="117"/>
      <c r="Y1464" s="117"/>
      <c r="Z1464" s="51"/>
      <c r="AA1464" s="85">
        <v>1464</v>
      </c>
      <c r="AB1464" s="85"/>
      <c r="AC1464">
        <v>48</v>
      </c>
      <c r="AD1464">
        <v>32</v>
      </c>
      <c r="AE1464">
        <v>2</v>
      </c>
      <c r="AF1464">
        <v>197</v>
      </c>
    </row>
    <row r="1465" spans="1:32" x14ac:dyDescent="0.3">
      <c r="A1465" t="s">
        <v>1902</v>
      </c>
      <c r="B1465" s="53"/>
      <c r="C1465" s="53"/>
      <c r="D1465" s="87">
        <f>Vertices[[#This Row],[followersCount]]/100000</f>
        <v>1.6000000000000001E-3</v>
      </c>
      <c r="E1465" s="84"/>
      <c r="F1465" s="15"/>
      <c r="G1465" s="15"/>
      <c r="H1465" s="67" t="str">
        <f>IF(Vertices[[#This Row],[Size]]&gt;50,Vertices[[#This Row],[Vertex]],"")</f>
        <v/>
      </c>
      <c r="I1465" s="67"/>
      <c r="J1465" s="67"/>
      <c r="K1465" s="16"/>
      <c r="L1465" s="88"/>
      <c r="M1465" s="89">
        <v>9413.771484375</v>
      </c>
      <c r="N1465" s="89">
        <v>7012.3359375</v>
      </c>
      <c r="O1465" s="78"/>
      <c r="P1465" s="90"/>
      <c r="Q1465" s="90"/>
      <c r="R1465" s="116"/>
      <c r="S1465" s="116"/>
      <c r="T1465" s="116"/>
      <c r="U1465" s="116"/>
      <c r="V1465" s="117"/>
      <c r="W1465" s="117"/>
      <c r="X1465" s="117"/>
      <c r="Y1465" s="117"/>
      <c r="Z1465" s="51"/>
      <c r="AA1465" s="85">
        <v>1465</v>
      </c>
      <c r="AB1465" s="85"/>
      <c r="AC1465">
        <v>232</v>
      </c>
      <c r="AD1465">
        <v>160</v>
      </c>
      <c r="AE1465">
        <v>373</v>
      </c>
      <c r="AF1465">
        <v>138</v>
      </c>
    </row>
    <row r="1466" spans="1:32" x14ac:dyDescent="0.3">
      <c r="A1466" t="s">
        <v>1903</v>
      </c>
      <c r="B1466" s="53"/>
      <c r="C1466" s="53"/>
      <c r="D1466" s="87">
        <f>Vertices[[#This Row],[followersCount]]/100000</f>
        <v>7.3910000000000003E-2</v>
      </c>
      <c r="E1466" s="84"/>
      <c r="F1466" s="15"/>
      <c r="G1466" s="15"/>
      <c r="H1466" s="67" t="str">
        <f>IF(Vertices[[#This Row],[Size]]&gt;50,Vertices[[#This Row],[Vertex]],"")</f>
        <v/>
      </c>
      <c r="I1466" s="67"/>
      <c r="J1466" s="67"/>
      <c r="K1466" s="16"/>
      <c r="L1466" s="88"/>
      <c r="M1466" s="89">
        <v>4616.7353515625</v>
      </c>
      <c r="N1466" s="89">
        <v>8352.6982421875</v>
      </c>
      <c r="O1466" s="78"/>
      <c r="P1466" s="90"/>
      <c r="Q1466" s="90"/>
      <c r="R1466" s="116"/>
      <c r="S1466" s="116"/>
      <c r="T1466" s="116"/>
      <c r="U1466" s="116"/>
      <c r="V1466" s="117"/>
      <c r="W1466" s="117"/>
      <c r="X1466" s="117"/>
      <c r="Y1466" s="117"/>
      <c r="Z1466" s="51"/>
      <c r="AA1466" s="85">
        <v>1466</v>
      </c>
      <c r="AB1466" s="85"/>
      <c r="AC1466">
        <v>8284</v>
      </c>
      <c r="AD1466">
        <v>7391</v>
      </c>
      <c r="AE1466">
        <v>5237</v>
      </c>
      <c r="AF1466">
        <v>2419</v>
      </c>
    </row>
    <row r="1467" spans="1:32" x14ac:dyDescent="0.3">
      <c r="A1467" t="s">
        <v>1904</v>
      </c>
      <c r="B1467" s="53"/>
      <c r="C1467" s="53"/>
      <c r="D1467" s="87">
        <f>Vertices[[#This Row],[followersCount]]/100000</f>
        <v>1.0489999999999999E-2</v>
      </c>
      <c r="E1467" s="84"/>
      <c r="F1467" s="15"/>
      <c r="G1467" s="15"/>
      <c r="H1467" s="67" t="str">
        <f>IF(Vertices[[#This Row],[Size]]&gt;50,Vertices[[#This Row],[Vertex]],"")</f>
        <v/>
      </c>
      <c r="I1467" s="67"/>
      <c r="J1467" s="67"/>
      <c r="K1467" s="16"/>
      <c r="L1467" s="88"/>
      <c r="M1467" s="89">
        <v>696.2918701171875</v>
      </c>
      <c r="N1467" s="89">
        <v>3472.454833984375</v>
      </c>
      <c r="O1467" s="78"/>
      <c r="P1467" s="90"/>
      <c r="Q1467" s="90"/>
      <c r="R1467" s="116"/>
      <c r="S1467" s="116"/>
      <c r="T1467" s="116"/>
      <c r="U1467" s="116"/>
      <c r="V1467" s="117"/>
      <c r="W1467" s="117"/>
      <c r="X1467" s="117"/>
      <c r="Y1467" s="117"/>
      <c r="Z1467" s="51"/>
      <c r="AA1467" s="85">
        <v>1467</v>
      </c>
      <c r="AB1467" s="85"/>
      <c r="AC1467">
        <v>1944</v>
      </c>
      <c r="AD1467">
        <v>1049</v>
      </c>
      <c r="AE1467">
        <v>12</v>
      </c>
      <c r="AF1467">
        <v>1213</v>
      </c>
    </row>
    <row r="1468" spans="1:32" x14ac:dyDescent="0.3">
      <c r="A1468" t="s">
        <v>1905</v>
      </c>
      <c r="B1468" s="53"/>
      <c r="C1468" s="53"/>
      <c r="D1468" s="87">
        <f>Vertices[[#This Row],[followersCount]]/100000</f>
        <v>5.876E-2</v>
      </c>
      <c r="E1468" s="84"/>
      <c r="F1468" s="15"/>
      <c r="G1468" s="15"/>
      <c r="H1468" s="67" t="str">
        <f>IF(Vertices[[#This Row],[Size]]&gt;50,Vertices[[#This Row],[Vertex]],"")</f>
        <v/>
      </c>
      <c r="I1468" s="67"/>
      <c r="J1468" s="67"/>
      <c r="K1468" s="16"/>
      <c r="L1468" s="88"/>
      <c r="M1468" s="89">
        <v>2356.188720703125</v>
      </c>
      <c r="N1468" s="89">
        <v>993.3529052734375</v>
      </c>
      <c r="O1468" s="78"/>
      <c r="P1468" s="90"/>
      <c r="Q1468" s="90"/>
      <c r="R1468" s="116"/>
      <c r="S1468" s="116"/>
      <c r="T1468" s="116"/>
      <c r="U1468" s="116"/>
      <c r="V1468" s="117"/>
      <c r="W1468" s="117"/>
      <c r="X1468" s="117"/>
      <c r="Y1468" s="117"/>
      <c r="Z1468" s="51"/>
      <c r="AA1468" s="85">
        <v>1468</v>
      </c>
      <c r="AB1468" s="85"/>
      <c r="AC1468">
        <v>2358</v>
      </c>
      <c r="AD1468">
        <v>5876</v>
      </c>
      <c r="AE1468">
        <v>500</v>
      </c>
      <c r="AF1468">
        <v>355</v>
      </c>
    </row>
    <row r="1469" spans="1:32" x14ac:dyDescent="0.3">
      <c r="A1469" t="s">
        <v>1906</v>
      </c>
      <c r="B1469" s="53"/>
      <c r="C1469" s="53"/>
      <c r="D1469" s="87">
        <f>Vertices[[#This Row],[followersCount]]/100000</f>
        <v>4.6999999999999999E-4</v>
      </c>
      <c r="E1469" s="84"/>
      <c r="F1469" s="15"/>
      <c r="G1469" s="15"/>
      <c r="H1469" s="67" t="str">
        <f>IF(Vertices[[#This Row],[Size]]&gt;50,Vertices[[#This Row],[Vertex]],"")</f>
        <v/>
      </c>
      <c r="I1469" s="67"/>
      <c r="J1469" s="67"/>
      <c r="K1469" s="16"/>
      <c r="L1469" s="88"/>
      <c r="M1469" s="89">
        <v>7818.0146484375</v>
      </c>
      <c r="N1469" s="89">
        <v>956.79315185546875</v>
      </c>
      <c r="O1469" s="78"/>
      <c r="P1469" s="90"/>
      <c r="Q1469" s="90"/>
      <c r="R1469" s="116"/>
      <c r="S1469" s="116"/>
      <c r="T1469" s="116"/>
      <c r="U1469" s="116"/>
      <c r="V1469" s="117"/>
      <c r="W1469" s="117"/>
      <c r="X1469" s="117"/>
      <c r="Y1469" s="117"/>
      <c r="Z1469" s="51"/>
      <c r="AA1469" s="85">
        <v>1469</v>
      </c>
      <c r="AB1469" s="85"/>
      <c r="AC1469">
        <v>269</v>
      </c>
      <c r="AD1469">
        <v>47</v>
      </c>
      <c r="AE1469">
        <v>32</v>
      </c>
      <c r="AF1469">
        <v>246</v>
      </c>
    </row>
    <row r="1470" spans="1:32" x14ac:dyDescent="0.3">
      <c r="A1470" t="s">
        <v>1907</v>
      </c>
      <c r="B1470" s="53"/>
      <c r="C1470" s="53"/>
      <c r="D1470" s="87">
        <f>Vertices[[#This Row],[followersCount]]/100000</f>
        <v>2.0699999999999998E-3</v>
      </c>
      <c r="E1470" s="84"/>
      <c r="F1470" s="15"/>
      <c r="G1470" s="15"/>
      <c r="H1470" s="67" t="str">
        <f>IF(Vertices[[#This Row],[Size]]&gt;50,Vertices[[#This Row],[Vertex]],"")</f>
        <v/>
      </c>
      <c r="I1470" s="67"/>
      <c r="J1470" s="67"/>
      <c r="K1470" s="16"/>
      <c r="L1470" s="88"/>
      <c r="M1470" s="89">
        <v>807.7315673828125</v>
      </c>
      <c r="N1470" s="89">
        <v>3007.5380859375</v>
      </c>
      <c r="O1470" s="78"/>
      <c r="P1470" s="90"/>
      <c r="Q1470" s="90"/>
      <c r="R1470" s="116"/>
      <c r="S1470" s="116"/>
      <c r="T1470" s="116"/>
      <c r="U1470" s="116"/>
      <c r="V1470" s="117"/>
      <c r="W1470" s="117"/>
      <c r="X1470" s="117"/>
      <c r="Y1470" s="117"/>
      <c r="Z1470" s="51"/>
      <c r="AA1470" s="85">
        <v>1470</v>
      </c>
      <c r="AB1470" s="85"/>
      <c r="AC1470">
        <v>173</v>
      </c>
      <c r="AD1470">
        <v>207</v>
      </c>
      <c r="AE1470">
        <v>10</v>
      </c>
      <c r="AF1470">
        <v>992</v>
      </c>
    </row>
    <row r="1471" spans="1:32" x14ac:dyDescent="0.3">
      <c r="A1471" t="s">
        <v>1908</v>
      </c>
      <c r="B1471" s="53"/>
      <c r="C1471" s="53"/>
      <c r="D1471" s="87">
        <f>Vertices[[#This Row],[followersCount]]/100000</f>
        <v>1.214E-2</v>
      </c>
      <c r="E1471" s="84"/>
      <c r="F1471" s="15"/>
      <c r="G1471" s="15"/>
      <c r="H1471" s="67" t="str">
        <f>IF(Vertices[[#This Row],[Size]]&gt;50,Vertices[[#This Row],[Vertex]],"")</f>
        <v/>
      </c>
      <c r="I1471" s="67"/>
      <c r="J1471" s="67"/>
      <c r="K1471" s="16"/>
      <c r="L1471" s="88"/>
      <c r="M1471" s="89">
        <v>9079.75</v>
      </c>
      <c r="N1471" s="89">
        <v>4891.01416015625</v>
      </c>
      <c r="O1471" s="78"/>
      <c r="P1471" s="90"/>
      <c r="Q1471" s="90"/>
      <c r="R1471" s="116"/>
      <c r="S1471" s="116"/>
      <c r="T1471" s="116"/>
      <c r="U1471" s="116"/>
      <c r="V1471" s="117"/>
      <c r="W1471" s="117"/>
      <c r="X1471" s="117"/>
      <c r="Y1471" s="117"/>
      <c r="Z1471" s="51"/>
      <c r="AA1471" s="85">
        <v>1471</v>
      </c>
      <c r="AB1471" s="85"/>
      <c r="AC1471">
        <v>1392</v>
      </c>
      <c r="AD1471">
        <v>1214</v>
      </c>
      <c r="AE1471">
        <v>387</v>
      </c>
      <c r="AF1471">
        <v>385</v>
      </c>
    </row>
    <row r="1472" spans="1:32" x14ac:dyDescent="0.3">
      <c r="A1472" t="s">
        <v>1909</v>
      </c>
      <c r="B1472" s="53"/>
      <c r="C1472" s="53"/>
      <c r="D1472" s="87">
        <f>Vertices[[#This Row],[followersCount]]/100000</f>
        <v>1.1820000000000001E-2</v>
      </c>
      <c r="E1472" s="84"/>
      <c r="F1472" s="15"/>
      <c r="G1472" s="15"/>
      <c r="H1472" s="67" t="str">
        <f>IF(Vertices[[#This Row],[Size]]&gt;50,Vertices[[#This Row],[Vertex]],"")</f>
        <v/>
      </c>
      <c r="I1472" s="67"/>
      <c r="J1472" s="67"/>
      <c r="K1472" s="16"/>
      <c r="L1472" s="88"/>
      <c r="M1472" s="89">
        <v>6816.88916015625</v>
      </c>
      <c r="N1472" s="89">
        <v>1375.6236572265625</v>
      </c>
      <c r="O1472" s="78"/>
      <c r="P1472" s="90"/>
      <c r="Q1472" s="90"/>
      <c r="R1472" s="116"/>
      <c r="S1472" s="116"/>
      <c r="T1472" s="116"/>
      <c r="U1472" s="116"/>
      <c r="V1472" s="117"/>
      <c r="W1472" s="117"/>
      <c r="X1472" s="117"/>
      <c r="Y1472" s="117"/>
      <c r="Z1472" s="51"/>
      <c r="AA1472" s="85">
        <v>1472</v>
      </c>
      <c r="AB1472" s="85"/>
      <c r="AC1472">
        <v>1293</v>
      </c>
      <c r="AD1472">
        <v>1182</v>
      </c>
      <c r="AE1472">
        <v>153</v>
      </c>
      <c r="AF1472">
        <v>1264</v>
      </c>
    </row>
    <row r="1473" spans="1:32" x14ac:dyDescent="0.3">
      <c r="A1473" t="s">
        <v>1910</v>
      </c>
      <c r="B1473" s="53"/>
      <c r="C1473" s="53"/>
      <c r="D1473" s="87">
        <f>Vertices[[#This Row],[followersCount]]/100000</f>
        <v>1.1E-4</v>
      </c>
      <c r="E1473" s="84"/>
      <c r="F1473" s="15"/>
      <c r="G1473" s="15"/>
      <c r="H1473" s="67" t="str">
        <f>IF(Vertices[[#This Row],[Size]]&gt;50,Vertices[[#This Row],[Vertex]],"")</f>
        <v/>
      </c>
      <c r="I1473" s="67"/>
      <c r="J1473" s="67"/>
      <c r="K1473" s="16"/>
      <c r="L1473" s="88"/>
      <c r="M1473" s="89">
        <v>3209.844482421875</v>
      </c>
      <c r="N1473" s="89">
        <v>7948.9013671875</v>
      </c>
      <c r="O1473" s="78"/>
      <c r="P1473" s="90"/>
      <c r="Q1473" s="90"/>
      <c r="R1473" s="116"/>
      <c r="S1473" s="116"/>
      <c r="T1473" s="116"/>
      <c r="U1473" s="116"/>
      <c r="V1473" s="117"/>
      <c r="W1473" s="117"/>
      <c r="X1473" s="117"/>
      <c r="Y1473" s="117"/>
      <c r="Z1473" s="51"/>
      <c r="AA1473" s="85">
        <v>1473</v>
      </c>
      <c r="AB1473" s="85"/>
      <c r="AC1473">
        <v>3</v>
      </c>
      <c r="AD1473">
        <v>11</v>
      </c>
      <c r="AE1473">
        <v>1</v>
      </c>
      <c r="AF1473">
        <v>81</v>
      </c>
    </row>
    <row r="1474" spans="1:32" x14ac:dyDescent="0.3">
      <c r="A1474" t="s">
        <v>1911</v>
      </c>
      <c r="B1474" s="53"/>
      <c r="C1474" s="53"/>
      <c r="D1474" s="87">
        <f>Vertices[[#This Row],[followersCount]]/100000</f>
        <v>6.5799999999999999E-3</v>
      </c>
      <c r="E1474" s="84"/>
      <c r="F1474" s="15"/>
      <c r="G1474" s="15"/>
      <c r="H1474" s="67" t="str">
        <f>IF(Vertices[[#This Row],[Size]]&gt;50,Vertices[[#This Row],[Vertex]],"")</f>
        <v/>
      </c>
      <c r="I1474" s="67"/>
      <c r="J1474" s="67"/>
      <c r="K1474" s="16"/>
      <c r="L1474" s="88"/>
      <c r="M1474" s="89">
        <v>9024.85546875</v>
      </c>
      <c r="N1474" s="89">
        <v>7324.07763671875</v>
      </c>
      <c r="O1474" s="78"/>
      <c r="P1474" s="90"/>
      <c r="Q1474" s="90"/>
      <c r="R1474" s="116"/>
      <c r="S1474" s="116"/>
      <c r="T1474" s="116"/>
      <c r="U1474" s="116"/>
      <c r="V1474" s="117"/>
      <c r="W1474" s="117"/>
      <c r="X1474" s="117"/>
      <c r="Y1474" s="117"/>
      <c r="Z1474" s="51"/>
      <c r="AA1474" s="85">
        <v>1474</v>
      </c>
      <c r="AB1474" s="85"/>
      <c r="AC1474">
        <v>5619</v>
      </c>
      <c r="AD1474">
        <v>658</v>
      </c>
      <c r="AE1474">
        <v>36921</v>
      </c>
      <c r="AF1474">
        <v>2085</v>
      </c>
    </row>
    <row r="1475" spans="1:32" x14ac:dyDescent="0.3">
      <c r="A1475" t="s">
        <v>1912</v>
      </c>
      <c r="B1475" s="53"/>
      <c r="C1475" s="53"/>
      <c r="D1475" s="87">
        <f>Vertices[[#This Row],[followersCount]]/100000</f>
        <v>3.8000000000000002E-4</v>
      </c>
      <c r="E1475" s="84"/>
      <c r="F1475" s="15"/>
      <c r="G1475" s="15"/>
      <c r="H1475" s="67" t="str">
        <f>IF(Vertices[[#This Row],[Size]]&gt;50,Vertices[[#This Row],[Vertex]],"")</f>
        <v/>
      </c>
      <c r="I1475" s="67"/>
      <c r="J1475" s="67"/>
      <c r="K1475" s="16"/>
      <c r="L1475" s="88"/>
      <c r="M1475" s="89">
        <v>3011.638916015625</v>
      </c>
      <c r="N1475" s="89">
        <v>3633.024169921875</v>
      </c>
      <c r="O1475" s="78"/>
      <c r="P1475" s="90"/>
      <c r="Q1475" s="90"/>
      <c r="R1475" s="116"/>
      <c r="S1475" s="116"/>
      <c r="T1475" s="116"/>
      <c r="U1475" s="116"/>
      <c r="V1475" s="117"/>
      <c r="W1475" s="117"/>
      <c r="X1475" s="117"/>
      <c r="Y1475" s="117"/>
      <c r="Z1475" s="51"/>
      <c r="AA1475" s="85">
        <v>1475</v>
      </c>
      <c r="AB1475" s="85"/>
      <c r="AC1475">
        <v>610</v>
      </c>
      <c r="AD1475">
        <v>38</v>
      </c>
      <c r="AE1475">
        <v>2575</v>
      </c>
      <c r="AF1475">
        <v>119</v>
      </c>
    </row>
    <row r="1476" spans="1:32" x14ac:dyDescent="0.3">
      <c r="A1476" t="s">
        <v>1913</v>
      </c>
      <c r="B1476" s="53"/>
      <c r="C1476" s="53"/>
      <c r="D1476" s="87">
        <f>Vertices[[#This Row],[followersCount]]/100000</f>
        <v>4.7099999999999998E-3</v>
      </c>
      <c r="E1476" s="84"/>
      <c r="F1476" s="15"/>
      <c r="G1476" s="15"/>
      <c r="H1476" s="67" t="str">
        <f>IF(Vertices[[#This Row],[Size]]&gt;50,Vertices[[#This Row],[Vertex]],"")</f>
        <v/>
      </c>
      <c r="I1476" s="67"/>
      <c r="J1476" s="67"/>
      <c r="K1476" s="16"/>
      <c r="L1476" s="88"/>
      <c r="M1476" s="89">
        <v>6282.3583984375</v>
      </c>
      <c r="N1476" s="89">
        <v>6967.1484375</v>
      </c>
      <c r="O1476" s="78"/>
      <c r="P1476" s="90"/>
      <c r="Q1476" s="90"/>
      <c r="R1476" s="116"/>
      <c r="S1476" s="116"/>
      <c r="T1476" s="116"/>
      <c r="U1476" s="116"/>
      <c r="V1476" s="117"/>
      <c r="W1476" s="117"/>
      <c r="X1476" s="117"/>
      <c r="Y1476" s="117"/>
      <c r="Z1476" s="51"/>
      <c r="AA1476" s="85">
        <v>1476</v>
      </c>
      <c r="AB1476" s="85"/>
      <c r="AC1476">
        <v>4486</v>
      </c>
      <c r="AD1476">
        <v>471</v>
      </c>
      <c r="AE1476">
        <v>2052</v>
      </c>
      <c r="AF1476">
        <v>414</v>
      </c>
    </row>
    <row r="1477" spans="1:32" x14ac:dyDescent="0.3">
      <c r="A1477" t="s">
        <v>1914</v>
      </c>
      <c r="B1477" s="53"/>
      <c r="C1477" s="53"/>
      <c r="D1477" s="87">
        <f>Vertices[[#This Row],[followersCount]]/100000</f>
        <v>4.1000000000000003E-3</v>
      </c>
      <c r="E1477" s="84"/>
      <c r="F1477" s="15"/>
      <c r="G1477" s="15"/>
      <c r="H1477" s="67" t="str">
        <f>IF(Vertices[[#This Row],[Size]]&gt;50,Vertices[[#This Row],[Vertex]],"")</f>
        <v/>
      </c>
      <c r="I1477" s="67"/>
      <c r="J1477" s="67"/>
      <c r="K1477" s="16"/>
      <c r="L1477" s="88"/>
      <c r="M1477" s="89">
        <v>2070.2548828125</v>
      </c>
      <c r="N1477" s="89">
        <v>3360.738037109375</v>
      </c>
      <c r="O1477" s="78"/>
      <c r="P1477" s="90"/>
      <c r="Q1477" s="90"/>
      <c r="R1477" s="116"/>
      <c r="S1477" s="116"/>
      <c r="T1477" s="116"/>
      <c r="U1477" s="116"/>
      <c r="V1477" s="117"/>
      <c r="W1477" s="117"/>
      <c r="X1477" s="117"/>
      <c r="Y1477" s="117"/>
      <c r="Z1477" s="51"/>
      <c r="AA1477" s="85">
        <v>1477</v>
      </c>
      <c r="AB1477" s="85"/>
      <c r="AC1477">
        <v>3772</v>
      </c>
      <c r="AD1477">
        <v>410</v>
      </c>
      <c r="AE1477">
        <v>8129</v>
      </c>
      <c r="AF1477">
        <v>429</v>
      </c>
    </row>
    <row r="1478" spans="1:32" x14ac:dyDescent="0.3">
      <c r="A1478" t="s">
        <v>1915</v>
      </c>
      <c r="B1478" s="53"/>
      <c r="C1478" s="53"/>
      <c r="D1478" s="87">
        <f>Vertices[[#This Row],[followersCount]]/100000</f>
        <v>2.5899999999999999E-3</v>
      </c>
      <c r="E1478" s="84"/>
      <c r="F1478" s="15"/>
      <c r="G1478" s="15"/>
      <c r="H1478" s="67" t="str">
        <f>IF(Vertices[[#This Row],[Size]]&gt;50,Vertices[[#This Row],[Vertex]],"")</f>
        <v/>
      </c>
      <c r="I1478" s="67"/>
      <c r="J1478" s="67"/>
      <c r="K1478" s="16"/>
      <c r="L1478" s="88"/>
      <c r="M1478" s="89">
        <v>1630.348876953125</v>
      </c>
      <c r="N1478" s="89">
        <v>4380.97412109375</v>
      </c>
      <c r="O1478" s="78"/>
      <c r="P1478" s="90"/>
      <c r="Q1478" s="90"/>
      <c r="R1478" s="116"/>
      <c r="S1478" s="116"/>
      <c r="T1478" s="116"/>
      <c r="U1478" s="116"/>
      <c r="V1478" s="117"/>
      <c r="W1478" s="117"/>
      <c r="X1478" s="117"/>
      <c r="Y1478" s="117"/>
      <c r="Z1478" s="51"/>
      <c r="AA1478" s="85">
        <v>1478</v>
      </c>
      <c r="AB1478" s="85"/>
      <c r="AC1478">
        <v>3697</v>
      </c>
      <c r="AD1478">
        <v>259</v>
      </c>
      <c r="AE1478">
        <v>659</v>
      </c>
      <c r="AF1478">
        <v>874</v>
      </c>
    </row>
    <row r="1479" spans="1:32" x14ac:dyDescent="0.3">
      <c r="A1479" t="s">
        <v>1916</v>
      </c>
      <c r="B1479" s="53"/>
      <c r="C1479" s="53"/>
      <c r="D1479" s="87">
        <f>Vertices[[#This Row],[followersCount]]/100000</f>
        <v>5.9999999999999995E-4</v>
      </c>
      <c r="E1479" s="84"/>
      <c r="F1479" s="15"/>
      <c r="G1479" s="15"/>
      <c r="H1479" s="67" t="str">
        <f>IF(Vertices[[#This Row],[Size]]&gt;50,Vertices[[#This Row],[Vertex]],"")</f>
        <v/>
      </c>
      <c r="I1479" s="67"/>
      <c r="J1479" s="67"/>
      <c r="K1479" s="16"/>
      <c r="L1479" s="88"/>
      <c r="M1479" s="89">
        <v>763.647216796875</v>
      </c>
      <c r="N1479" s="89">
        <v>7052.609375</v>
      </c>
      <c r="O1479" s="78"/>
      <c r="P1479" s="90"/>
      <c r="Q1479" s="90"/>
      <c r="R1479" s="116"/>
      <c r="S1479" s="116"/>
      <c r="T1479" s="116"/>
      <c r="U1479" s="116"/>
      <c r="V1479" s="117"/>
      <c r="W1479" s="117"/>
      <c r="X1479" s="117"/>
      <c r="Y1479" s="117"/>
      <c r="Z1479" s="51"/>
      <c r="AA1479" s="85">
        <v>1479</v>
      </c>
      <c r="AB1479" s="85"/>
      <c r="AC1479">
        <v>5</v>
      </c>
      <c r="AD1479">
        <v>60</v>
      </c>
      <c r="AE1479">
        <v>29</v>
      </c>
      <c r="AF1479">
        <v>1522</v>
      </c>
    </row>
    <row r="1480" spans="1:32" x14ac:dyDescent="0.3">
      <c r="A1480" t="s">
        <v>1917</v>
      </c>
      <c r="B1480" s="53"/>
      <c r="C1480" s="53"/>
      <c r="D1480" s="87">
        <f>Vertices[[#This Row],[followersCount]]/100000</f>
        <v>1.56E-3</v>
      </c>
      <c r="E1480" s="84"/>
      <c r="F1480" s="15"/>
      <c r="G1480" s="15"/>
      <c r="H1480" s="67" t="str">
        <f>IF(Vertices[[#This Row],[Size]]&gt;50,Vertices[[#This Row],[Vertex]],"")</f>
        <v/>
      </c>
      <c r="I1480" s="67"/>
      <c r="J1480" s="67"/>
      <c r="K1480" s="16"/>
      <c r="L1480" s="88"/>
      <c r="M1480" s="89">
        <v>2288.314208984375</v>
      </c>
      <c r="N1480" s="89">
        <v>1759.231689453125</v>
      </c>
      <c r="O1480" s="78"/>
      <c r="P1480" s="90"/>
      <c r="Q1480" s="90"/>
      <c r="R1480" s="116"/>
      <c r="S1480" s="116"/>
      <c r="T1480" s="116"/>
      <c r="U1480" s="116"/>
      <c r="V1480" s="117"/>
      <c r="W1480" s="117"/>
      <c r="X1480" s="117"/>
      <c r="Y1480" s="117"/>
      <c r="Z1480" s="51"/>
      <c r="AA1480" s="85">
        <v>1480</v>
      </c>
      <c r="AB1480" s="85"/>
      <c r="AC1480">
        <v>4</v>
      </c>
      <c r="AD1480">
        <v>156</v>
      </c>
      <c r="AE1480">
        <v>0</v>
      </c>
      <c r="AF1480">
        <v>968</v>
      </c>
    </row>
    <row r="1481" spans="1:32" x14ac:dyDescent="0.3">
      <c r="A1481" t="s">
        <v>1918</v>
      </c>
      <c r="B1481" s="53"/>
      <c r="C1481" s="53"/>
      <c r="D1481" s="87">
        <f>Vertices[[#This Row],[followersCount]]/100000</f>
        <v>2.1700000000000001E-3</v>
      </c>
      <c r="E1481" s="84"/>
      <c r="F1481" s="15"/>
      <c r="G1481" s="15"/>
      <c r="H1481" s="67" t="str">
        <f>IF(Vertices[[#This Row],[Size]]&gt;50,Vertices[[#This Row],[Vertex]],"")</f>
        <v/>
      </c>
      <c r="I1481" s="67"/>
      <c r="J1481" s="67"/>
      <c r="K1481" s="16"/>
      <c r="L1481" s="88"/>
      <c r="M1481" s="89">
        <v>6850.560546875</v>
      </c>
      <c r="N1481" s="89">
        <v>2690.048095703125</v>
      </c>
      <c r="O1481" s="78"/>
      <c r="P1481" s="90"/>
      <c r="Q1481" s="90"/>
      <c r="R1481" s="116"/>
      <c r="S1481" s="116"/>
      <c r="T1481" s="116"/>
      <c r="U1481" s="116"/>
      <c r="V1481" s="117"/>
      <c r="W1481" s="117"/>
      <c r="X1481" s="117"/>
      <c r="Y1481" s="117"/>
      <c r="Z1481" s="51"/>
      <c r="AA1481" s="85">
        <v>1481</v>
      </c>
      <c r="AB1481" s="85"/>
      <c r="AC1481">
        <v>728</v>
      </c>
      <c r="AD1481">
        <v>217</v>
      </c>
      <c r="AE1481">
        <v>1005</v>
      </c>
      <c r="AF1481">
        <v>1193</v>
      </c>
    </row>
    <row r="1482" spans="1:32" x14ac:dyDescent="0.3">
      <c r="A1482" t="s">
        <v>1919</v>
      </c>
      <c r="B1482" s="53"/>
      <c r="C1482" s="53"/>
      <c r="D1482" s="87">
        <f>Vertices[[#This Row],[followersCount]]/100000</f>
        <v>8.9999999999999998E-4</v>
      </c>
      <c r="E1482" s="84"/>
      <c r="F1482" s="15"/>
      <c r="G1482" s="15"/>
      <c r="H1482" s="67" t="str">
        <f>IF(Vertices[[#This Row],[Size]]&gt;50,Vertices[[#This Row],[Vertex]],"")</f>
        <v/>
      </c>
      <c r="I1482" s="67"/>
      <c r="J1482" s="67"/>
      <c r="K1482" s="16"/>
      <c r="L1482" s="88"/>
      <c r="M1482" s="89">
        <v>7566.09765625</v>
      </c>
      <c r="N1482" s="89">
        <v>8908.9326171875</v>
      </c>
      <c r="O1482" s="78"/>
      <c r="P1482" s="90"/>
      <c r="Q1482" s="90"/>
      <c r="R1482" s="116"/>
      <c r="S1482" s="116"/>
      <c r="T1482" s="116"/>
      <c r="U1482" s="116"/>
      <c r="V1482" s="117"/>
      <c r="W1482" s="117"/>
      <c r="X1482" s="117"/>
      <c r="Y1482" s="117"/>
      <c r="Z1482" s="51"/>
      <c r="AA1482" s="85">
        <v>1482</v>
      </c>
      <c r="AB1482" s="85"/>
      <c r="AC1482">
        <v>619</v>
      </c>
      <c r="AD1482">
        <v>90</v>
      </c>
      <c r="AE1482">
        <v>696</v>
      </c>
      <c r="AF1482">
        <v>169</v>
      </c>
    </row>
    <row r="1483" spans="1:32" x14ac:dyDescent="0.3">
      <c r="A1483" t="s">
        <v>1920</v>
      </c>
      <c r="B1483" s="53"/>
      <c r="C1483" s="53"/>
      <c r="D1483" s="87">
        <f>Vertices[[#This Row],[followersCount]]/100000</f>
        <v>8.9999999999999998E-4</v>
      </c>
      <c r="E1483" s="84"/>
      <c r="F1483" s="15"/>
      <c r="G1483" s="15"/>
      <c r="H1483" s="67" t="str">
        <f>IF(Vertices[[#This Row],[Size]]&gt;50,Vertices[[#This Row],[Vertex]],"")</f>
        <v/>
      </c>
      <c r="I1483" s="67"/>
      <c r="J1483" s="67"/>
      <c r="K1483" s="16"/>
      <c r="L1483" s="88"/>
      <c r="M1483" s="89">
        <v>7541.197265625</v>
      </c>
      <c r="N1483" s="89">
        <v>2219.62451171875</v>
      </c>
      <c r="O1483" s="78"/>
      <c r="P1483" s="90"/>
      <c r="Q1483" s="90"/>
      <c r="R1483" s="116"/>
      <c r="S1483" s="116"/>
      <c r="T1483" s="116"/>
      <c r="U1483" s="116"/>
      <c r="V1483" s="117"/>
      <c r="W1483" s="117"/>
      <c r="X1483" s="117"/>
      <c r="Y1483" s="117"/>
      <c r="Z1483" s="51"/>
      <c r="AA1483" s="85">
        <v>1483</v>
      </c>
      <c r="AB1483" s="85"/>
      <c r="AC1483">
        <v>139</v>
      </c>
      <c r="AD1483">
        <v>90</v>
      </c>
      <c r="AE1483">
        <v>10</v>
      </c>
      <c r="AF1483">
        <v>395</v>
      </c>
    </row>
    <row r="1484" spans="1:32" x14ac:dyDescent="0.3">
      <c r="A1484" t="s">
        <v>1921</v>
      </c>
      <c r="B1484" s="53"/>
      <c r="C1484" s="53"/>
      <c r="D1484" s="87">
        <f>Vertices[[#This Row],[followersCount]]/100000</f>
        <v>8.0000000000000007E-5</v>
      </c>
      <c r="E1484" s="84"/>
      <c r="F1484" s="15"/>
      <c r="G1484" s="15"/>
      <c r="H1484" s="67" t="str">
        <f>IF(Vertices[[#This Row],[Size]]&gt;50,Vertices[[#This Row],[Vertex]],"")</f>
        <v/>
      </c>
      <c r="I1484" s="67"/>
      <c r="J1484" s="67"/>
      <c r="K1484" s="16"/>
      <c r="L1484" s="88"/>
      <c r="M1484" s="89">
        <v>4101.6767578125</v>
      </c>
      <c r="N1484" s="89">
        <v>9808.2255859375</v>
      </c>
      <c r="O1484" s="78"/>
      <c r="P1484" s="90"/>
      <c r="Q1484" s="90"/>
      <c r="R1484" s="116"/>
      <c r="S1484" s="116"/>
      <c r="T1484" s="116"/>
      <c r="U1484" s="116"/>
      <c r="V1484" s="117"/>
      <c r="W1484" s="117"/>
      <c r="X1484" s="117"/>
      <c r="Y1484" s="117"/>
      <c r="Z1484" s="51"/>
      <c r="AA1484" s="85">
        <v>1484</v>
      </c>
      <c r="AB1484" s="85"/>
      <c r="AC1484">
        <v>28</v>
      </c>
      <c r="AD1484">
        <v>8</v>
      </c>
      <c r="AE1484">
        <v>4</v>
      </c>
      <c r="AF1484">
        <v>83</v>
      </c>
    </row>
    <row r="1485" spans="1:32" x14ac:dyDescent="0.3">
      <c r="A1485" t="s">
        <v>1922</v>
      </c>
      <c r="B1485" s="53"/>
      <c r="C1485" s="53"/>
      <c r="D1485" s="87">
        <f>Vertices[[#This Row],[followersCount]]/100000</f>
        <v>6.0000000000000002E-5</v>
      </c>
      <c r="E1485" s="84"/>
      <c r="F1485" s="15"/>
      <c r="G1485" s="15"/>
      <c r="H1485" s="67" t="str">
        <f>IF(Vertices[[#This Row],[Size]]&gt;50,Vertices[[#This Row],[Vertex]],"")</f>
        <v/>
      </c>
      <c r="I1485" s="67"/>
      <c r="J1485" s="67"/>
      <c r="K1485" s="16"/>
      <c r="L1485" s="88"/>
      <c r="M1485" s="89">
        <v>675.94146728515625</v>
      </c>
      <c r="N1485" s="89">
        <v>5596.041015625</v>
      </c>
      <c r="O1485" s="78"/>
      <c r="P1485" s="90"/>
      <c r="Q1485" s="90"/>
      <c r="R1485" s="116"/>
      <c r="S1485" s="116"/>
      <c r="T1485" s="116"/>
      <c r="U1485" s="116"/>
      <c r="V1485" s="117"/>
      <c r="W1485" s="117"/>
      <c r="X1485" s="117"/>
      <c r="Y1485" s="117"/>
      <c r="Z1485" s="51"/>
      <c r="AA1485" s="85">
        <v>1485</v>
      </c>
      <c r="AB1485" s="85"/>
      <c r="AC1485">
        <v>0</v>
      </c>
      <c r="AD1485">
        <v>6</v>
      </c>
      <c r="AE1485">
        <v>1</v>
      </c>
      <c r="AF1485">
        <v>80</v>
      </c>
    </row>
    <row r="1486" spans="1:32" x14ac:dyDescent="0.3">
      <c r="A1486" t="s">
        <v>1923</v>
      </c>
      <c r="B1486" s="53"/>
      <c r="C1486" s="53"/>
      <c r="D1486" s="87">
        <f>Vertices[[#This Row],[followersCount]]/100000</f>
        <v>1.3163199999999999</v>
      </c>
      <c r="E1486" s="84"/>
      <c r="F1486" s="15"/>
      <c r="G1486" s="15"/>
      <c r="H1486" s="67" t="str">
        <f>IF(Vertices[[#This Row],[Size]]&gt;50,Vertices[[#This Row],[Vertex]],"")</f>
        <v/>
      </c>
      <c r="I1486" s="67"/>
      <c r="J1486" s="67"/>
      <c r="K1486" s="16"/>
      <c r="L1486" s="88"/>
      <c r="M1486" s="89">
        <v>7917.2666015625</v>
      </c>
      <c r="N1486" s="89">
        <v>3644.627197265625</v>
      </c>
      <c r="O1486" s="78"/>
      <c r="P1486" s="90"/>
      <c r="Q1486" s="90"/>
      <c r="R1486" s="116"/>
      <c r="S1486" s="116"/>
      <c r="T1486" s="116"/>
      <c r="U1486" s="116"/>
      <c r="V1486" s="117"/>
      <c r="W1486" s="117"/>
      <c r="X1486" s="117"/>
      <c r="Y1486" s="117"/>
      <c r="Z1486" s="51"/>
      <c r="AA1486" s="85">
        <v>1486</v>
      </c>
      <c r="AB1486" s="85"/>
      <c r="AC1486">
        <v>4152</v>
      </c>
      <c r="AD1486">
        <v>131632</v>
      </c>
      <c r="AE1486">
        <v>865</v>
      </c>
      <c r="AF1486">
        <v>7691</v>
      </c>
    </row>
    <row r="1487" spans="1:32" x14ac:dyDescent="0.3">
      <c r="A1487" t="s">
        <v>1924</v>
      </c>
      <c r="B1487" s="53"/>
      <c r="C1487" s="53"/>
      <c r="D1487" s="87">
        <f>Vertices[[#This Row],[followersCount]]/100000</f>
        <v>6.0000000000000002E-5</v>
      </c>
      <c r="E1487" s="84"/>
      <c r="F1487" s="15"/>
      <c r="G1487" s="15"/>
      <c r="H1487" s="67" t="str">
        <f>IF(Vertices[[#This Row],[Size]]&gt;50,Vertices[[#This Row],[Vertex]],"")</f>
        <v/>
      </c>
      <c r="I1487" s="67"/>
      <c r="J1487" s="67"/>
      <c r="K1487" s="16"/>
      <c r="L1487" s="88"/>
      <c r="M1487" s="89">
        <v>113.02061462402344</v>
      </c>
      <c r="N1487" s="89">
        <v>4947.66015625</v>
      </c>
      <c r="O1487" s="78"/>
      <c r="P1487" s="90"/>
      <c r="Q1487" s="90"/>
      <c r="R1487" s="116"/>
      <c r="S1487" s="116"/>
      <c r="T1487" s="116"/>
      <c r="U1487" s="116"/>
      <c r="V1487" s="117"/>
      <c r="W1487" s="117"/>
      <c r="X1487" s="117"/>
      <c r="Y1487" s="117"/>
      <c r="Z1487" s="51"/>
      <c r="AA1487" s="85">
        <v>1487</v>
      </c>
      <c r="AB1487" s="85"/>
      <c r="AC1487">
        <v>145</v>
      </c>
      <c r="AD1487">
        <v>6</v>
      </c>
      <c r="AE1487">
        <v>0</v>
      </c>
      <c r="AF1487">
        <v>259</v>
      </c>
    </row>
    <row r="1488" spans="1:32" x14ac:dyDescent="0.3">
      <c r="A1488" t="s">
        <v>1925</v>
      </c>
      <c r="B1488" s="53"/>
      <c r="C1488" s="53"/>
      <c r="D1488" s="87">
        <f>Vertices[[#This Row],[followersCount]]/100000</f>
        <v>6.8999999999999997E-4</v>
      </c>
      <c r="E1488" s="84"/>
      <c r="F1488" s="15"/>
      <c r="G1488" s="15"/>
      <c r="H1488" s="67" t="str">
        <f>IF(Vertices[[#This Row],[Size]]&gt;50,Vertices[[#This Row],[Vertex]],"")</f>
        <v/>
      </c>
      <c r="I1488" s="67"/>
      <c r="J1488" s="67"/>
      <c r="K1488" s="16"/>
      <c r="L1488" s="88"/>
      <c r="M1488" s="89">
        <v>906.70404052734375</v>
      </c>
      <c r="N1488" s="89">
        <v>5261.22998046875</v>
      </c>
      <c r="O1488" s="78"/>
      <c r="P1488" s="90"/>
      <c r="Q1488" s="90"/>
      <c r="R1488" s="116"/>
      <c r="S1488" s="116"/>
      <c r="T1488" s="116"/>
      <c r="U1488" s="116"/>
      <c r="V1488" s="117"/>
      <c r="W1488" s="117"/>
      <c r="X1488" s="117"/>
      <c r="Y1488" s="117"/>
      <c r="Z1488" s="51"/>
      <c r="AA1488" s="85">
        <v>1488</v>
      </c>
      <c r="AB1488" s="85"/>
      <c r="AC1488">
        <v>41</v>
      </c>
      <c r="AD1488">
        <v>69</v>
      </c>
      <c r="AE1488">
        <v>2</v>
      </c>
      <c r="AF1488">
        <v>234</v>
      </c>
    </row>
    <row r="1489" spans="1:32" x14ac:dyDescent="0.3">
      <c r="A1489" t="s">
        <v>1926</v>
      </c>
      <c r="B1489" s="53"/>
      <c r="C1489" s="53"/>
      <c r="D1489" s="87">
        <f>Vertices[[#This Row],[followersCount]]/100000</f>
        <v>6.6E-4</v>
      </c>
      <c r="E1489" s="84"/>
      <c r="F1489" s="15"/>
      <c r="G1489" s="15"/>
      <c r="H1489" s="67" t="str">
        <f>IF(Vertices[[#This Row],[Size]]&gt;50,Vertices[[#This Row],[Vertex]],"")</f>
        <v/>
      </c>
      <c r="I1489" s="67"/>
      <c r="J1489" s="67"/>
      <c r="K1489" s="16"/>
      <c r="L1489" s="88"/>
      <c r="M1489" s="89">
        <v>8001.712890625</v>
      </c>
      <c r="N1489" s="89">
        <v>8084.72412109375</v>
      </c>
      <c r="O1489" s="78"/>
      <c r="P1489" s="90"/>
      <c r="Q1489" s="90"/>
      <c r="R1489" s="116"/>
      <c r="S1489" s="116"/>
      <c r="T1489" s="116"/>
      <c r="U1489" s="116"/>
      <c r="V1489" s="117"/>
      <c r="W1489" s="117"/>
      <c r="X1489" s="117"/>
      <c r="Y1489" s="117"/>
      <c r="Z1489" s="51"/>
      <c r="AA1489" s="85">
        <v>1489</v>
      </c>
      <c r="AB1489" s="85"/>
      <c r="AC1489">
        <v>2110</v>
      </c>
      <c r="AD1489">
        <v>66</v>
      </c>
      <c r="AE1489">
        <v>14</v>
      </c>
      <c r="AF1489">
        <v>73</v>
      </c>
    </row>
    <row r="1490" spans="1:32" x14ac:dyDescent="0.3">
      <c r="A1490" t="s">
        <v>1927</v>
      </c>
      <c r="B1490" s="53"/>
      <c r="C1490" s="53"/>
      <c r="D1490" s="87">
        <f>Vertices[[#This Row],[followersCount]]/100000</f>
        <v>3.6700000000000001E-3</v>
      </c>
      <c r="E1490" s="84"/>
      <c r="F1490" s="15"/>
      <c r="G1490" s="15"/>
      <c r="H1490" s="67" t="str">
        <f>IF(Vertices[[#This Row],[Size]]&gt;50,Vertices[[#This Row],[Vertex]],"")</f>
        <v/>
      </c>
      <c r="I1490" s="67"/>
      <c r="J1490" s="67"/>
      <c r="K1490" s="16"/>
      <c r="L1490" s="88"/>
      <c r="M1490" s="89">
        <v>5770.21826171875</v>
      </c>
      <c r="N1490" s="89">
        <v>9849.921875</v>
      </c>
      <c r="O1490" s="78"/>
      <c r="P1490" s="90"/>
      <c r="Q1490" s="90"/>
      <c r="R1490" s="116"/>
      <c r="S1490" s="116"/>
      <c r="T1490" s="116"/>
      <c r="U1490" s="116"/>
      <c r="V1490" s="117"/>
      <c r="W1490" s="117"/>
      <c r="X1490" s="117"/>
      <c r="Y1490" s="117"/>
      <c r="Z1490" s="51"/>
      <c r="AA1490" s="85">
        <v>1490</v>
      </c>
      <c r="AB1490" s="85"/>
      <c r="AC1490">
        <v>466</v>
      </c>
      <c r="AD1490">
        <v>367</v>
      </c>
      <c r="AE1490">
        <v>42</v>
      </c>
      <c r="AF1490">
        <v>215</v>
      </c>
    </row>
    <row r="1491" spans="1:32" x14ac:dyDescent="0.3">
      <c r="A1491" t="s">
        <v>1928</v>
      </c>
      <c r="B1491" s="53"/>
      <c r="C1491" s="53"/>
      <c r="D1491" s="87">
        <f>Vertices[[#This Row],[followersCount]]/100000</f>
        <v>1.8000000000000001E-4</v>
      </c>
      <c r="E1491" s="84"/>
      <c r="F1491" s="15"/>
      <c r="G1491" s="15"/>
      <c r="H1491" s="67" t="str">
        <f>IF(Vertices[[#This Row],[Size]]&gt;50,Vertices[[#This Row],[Vertex]],"")</f>
        <v/>
      </c>
      <c r="I1491" s="67"/>
      <c r="J1491" s="67"/>
      <c r="K1491" s="16"/>
      <c r="L1491" s="88"/>
      <c r="M1491" s="89">
        <v>2643.661865234375</v>
      </c>
      <c r="N1491" s="89">
        <v>8800.5859375</v>
      </c>
      <c r="O1491" s="78"/>
      <c r="P1491" s="90"/>
      <c r="Q1491" s="90"/>
      <c r="R1491" s="116"/>
      <c r="S1491" s="116"/>
      <c r="T1491" s="116"/>
      <c r="U1491" s="116"/>
      <c r="V1491" s="117"/>
      <c r="W1491" s="117"/>
      <c r="X1491" s="117"/>
      <c r="Y1491" s="117"/>
      <c r="Z1491" s="51"/>
      <c r="AA1491" s="85">
        <v>1491</v>
      </c>
      <c r="AB1491" s="85"/>
      <c r="AC1491">
        <v>3</v>
      </c>
      <c r="AD1491">
        <v>18</v>
      </c>
      <c r="AE1491">
        <v>7</v>
      </c>
      <c r="AF1491">
        <v>101</v>
      </c>
    </row>
    <row r="1492" spans="1:32" x14ac:dyDescent="0.3">
      <c r="A1492" t="s">
        <v>1929</v>
      </c>
      <c r="B1492" s="53"/>
      <c r="C1492" s="53"/>
      <c r="D1492" s="87">
        <f>Vertices[[#This Row],[followersCount]]/100000</f>
        <v>6.9999999999999994E-5</v>
      </c>
      <c r="E1492" s="84"/>
      <c r="F1492" s="15"/>
      <c r="G1492" s="15"/>
      <c r="H1492" s="67" t="str">
        <f>IF(Vertices[[#This Row],[Size]]&gt;50,Vertices[[#This Row],[Vertex]],"")</f>
        <v/>
      </c>
      <c r="I1492" s="67"/>
      <c r="J1492" s="67"/>
      <c r="K1492" s="16"/>
      <c r="L1492" s="88"/>
      <c r="M1492" s="89">
        <v>8690.91796875</v>
      </c>
      <c r="N1492" s="89">
        <v>6295.39892578125</v>
      </c>
      <c r="O1492" s="78"/>
      <c r="P1492" s="90"/>
      <c r="Q1492" s="90"/>
      <c r="R1492" s="116"/>
      <c r="S1492" s="116"/>
      <c r="T1492" s="116"/>
      <c r="U1492" s="116"/>
      <c r="V1492" s="117"/>
      <c r="W1492" s="117"/>
      <c r="X1492" s="117"/>
      <c r="Y1492" s="117"/>
      <c r="Z1492" s="51"/>
      <c r="AA1492" s="85">
        <v>1492</v>
      </c>
      <c r="AB1492" s="85"/>
      <c r="AC1492">
        <v>2</v>
      </c>
      <c r="AD1492">
        <v>7</v>
      </c>
      <c r="AE1492">
        <v>0</v>
      </c>
      <c r="AF1492">
        <v>48</v>
      </c>
    </row>
    <row r="1493" spans="1:32" x14ac:dyDescent="0.3">
      <c r="A1493" t="s">
        <v>1930</v>
      </c>
      <c r="B1493" s="53"/>
      <c r="C1493" s="53"/>
      <c r="D1493" s="87">
        <f>Vertices[[#This Row],[followersCount]]/100000</f>
        <v>1.0399999999999999E-3</v>
      </c>
      <c r="E1493" s="84"/>
      <c r="F1493" s="15"/>
      <c r="G1493" s="15"/>
      <c r="H1493" s="67" t="str">
        <f>IF(Vertices[[#This Row],[Size]]&gt;50,Vertices[[#This Row],[Vertex]],"")</f>
        <v/>
      </c>
      <c r="I1493" s="67"/>
      <c r="J1493" s="67"/>
      <c r="K1493" s="16"/>
      <c r="L1493" s="88"/>
      <c r="M1493" s="89">
        <v>5860.00341796875</v>
      </c>
      <c r="N1493" s="89">
        <v>9345.6748046875</v>
      </c>
      <c r="O1493" s="78"/>
      <c r="P1493" s="90"/>
      <c r="Q1493" s="90"/>
      <c r="R1493" s="116"/>
      <c r="S1493" s="116"/>
      <c r="T1493" s="116"/>
      <c r="U1493" s="116"/>
      <c r="V1493" s="117"/>
      <c r="W1493" s="117"/>
      <c r="X1493" s="117"/>
      <c r="Y1493" s="117"/>
      <c r="Z1493" s="51"/>
      <c r="AA1493" s="85">
        <v>1493</v>
      </c>
      <c r="AB1493" s="85"/>
      <c r="AC1493">
        <v>128</v>
      </c>
      <c r="AD1493">
        <v>104</v>
      </c>
      <c r="AE1493">
        <v>22</v>
      </c>
      <c r="AF1493">
        <v>531</v>
      </c>
    </row>
    <row r="1494" spans="1:32" x14ac:dyDescent="0.3">
      <c r="A1494" t="s">
        <v>1931</v>
      </c>
      <c r="B1494" s="53"/>
      <c r="C1494" s="53"/>
      <c r="D1494" s="87">
        <f>Vertices[[#This Row],[followersCount]]/100000</f>
        <v>3.7699999999999999E-3</v>
      </c>
      <c r="E1494" s="84"/>
      <c r="F1494" s="15"/>
      <c r="G1494" s="15"/>
      <c r="H1494" s="67" t="str">
        <f>IF(Vertices[[#This Row],[Size]]&gt;50,Vertices[[#This Row],[Vertex]],"")</f>
        <v/>
      </c>
      <c r="I1494" s="67"/>
      <c r="J1494" s="67"/>
      <c r="K1494" s="16"/>
      <c r="L1494" s="88"/>
      <c r="M1494" s="89">
        <v>935.512451171875</v>
      </c>
      <c r="N1494" s="89">
        <v>6658.31640625</v>
      </c>
      <c r="O1494" s="78"/>
      <c r="P1494" s="90"/>
      <c r="Q1494" s="90"/>
      <c r="R1494" s="116"/>
      <c r="S1494" s="116"/>
      <c r="T1494" s="116"/>
      <c r="U1494" s="116"/>
      <c r="V1494" s="117"/>
      <c r="W1494" s="117"/>
      <c r="X1494" s="117"/>
      <c r="Y1494" s="117"/>
      <c r="Z1494" s="51"/>
      <c r="AA1494" s="85">
        <v>1494</v>
      </c>
      <c r="AB1494" s="85"/>
      <c r="AC1494">
        <v>1893</v>
      </c>
      <c r="AD1494">
        <v>377</v>
      </c>
      <c r="AE1494">
        <v>4327</v>
      </c>
      <c r="AF1494">
        <v>435</v>
      </c>
    </row>
    <row r="1495" spans="1:32" x14ac:dyDescent="0.3">
      <c r="A1495" t="s">
        <v>1932</v>
      </c>
      <c r="B1495" s="53"/>
      <c r="C1495" s="53"/>
      <c r="D1495" s="87">
        <f>Vertices[[#This Row],[followersCount]]/100000</f>
        <v>3.2799999999999999E-3</v>
      </c>
      <c r="E1495" s="84"/>
      <c r="F1495" s="15"/>
      <c r="G1495" s="15"/>
      <c r="H1495" s="67" t="str">
        <f>IF(Vertices[[#This Row],[Size]]&gt;50,Vertices[[#This Row],[Vertex]],"")</f>
        <v/>
      </c>
      <c r="I1495" s="67"/>
      <c r="J1495" s="67"/>
      <c r="K1495" s="16"/>
      <c r="L1495" s="88"/>
      <c r="M1495" s="89">
        <v>5571.4501953125</v>
      </c>
      <c r="N1495" s="89">
        <v>2059.954833984375</v>
      </c>
      <c r="O1495" s="78"/>
      <c r="P1495" s="90"/>
      <c r="Q1495" s="90"/>
      <c r="R1495" s="116"/>
      <c r="S1495" s="116"/>
      <c r="T1495" s="116"/>
      <c r="U1495" s="116"/>
      <c r="V1495" s="117"/>
      <c r="W1495" s="117"/>
      <c r="X1495" s="117"/>
      <c r="Y1495" s="117"/>
      <c r="Z1495" s="51"/>
      <c r="AA1495" s="85">
        <v>1495</v>
      </c>
      <c r="AB1495" s="85"/>
      <c r="AC1495">
        <v>6905</v>
      </c>
      <c r="AD1495">
        <v>328</v>
      </c>
      <c r="AE1495">
        <v>26</v>
      </c>
      <c r="AF1495">
        <v>564</v>
      </c>
    </row>
    <row r="1496" spans="1:32" x14ac:dyDescent="0.3">
      <c r="A1496" t="s">
        <v>1933</v>
      </c>
      <c r="B1496" s="53"/>
      <c r="C1496" s="53"/>
      <c r="D1496" s="87">
        <f>Vertices[[#This Row],[followersCount]]/100000</f>
        <v>1.2199999999999999E-3</v>
      </c>
      <c r="E1496" s="84"/>
      <c r="F1496" s="15"/>
      <c r="G1496" s="15"/>
      <c r="H1496" s="67" t="str">
        <f>IF(Vertices[[#This Row],[Size]]&gt;50,Vertices[[#This Row],[Vertex]],"")</f>
        <v/>
      </c>
      <c r="I1496" s="67"/>
      <c r="J1496" s="67"/>
      <c r="K1496" s="16"/>
      <c r="L1496" s="88"/>
      <c r="M1496" s="89">
        <v>9427.0244140625</v>
      </c>
      <c r="N1496" s="89">
        <v>3882.427490234375</v>
      </c>
      <c r="O1496" s="78"/>
      <c r="P1496" s="90"/>
      <c r="Q1496" s="90"/>
      <c r="R1496" s="116"/>
      <c r="S1496" s="116"/>
      <c r="T1496" s="116"/>
      <c r="U1496" s="116"/>
      <c r="V1496" s="117"/>
      <c r="W1496" s="117"/>
      <c r="X1496" s="117"/>
      <c r="Y1496" s="117"/>
      <c r="Z1496" s="51"/>
      <c r="AA1496" s="85">
        <v>1496</v>
      </c>
      <c r="AB1496" s="85"/>
      <c r="AC1496">
        <v>276</v>
      </c>
      <c r="AD1496">
        <v>122</v>
      </c>
      <c r="AE1496">
        <v>3</v>
      </c>
      <c r="AF1496">
        <v>410</v>
      </c>
    </row>
    <row r="1497" spans="1:32" x14ac:dyDescent="0.3">
      <c r="A1497" t="s">
        <v>1934</v>
      </c>
      <c r="B1497" s="53"/>
      <c r="C1497" s="53"/>
      <c r="D1497" s="87">
        <f>Vertices[[#This Row],[followersCount]]/100000</f>
        <v>4.8999999999999998E-4</v>
      </c>
      <c r="E1497" s="84"/>
      <c r="F1497" s="15"/>
      <c r="G1497" s="15"/>
      <c r="H1497" s="67" t="str">
        <f>IF(Vertices[[#This Row],[Size]]&gt;50,Vertices[[#This Row],[Vertex]],"")</f>
        <v/>
      </c>
      <c r="I1497" s="67"/>
      <c r="J1497" s="67"/>
      <c r="K1497" s="16"/>
      <c r="L1497" s="88"/>
      <c r="M1497" s="89">
        <v>6952.00146484375</v>
      </c>
      <c r="N1497" s="89">
        <v>8254.8046875</v>
      </c>
      <c r="O1497" s="78"/>
      <c r="P1497" s="90"/>
      <c r="Q1497" s="90"/>
      <c r="R1497" s="116"/>
      <c r="S1497" s="116"/>
      <c r="T1497" s="116"/>
      <c r="U1497" s="116"/>
      <c r="V1497" s="117"/>
      <c r="W1497" s="117"/>
      <c r="X1497" s="117"/>
      <c r="Y1497" s="117"/>
      <c r="Z1497" s="51"/>
      <c r="AA1497" s="85">
        <v>1497</v>
      </c>
      <c r="AB1497" s="85"/>
      <c r="AC1497">
        <v>101</v>
      </c>
      <c r="AD1497">
        <v>49</v>
      </c>
      <c r="AE1497">
        <v>9</v>
      </c>
      <c r="AF1497">
        <v>190</v>
      </c>
    </row>
    <row r="1498" spans="1:32" x14ac:dyDescent="0.3">
      <c r="A1498" t="s">
        <v>1935</v>
      </c>
      <c r="B1498" s="53"/>
      <c r="C1498" s="53"/>
      <c r="D1498" s="87">
        <f>Vertices[[#This Row],[followersCount]]/100000</f>
        <v>1.5399999999999999E-3</v>
      </c>
      <c r="E1498" s="84"/>
      <c r="F1498" s="15"/>
      <c r="G1498" s="15"/>
      <c r="H1498" s="67" t="str">
        <f>IF(Vertices[[#This Row],[Size]]&gt;50,Vertices[[#This Row],[Vertex]],"")</f>
        <v/>
      </c>
      <c r="I1498" s="67"/>
      <c r="J1498" s="67"/>
      <c r="K1498" s="16"/>
      <c r="L1498" s="88"/>
      <c r="M1498" s="89">
        <v>2891.069091796875</v>
      </c>
      <c r="N1498" s="89">
        <v>8806.2734375</v>
      </c>
      <c r="O1498" s="78"/>
      <c r="P1498" s="90"/>
      <c r="Q1498" s="90"/>
      <c r="R1498" s="116"/>
      <c r="S1498" s="116"/>
      <c r="T1498" s="116"/>
      <c r="U1498" s="116"/>
      <c r="V1498" s="117"/>
      <c r="W1498" s="117"/>
      <c r="X1498" s="117"/>
      <c r="Y1498" s="117"/>
      <c r="Z1498" s="51"/>
      <c r="AA1498" s="85">
        <v>1498</v>
      </c>
      <c r="AB1498" s="85"/>
      <c r="AC1498">
        <v>121</v>
      </c>
      <c r="AD1498">
        <v>154</v>
      </c>
      <c r="AE1498">
        <v>14</v>
      </c>
      <c r="AF1498">
        <v>1438</v>
      </c>
    </row>
    <row r="1499" spans="1:32" x14ac:dyDescent="0.3">
      <c r="A1499" t="s">
        <v>1936</v>
      </c>
      <c r="B1499" s="53"/>
      <c r="C1499" s="53"/>
      <c r="D1499" s="87">
        <f>Vertices[[#This Row],[followersCount]]/100000</f>
        <v>5.0000000000000002E-5</v>
      </c>
      <c r="E1499" s="84"/>
      <c r="F1499" s="15"/>
      <c r="G1499" s="15"/>
      <c r="H1499" s="67" t="str">
        <f>IF(Vertices[[#This Row],[Size]]&gt;50,Vertices[[#This Row],[Vertex]],"")</f>
        <v/>
      </c>
      <c r="I1499" s="67"/>
      <c r="J1499" s="67"/>
      <c r="K1499" s="16"/>
      <c r="L1499" s="88"/>
      <c r="M1499" s="89">
        <v>6399.6796875</v>
      </c>
      <c r="N1499" s="89">
        <v>2037.0791015625</v>
      </c>
      <c r="O1499" s="78"/>
      <c r="P1499" s="90"/>
      <c r="Q1499" s="90"/>
      <c r="R1499" s="116"/>
      <c r="S1499" s="116"/>
      <c r="T1499" s="116"/>
      <c r="U1499" s="116"/>
      <c r="V1499" s="117"/>
      <c r="W1499" s="117"/>
      <c r="X1499" s="117"/>
      <c r="Y1499" s="117"/>
      <c r="Z1499" s="51"/>
      <c r="AA1499" s="85">
        <v>1499</v>
      </c>
      <c r="AB1499" s="85"/>
      <c r="AC1499">
        <v>0</v>
      </c>
      <c r="AD1499">
        <v>5</v>
      </c>
      <c r="AE1499">
        <v>0</v>
      </c>
      <c r="AF1499">
        <v>28</v>
      </c>
    </row>
    <row r="1500" spans="1:32" x14ac:dyDescent="0.3">
      <c r="A1500" t="s">
        <v>1937</v>
      </c>
      <c r="B1500" s="53"/>
      <c r="C1500" s="53"/>
      <c r="D1500" s="87">
        <f>Vertices[[#This Row],[followersCount]]/100000</f>
        <v>2.5000000000000001E-4</v>
      </c>
      <c r="E1500" s="84"/>
      <c r="F1500" s="15"/>
      <c r="G1500" s="15"/>
      <c r="H1500" s="67" t="str">
        <f>IF(Vertices[[#This Row],[Size]]&gt;50,Vertices[[#This Row],[Vertex]],"")</f>
        <v/>
      </c>
      <c r="I1500" s="67"/>
      <c r="J1500" s="67"/>
      <c r="K1500" s="16"/>
      <c r="L1500" s="88"/>
      <c r="M1500" s="89">
        <v>710.9017333984375</v>
      </c>
      <c r="N1500" s="89">
        <v>6170.59765625</v>
      </c>
      <c r="O1500" s="78"/>
      <c r="P1500" s="90"/>
      <c r="Q1500" s="90"/>
      <c r="R1500" s="116"/>
      <c r="S1500" s="116"/>
      <c r="T1500" s="116"/>
      <c r="U1500" s="116"/>
      <c r="V1500" s="117"/>
      <c r="W1500" s="117"/>
      <c r="X1500" s="117"/>
      <c r="Y1500" s="117"/>
      <c r="Z1500" s="51"/>
      <c r="AA1500" s="85">
        <v>1500</v>
      </c>
      <c r="AB1500" s="85"/>
      <c r="AC1500">
        <v>23</v>
      </c>
      <c r="AD1500">
        <v>25</v>
      </c>
      <c r="AE1500">
        <v>21</v>
      </c>
      <c r="AF1500">
        <v>88</v>
      </c>
    </row>
    <row r="1501" spans="1:32" x14ac:dyDescent="0.3">
      <c r="A1501" t="s">
        <v>1938</v>
      </c>
      <c r="B1501" s="53"/>
      <c r="C1501" s="53"/>
      <c r="D1501" s="87">
        <f>Vertices[[#This Row],[followersCount]]/100000</f>
        <v>2.8600000000000001E-3</v>
      </c>
      <c r="E1501" s="84"/>
      <c r="F1501" s="15"/>
      <c r="G1501" s="15"/>
      <c r="H1501" s="67" t="str">
        <f>IF(Vertices[[#This Row],[Size]]&gt;50,Vertices[[#This Row],[Vertex]],"")</f>
        <v/>
      </c>
      <c r="I1501" s="67"/>
      <c r="J1501" s="67"/>
      <c r="K1501" s="16"/>
      <c r="L1501" s="88"/>
      <c r="M1501" s="89">
        <v>8292.7158203125</v>
      </c>
      <c r="N1501" s="89">
        <v>1922.83935546875</v>
      </c>
      <c r="O1501" s="78"/>
      <c r="P1501" s="90"/>
      <c r="Q1501" s="90"/>
      <c r="R1501" s="116"/>
      <c r="S1501" s="116"/>
      <c r="T1501" s="116"/>
      <c r="U1501" s="116"/>
      <c r="V1501" s="117"/>
      <c r="W1501" s="117"/>
      <c r="X1501" s="117"/>
      <c r="Y1501" s="117"/>
      <c r="Z1501" s="51"/>
      <c r="AA1501" s="85">
        <v>1501</v>
      </c>
      <c r="AB1501" s="85"/>
      <c r="AC1501">
        <v>1069</v>
      </c>
      <c r="AD1501">
        <v>286</v>
      </c>
      <c r="AE1501">
        <v>492</v>
      </c>
      <c r="AF1501">
        <v>518</v>
      </c>
    </row>
    <row r="1502" spans="1:32" x14ac:dyDescent="0.3">
      <c r="A1502" t="s">
        <v>1939</v>
      </c>
      <c r="B1502" s="53"/>
      <c r="C1502" s="53"/>
      <c r="D1502" s="87">
        <f>Vertices[[#This Row],[followersCount]]/100000</f>
        <v>2.7699999999999999E-3</v>
      </c>
      <c r="E1502" s="84"/>
      <c r="F1502" s="15"/>
      <c r="G1502" s="15"/>
      <c r="H1502" s="67" t="str">
        <f>IF(Vertices[[#This Row],[Size]]&gt;50,Vertices[[#This Row],[Vertex]],"")</f>
        <v/>
      </c>
      <c r="I1502" s="67"/>
      <c r="J1502" s="67"/>
      <c r="K1502" s="16"/>
      <c r="L1502" s="88"/>
      <c r="M1502" s="89">
        <v>2700.472900390625</v>
      </c>
      <c r="N1502" s="89">
        <v>773.285888671875</v>
      </c>
      <c r="O1502" s="78"/>
      <c r="P1502" s="90"/>
      <c r="Q1502" s="90"/>
      <c r="R1502" s="116"/>
      <c r="S1502" s="116"/>
      <c r="T1502" s="116"/>
      <c r="U1502" s="116"/>
      <c r="V1502" s="117"/>
      <c r="W1502" s="117"/>
      <c r="X1502" s="117"/>
      <c r="Y1502" s="117"/>
      <c r="Z1502" s="51"/>
      <c r="AA1502" s="85">
        <v>1502</v>
      </c>
      <c r="AB1502" s="85"/>
      <c r="AC1502">
        <v>1253</v>
      </c>
      <c r="AD1502">
        <v>277</v>
      </c>
      <c r="AE1502">
        <v>93</v>
      </c>
      <c r="AF1502">
        <v>320</v>
      </c>
    </row>
    <row r="1503" spans="1:32" x14ac:dyDescent="0.3">
      <c r="A1503" t="s">
        <v>1940</v>
      </c>
      <c r="B1503" s="53"/>
      <c r="C1503" s="53"/>
      <c r="D1503" s="87">
        <f>Vertices[[#This Row],[followersCount]]/100000</f>
        <v>5.6800000000000002E-3</v>
      </c>
      <c r="E1503" s="84"/>
      <c r="F1503" s="15"/>
      <c r="G1503" s="15"/>
      <c r="H1503" s="67" t="str">
        <f>IF(Vertices[[#This Row],[Size]]&gt;50,Vertices[[#This Row],[Vertex]],"")</f>
        <v/>
      </c>
      <c r="I1503" s="67"/>
      <c r="J1503" s="67"/>
      <c r="K1503" s="16"/>
      <c r="L1503" s="88"/>
      <c r="M1503" s="89">
        <v>7433.8388671875</v>
      </c>
      <c r="N1503" s="89">
        <v>910.79534912109375</v>
      </c>
      <c r="O1503" s="78"/>
      <c r="P1503" s="90"/>
      <c r="Q1503" s="90"/>
      <c r="R1503" s="116"/>
      <c r="S1503" s="116"/>
      <c r="T1503" s="116"/>
      <c r="U1503" s="116"/>
      <c r="V1503" s="117"/>
      <c r="W1503" s="117"/>
      <c r="X1503" s="117"/>
      <c r="Y1503" s="117"/>
      <c r="Z1503" s="51"/>
      <c r="AA1503" s="85">
        <v>1503</v>
      </c>
      <c r="AB1503" s="85"/>
      <c r="AC1503">
        <v>10643</v>
      </c>
      <c r="AD1503">
        <v>568</v>
      </c>
      <c r="AE1503">
        <v>78</v>
      </c>
      <c r="AF1503">
        <v>1682</v>
      </c>
    </row>
    <row r="1504" spans="1:32" x14ac:dyDescent="0.3">
      <c r="A1504" t="s">
        <v>1941</v>
      </c>
      <c r="B1504" s="53"/>
      <c r="C1504" s="53"/>
      <c r="D1504" s="87">
        <f>Vertices[[#This Row],[followersCount]]/100000</f>
        <v>6.8000000000000005E-4</v>
      </c>
      <c r="E1504" s="84"/>
      <c r="F1504" s="15"/>
      <c r="G1504" s="15"/>
      <c r="H1504" s="67" t="str">
        <f>IF(Vertices[[#This Row],[Size]]&gt;50,Vertices[[#This Row],[Vertex]],"")</f>
        <v/>
      </c>
      <c r="I1504" s="67"/>
      <c r="J1504" s="67"/>
      <c r="K1504" s="16"/>
      <c r="L1504" s="88"/>
      <c r="M1504" s="89">
        <v>3315.577392578125</v>
      </c>
      <c r="N1504" s="89">
        <v>3577.597900390625</v>
      </c>
      <c r="O1504" s="78"/>
      <c r="P1504" s="90"/>
      <c r="Q1504" s="90"/>
      <c r="R1504" s="116"/>
      <c r="S1504" s="116"/>
      <c r="T1504" s="116"/>
      <c r="U1504" s="116"/>
      <c r="V1504" s="117"/>
      <c r="W1504" s="117"/>
      <c r="X1504" s="117"/>
      <c r="Y1504" s="117"/>
      <c r="Z1504" s="51"/>
      <c r="AA1504" s="85">
        <v>1504</v>
      </c>
      <c r="AB1504" s="85"/>
      <c r="AC1504">
        <v>631</v>
      </c>
      <c r="AD1504">
        <v>68</v>
      </c>
      <c r="AE1504">
        <v>69</v>
      </c>
      <c r="AF1504">
        <v>554</v>
      </c>
    </row>
    <row r="1505" spans="1:32" x14ac:dyDescent="0.3">
      <c r="A1505" t="s">
        <v>361</v>
      </c>
      <c r="B1505" s="53"/>
      <c r="C1505" s="53"/>
      <c r="D1505" s="87">
        <f>Vertices[[#This Row],[followersCount]]/100000</f>
        <v>2.886E-2</v>
      </c>
      <c r="E1505" s="84"/>
      <c r="F1505" s="15"/>
      <c r="G1505" s="15"/>
      <c r="H1505" s="67" t="str">
        <f>IF(Vertices[[#This Row],[Size]]&gt;50,Vertices[[#This Row],[Vertex]],"")</f>
        <v/>
      </c>
      <c r="I1505" s="67"/>
      <c r="J1505" s="67"/>
      <c r="K1505" s="16"/>
      <c r="L1505" s="88"/>
      <c r="M1505" s="89">
        <v>5400.509765625</v>
      </c>
      <c r="N1505" s="89">
        <v>5973.29541015625</v>
      </c>
      <c r="O1505" s="78"/>
      <c r="P1505" s="90"/>
      <c r="Q1505" s="90"/>
      <c r="R1505" s="116"/>
      <c r="S1505" s="116"/>
      <c r="T1505" s="116"/>
      <c r="U1505" s="116"/>
      <c r="V1505" s="117"/>
      <c r="W1505" s="117"/>
      <c r="X1505" s="117"/>
      <c r="Y1505" s="117"/>
      <c r="Z1505" s="51"/>
      <c r="AA1505" s="85">
        <v>1505</v>
      </c>
      <c r="AB1505" s="85"/>
      <c r="AC1505">
        <v>2162</v>
      </c>
      <c r="AD1505">
        <v>2886</v>
      </c>
      <c r="AE1505">
        <v>560</v>
      </c>
      <c r="AF1505">
        <v>1200</v>
      </c>
    </row>
    <row r="1506" spans="1:32" x14ac:dyDescent="0.3">
      <c r="A1506" t="s">
        <v>387</v>
      </c>
      <c r="B1506" s="53"/>
      <c r="C1506" s="53"/>
      <c r="D1506" s="87">
        <f>Vertices[[#This Row],[followersCount]]/100000</f>
        <v>6.6E-4</v>
      </c>
      <c r="E1506" s="84"/>
      <c r="F1506" s="15"/>
      <c r="G1506" s="15"/>
      <c r="H1506" s="67" t="str">
        <f>IF(Vertices[[#This Row],[Size]]&gt;50,Vertices[[#This Row],[Vertex]],"")</f>
        <v/>
      </c>
      <c r="I1506" s="67"/>
      <c r="J1506" s="67"/>
      <c r="K1506" s="16"/>
      <c r="L1506" s="88"/>
      <c r="M1506" s="89">
        <v>4428.7958984375</v>
      </c>
      <c r="N1506" s="89">
        <v>4608.23193359375</v>
      </c>
      <c r="O1506" s="78"/>
      <c r="P1506" s="90"/>
      <c r="Q1506" s="90"/>
      <c r="R1506" s="116"/>
      <c r="S1506" s="116"/>
      <c r="T1506" s="116"/>
      <c r="U1506" s="116"/>
      <c r="V1506" s="117"/>
      <c r="W1506" s="117"/>
      <c r="X1506" s="117"/>
      <c r="Y1506" s="117"/>
      <c r="Z1506" s="51"/>
      <c r="AA1506" s="85">
        <v>1506</v>
      </c>
      <c r="AB1506" s="85"/>
      <c r="AC1506">
        <v>14</v>
      </c>
      <c r="AD1506">
        <v>66</v>
      </c>
      <c r="AE1506">
        <v>13</v>
      </c>
      <c r="AF1506">
        <v>341</v>
      </c>
    </row>
    <row r="1507" spans="1:32" x14ac:dyDescent="0.3">
      <c r="A1507" t="s">
        <v>1942</v>
      </c>
      <c r="B1507" s="53"/>
      <c r="C1507" s="53"/>
      <c r="D1507" s="87">
        <f>Vertices[[#This Row],[followersCount]]/100000</f>
        <v>4.0099999999999997E-3</v>
      </c>
      <c r="E1507" s="84"/>
      <c r="F1507" s="15"/>
      <c r="G1507" s="15"/>
      <c r="H1507" s="67" t="str">
        <f>IF(Vertices[[#This Row],[Size]]&gt;50,Vertices[[#This Row],[Vertex]],"")</f>
        <v/>
      </c>
      <c r="I1507" s="67"/>
      <c r="J1507" s="67"/>
      <c r="K1507" s="16"/>
      <c r="L1507" s="88"/>
      <c r="M1507" s="89">
        <v>6539.16748046875</v>
      </c>
      <c r="N1507" s="89">
        <v>1854.4613037109375</v>
      </c>
      <c r="O1507" s="78"/>
      <c r="P1507" s="90"/>
      <c r="Q1507" s="90"/>
      <c r="R1507" s="116"/>
      <c r="S1507" s="116"/>
      <c r="T1507" s="116"/>
      <c r="U1507" s="116"/>
      <c r="V1507" s="117"/>
      <c r="W1507" s="117"/>
      <c r="X1507" s="117"/>
      <c r="Y1507" s="117"/>
      <c r="Z1507" s="51"/>
      <c r="AA1507" s="85">
        <v>1507</v>
      </c>
      <c r="AB1507" s="85"/>
      <c r="AC1507">
        <v>436</v>
      </c>
      <c r="AD1507">
        <v>401</v>
      </c>
      <c r="AE1507">
        <v>3</v>
      </c>
      <c r="AF1507">
        <v>525</v>
      </c>
    </row>
    <row r="1508" spans="1:32" x14ac:dyDescent="0.3">
      <c r="A1508" t="s">
        <v>1943</v>
      </c>
      <c r="B1508" s="53"/>
      <c r="C1508" s="53"/>
      <c r="D1508" s="87">
        <f>Vertices[[#This Row],[followersCount]]/100000</f>
        <v>6.5199999999999998E-3</v>
      </c>
      <c r="E1508" s="84"/>
      <c r="F1508" s="15"/>
      <c r="G1508" s="15"/>
      <c r="H1508" s="67" t="str">
        <f>IF(Vertices[[#This Row],[Size]]&gt;50,Vertices[[#This Row],[Vertex]],"")</f>
        <v/>
      </c>
      <c r="I1508" s="67"/>
      <c r="J1508" s="67"/>
      <c r="K1508" s="16"/>
      <c r="L1508" s="88"/>
      <c r="M1508" s="89">
        <v>7399.07666015625</v>
      </c>
      <c r="N1508" s="89">
        <v>1484.470458984375</v>
      </c>
      <c r="O1508" s="78"/>
      <c r="P1508" s="90"/>
      <c r="Q1508" s="90"/>
      <c r="R1508" s="116"/>
      <c r="S1508" s="116"/>
      <c r="T1508" s="116"/>
      <c r="U1508" s="116"/>
      <c r="V1508" s="117"/>
      <c r="W1508" s="117"/>
      <c r="X1508" s="117"/>
      <c r="Y1508" s="117"/>
      <c r="Z1508" s="51"/>
      <c r="AA1508" s="85">
        <v>1508</v>
      </c>
      <c r="AB1508" s="85"/>
      <c r="AC1508">
        <v>552</v>
      </c>
      <c r="AD1508">
        <v>652</v>
      </c>
      <c r="AE1508">
        <v>47</v>
      </c>
      <c r="AF1508">
        <v>551</v>
      </c>
    </row>
    <row r="1509" spans="1:32" x14ac:dyDescent="0.3">
      <c r="A1509" t="s">
        <v>1944</v>
      </c>
      <c r="B1509" s="53"/>
      <c r="C1509" s="53"/>
      <c r="D1509" s="87">
        <f>Vertices[[#This Row],[followersCount]]/100000</f>
        <v>4.0840000000000001E-2</v>
      </c>
      <c r="E1509" s="84"/>
      <c r="F1509" s="15"/>
      <c r="G1509" s="15"/>
      <c r="H1509" s="67" t="str">
        <f>IF(Vertices[[#This Row],[Size]]&gt;50,Vertices[[#This Row],[Vertex]],"")</f>
        <v/>
      </c>
      <c r="I1509" s="67"/>
      <c r="J1509" s="67"/>
      <c r="K1509" s="16"/>
      <c r="L1509" s="88"/>
      <c r="M1509" s="89">
        <v>5614.73486328125</v>
      </c>
      <c r="N1509" s="89">
        <v>8499.5751953125</v>
      </c>
      <c r="O1509" s="78"/>
      <c r="P1509" s="90"/>
      <c r="Q1509" s="90"/>
      <c r="R1509" s="116"/>
      <c r="S1509" s="116"/>
      <c r="T1509" s="116"/>
      <c r="U1509" s="116"/>
      <c r="V1509" s="117"/>
      <c r="W1509" s="117"/>
      <c r="X1509" s="117"/>
      <c r="Y1509" s="117"/>
      <c r="Z1509" s="51"/>
      <c r="AA1509" s="85">
        <v>1509</v>
      </c>
      <c r="AB1509" s="85"/>
      <c r="AC1509">
        <v>7557</v>
      </c>
      <c r="AD1509">
        <v>4084</v>
      </c>
      <c r="AE1509">
        <v>1347</v>
      </c>
      <c r="AF1509">
        <v>3911</v>
      </c>
    </row>
    <row r="1510" spans="1:32" x14ac:dyDescent="0.3">
      <c r="A1510" t="s">
        <v>324</v>
      </c>
      <c r="B1510" s="53"/>
      <c r="C1510" s="53"/>
      <c r="D1510" s="87">
        <f>Vertices[[#This Row],[followersCount]]/100000</f>
        <v>1.353E-2</v>
      </c>
      <c r="E1510" s="84"/>
      <c r="F1510" s="15"/>
      <c r="G1510" s="15"/>
      <c r="H1510" s="67" t="str">
        <f>IF(Vertices[[#This Row],[Size]]&gt;50,Vertices[[#This Row],[Vertex]],"")</f>
        <v/>
      </c>
      <c r="I1510" s="67"/>
      <c r="J1510" s="67"/>
      <c r="K1510" s="16"/>
      <c r="L1510" s="88"/>
      <c r="M1510" s="89">
        <v>3122.529296875</v>
      </c>
      <c r="N1510" s="89">
        <v>5367.38671875</v>
      </c>
      <c r="O1510" s="78"/>
      <c r="P1510" s="90"/>
      <c r="Q1510" s="90"/>
      <c r="R1510" s="116"/>
      <c r="S1510" s="116"/>
      <c r="T1510" s="116"/>
      <c r="U1510" s="116"/>
      <c r="V1510" s="117"/>
      <c r="W1510" s="117"/>
      <c r="X1510" s="117"/>
      <c r="Y1510" s="117"/>
      <c r="Z1510" s="51"/>
      <c r="AA1510" s="85">
        <v>1510</v>
      </c>
      <c r="AB1510" s="85"/>
      <c r="AC1510">
        <v>2874</v>
      </c>
      <c r="AD1510">
        <v>1353</v>
      </c>
      <c r="AE1510">
        <v>530</v>
      </c>
      <c r="AF1510">
        <v>197</v>
      </c>
    </row>
    <row r="1511" spans="1:32" x14ac:dyDescent="0.3">
      <c r="A1511" t="s">
        <v>1945</v>
      </c>
      <c r="B1511" s="53"/>
      <c r="C1511" s="53"/>
      <c r="D1511" s="87">
        <f>Vertices[[#This Row],[followersCount]]/100000</f>
        <v>3.0000000000000001E-5</v>
      </c>
      <c r="E1511" s="84"/>
      <c r="F1511" s="15"/>
      <c r="G1511" s="15"/>
      <c r="H1511" s="67" t="str">
        <f>IF(Vertices[[#This Row],[Size]]&gt;50,Vertices[[#This Row],[Vertex]],"")</f>
        <v/>
      </c>
      <c r="I1511" s="67"/>
      <c r="J1511" s="67"/>
      <c r="K1511" s="16"/>
      <c r="L1511" s="88"/>
      <c r="M1511" s="89">
        <v>6377.6396484375</v>
      </c>
      <c r="N1511" s="89">
        <v>2679.446044921875</v>
      </c>
      <c r="O1511" s="78"/>
      <c r="P1511" s="90"/>
      <c r="Q1511" s="90"/>
      <c r="R1511" s="116"/>
      <c r="S1511" s="116"/>
      <c r="T1511" s="116"/>
      <c r="U1511" s="116"/>
      <c r="V1511" s="117"/>
      <c r="W1511" s="117"/>
      <c r="X1511" s="117"/>
      <c r="Y1511" s="117"/>
      <c r="Z1511" s="51"/>
      <c r="AA1511" s="85">
        <v>1511</v>
      </c>
      <c r="AB1511" s="85"/>
      <c r="AC1511">
        <v>27</v>
      </c>
      <c r="AD1511">
        <v>3</v>
      </c>
      <c r="AE1511">
        <v>10</v>
      </c>
      <c r="AF1511">
        <v>123</v>
      </c>
    </row>
    <row r="1512" spans="1:32" x14ac:dyDescent="0.3">
      <c r="A1512" t="s">
        <v>1946</v>
      </c>
      <c r="B1512" s="53"/>
      <c r="C1512" s="53"/>
      <c r="D1512" s="87">
        <f>Vertices[[#This Row],[followersCount]]/100000</f>
        <v>5.0000000000000001E-4</v>
      </c>
      <c r="E1512" s="84"/>
      <c r="F1512" s="15"/>
      <c r="G1512" s="15"/>
      <c r="H1512" s="67" t="str">
        <f>IF(Vertices[[#This Row],[Size]]&gt;50,Vertices[[#This Row],[Vertex]],"")</f>
        <v/>
      </c>
      <c r="I1512" s="67"/>
      <c r="J1512" s="67"/>
      <c r="K1512" s="16"/>
      <c r="L1512" s="88"/>
      <c r="M1512" s="89">
        <v>9414.6181640625</v>
      </c>
      <c r="N1512" s="89">
        <v>5063.8671875</v>
      </c>
      <c r="O1512" s="78"/>
      <c r="P1512" s="90"/>
      <c r="Q1512" s="90"/>
      <c r="R1512" s="116"/>
      <c r="S1512" s="116"/>
      <c r="T1512" s="116"/>
      <c r="U1512" s="116"/>
      <c r="V1512" s="117"/>
      <c r="W1512" s="117"/>
      <c r="X1512" s="117"/>
      <c r="Y1512" s="117"/>
      <c r="Z1512" s="51"/>
      <c r="AA1512" s="85">
        <v>1512</v>
      </c>
      <c r="AB1512" s="85"/>
      <c r="AC1512">
        <v>78</v>
      </c>
      <c r="AD1512">
        <v>50</v>
      </c>
      <c r="AE1512">
        <v>35</v>
      </c>
      <c r="AF1512">
        <v>227</v>
      </c>
    </row>
    <row r="1513" spans="1:32" x14ac:dyDescent="0.3">
      <c r="A1513" t="s">
        <v>1947</v>
      </c>
      <c r="B1513" s="53"/>
      <c r="C1513" s="53"/>
      <c r="D1513" s="87">
        <f>Vertices[[#This Row],[followersCount]]/100000</f>
        <v>4.0999999999999999E-4</v>
      </c>
      <c r="E1513" s="84"/>
      <c r="F1513" s="15"/>
      <c r="G1513" s="15"/>
      <c r="H1513" s="67" t="str">
        <f>IF(Vertices[[#This Row],[Size]]&gt;50,Vertices[[#This Row],[Vertex]],"")</f>
        <v/>
      </c>
      <c r="I1513" s="67"/>
      <c r="J1513" s="67"/>
      <c r="K1513" s="16"/>
      <c r="L1513" s="88"/>
      <c r="M1513" s="89">
        <v>3589.05126953125</v>
      </c>
      <c r="N1513" s="89">
        <v>815.96734619140625</v>
      </c>
      <c r="O1513" s="78"/>
      <c r="P1513" s="90"/>
      <c r="Q1513" s="90"/>
      <c r="R1513" s="116"/>
      <c r="S1513" s="116"/>
      <c r="T1513" s="116"/>
      <c r="U1513" s="116"/>
      <c r="V1513" s="117"/>
      <c r="W1513" s="117"/>
      <c r="X1513" s="117"/>
      <c r="Y1513" s="117"/>
      <c r="Z1513" s="51"/>
      <c r="AA1513" s="85">
        <v>1513</v>
      </c>
      <c r="AB1513" s="85"/>
      <c r="AC1513">
        <v>110</v>
      </c>
      <c r="AD1513">
        <v>41</v>
      </c>
      <c r="AE1513">
        <v>225</v>
      </c>
      <c r="AF1513">
        <v>111</v>
      </c>
    </row>
    <row r="1514" spans="1:32" x14ac:dyDescent="0.3">
      <c r="A1514" t="s">
        <v>1948</v>
      </c>
      <c r="B1514" s="53"/>
      <c r="C1514" s="53"/>
      <c r="D1514" s="87">
        <f>Vertices[[#This Row],[followersCount]]/100000</f>
        <v>8.7000000000000001E-4</v>
      </c>
      <c r="E1514" s="84"/>
      <c r="F1514" s="15"/>
      <c r="G1514" s="15"/>
      <c r="H1514" s="67" t="str">
        <f>IF(Vertices[[#This Row],[Size]]&gt;50,Vertices[[#This Row],[Vertex]],"")</f>
        <v/>
      </c>
      <c r="I1514" s="67"/>
      <c r="J1514" s="67"/>
      <c r="K1514" s="16"/>
      <c r="L1514" s="88"/>
      <c r="M1514" s="89">
        <v>7874.31201171875</v>
      </c>
      <c r="N1514" s="89">
        <v>8302.6171875</v>
      </c>
      <c r="O1514" s="78"/>
      <c r="P1514" s="90"/>
      <c r="Q1514" s="90"/>
      <c r="R1514" s="116"/>
      <c r="S1514" s="116"/>
      <c r="T1514" s="116"/>
      <c r="U1514" s="116"/>
      <c r="V1514" s="117"/>
      <c r="W1514" s="117"/>
      <c r="X1514" s="117"/>
      <c r="Y1514" s="117"/>
      <c r="Z1514" s="51"/>
      <c r="AA1514" s="85">
        <v>1514</v>
      </c>
      <c r="AB1514" s="85"/>
      <c r="AC1514">
        <v>543</v>
      </c>
      <c r="AD1514">
        <v>87</v>
      </c>
      <c r="AE1514">
        <v>607</v>
      </c>
      <c r="AF1514">
        <v>319</v>
      </c>
    </row>
    <row r="1515" spans="1:32" x14ac:dyDescent="0.3">
      <c r="A1515" t="s">
        <v>303</v>
      </c>
      <c r="B1515" s="53"/>
      <c r="C1515" s="53"/>
      <c r="D1515" s="87">
        <f>Vertices[[#This Row],[followersCount]]/100000</f>
        <v>4.4799999999999996E-3</v>
      </c>
      <c r="E1515" s="84"/>
      <c r="F1515" s="15"/>
      <c r="G1515" s="15"/>
      <c r="H1515" s="67" t="str">
        <f>IF(Vertices[[#This Row],[Size]]&gt;50,Vertices[[#This Row],[Vertex]],"")</f>
        <v/>
      </c>
      <c r="I1515" s="67"/>
      <c r="J1515" s="67"/>
      <c r="K1515" s="16"/>
      <c r="L1515" s="88"/>
      <c r="M1515" s="89">
        <v>5616.59228515625</v>
      </c>
      <c r="N1515" s="89">
        <v>5140.72412109375</v>
      </c>
      <c r="O1515" s="78"/>
      <c r="P1515" s="90"/>
      <c r="Q1515" s="90"/>
      <c r="R1515" s="116"/>
      <c r="S1515" s="116"/>
      <c r="T1515" s="116"/>
      <c r="U1515" s="116"/>
      <c r="V1515" s="117"/>
      <c r="W1515" s="117"/>
      <c r="X1515" s="117"/>
      <c r="Y1515" s="117"/>
      <c r="Z1515" s="51"/>
      <c r="AA1515" s="85">
        <v>1515</v>
      </c>
      <c r="AB1515" s="85"/>
      <c r="AC1515">
        <v>739</v>
      </c>
      <c r="AD1515">
        <v>448</v>
      </c>
      <c r="AE1515">
        <v>130</v>
      </c>
      <c r="AF1515">
        <v>196</v>
      </c>
    </row>
    <row r="1516" spans="1:32" x14ac:dyDescent="0.3">
      <c r="A1516" t="s">
        <v>193</v>
      </c>
      <c r="B1516" s="53"/>
      <c r="C1516" s="53"/>
      <c r="D1516" s="87">
        <f>Vertices[[#This Row],[followersCount]]/100000</f>
        <v>2.1700000000000001E-3</v>
      </c>
      <c r="E1516" s="84"/>
      <c r="F1516" s="15"/>
      <c r="G1516" s="15"/>
      <c r="H1516" s="67" t="str">
        <f>IF(Vertices[[#This Row],[Size]]&gt;50,Vertices[[#This Row],[Vertex]],"")</f>
        <v/>
      </c>
      <c r="I1516" s="67"/>
      <c r="J1516" s="67"/>
      <c r="K1516" s="16"/>
      <c r="L1516" s="88"/>
      <c r="M1516" s="89">
        <v>3862.469482421875</v>
      </c>
      <c r="N1516" s="89">
        <v>6547.44873046875</v>
      </c>
      <c r="O1516" s="78"/>
      <c r="P1516" s="90"/>
      <c r="Q1516" s="90"/>
      <c r="R1516" s="116"/>
      <c r="S1516" s="116"/>
      <c r="T1516" s="116"/>
      <c r="U1516" s="116"/>
      <c r="V1516" s="117"/>
      <c r="W1516" s="117"/>
      <c r="X1516" s="117"/>
      <c r="Y1516" s="117"/>
      <c r="Z1516" s="51"/>
      <c r="AA1516" s="85">
        <v>1516</v>
      </c>
      <c r="AB1516" s="85"/>
      <c r="AC1516">
        <v>202</v>
      </c>
      <c r="AD1516">
        <v>217</v>
      </c>
      <c r="AE1516">
        <v>55</v>
      </c>
      <c r="AF1516">
        <v>1169</v>
      </c>
    </row>
    <row r="1517" spans="1:32" x14ac:dyDescent="0.3">
      <c r="A1517" t="s">
        <v>1949</v>
      </c>
      <c r="B1517" s="53"/>
      <c r="C1517" s="53"/>
      <c r="D1517" s="87">
        <f>Vertices[[#This Row],[followersCount]]/100000</f>
        <v>2.3800000000000002E-3</v>
      </c>
      <c r="E1517" s="84"/>
      <c r="F1517" s="15"/>
      <c r="G1517" s="15"/>
      <c r="H1517" s="67" t="str">
        <f>IF(Vertices[[#This Row],[Size]]&gt;50,Vertices[[#This Row],[Vertex]],"")</f>
        <v/>
      </c>
      <c r="I1517" s="67"/>
      <c r="J1517" s="67"/>
      <c r="K1517" s="16"/>
      <c r="L1517" s="88"/>
      <c r="M1517" s="89">
        <v>4563.66845703125</v>
      </c>
      <c r="N1517" s="89">
        <v>9003.6865234375</v>
      </c>
      <c r="O1517" s="78"/>
      <c r="P1517" s="90"/>
      <c r="Q1517" s="90"/>
      <c r="R1517" s="116"/>
      <c r="S1517" s="116"/>
      <c r="T1517" s="116"/>
      <c r="U1517" s="116"/>
      <c r="V1517" s="117"/>
      <c r="W1517" s="117"/>
      <c r="X1517" s="117"/>
      <c r="Y1517" s="117"/>
      <c r="Z1517" s="51"/>
      <c r="AA1517" s="85">
        <v>1517</v>
      </c>
      <c r="AB1517" s="85"/>
      <c r="AC1517">
        <v>2385</v>
      </c>
      <c r="AD1517">
        <v>238</v>
      </c>
      <c r="AE1517">
        <v>910</v>
      </c>
      <c r="AF1517">
        <v>268</v>
      </c>
    </row>
    <row r="1518" spans="1:32" x14ac:dyDescent="0.3">
      <c r="A1518" t="s">
        <v>1950</v>
      </c>
      <c r="B1518" s="53"/>
      <c r="C1518" s="53"/>
      <c r="D1518" s="87">
        <f>Vertices[[#This Row],[followersCount]]/100000</f>
        <v>3.13E-3</v>
      </c>
      <c r="E1518" s="84"/>
      <c r="F1518" s="15"/>
      <c r="G1518" s="15"/>
      <c r="H1518" s="67" t="str">
        <f>IF(Vertices[[#This Row],[Size]]&gt;50,Vertices[[#This Row],[Vertex]],"")</f>
        <v/>
      </c>
      <c r="I1518" s="67"/>
      <c r="J1518" s="67"/>
      <c r="K1518" s="16"/>
      <c r="L1518" s="88"/>
      <c r="M1518" s="89">
        <v>8872.8251953125</v>
      </c>
      <c r="N1518" s="89">
        <v>3000.125732421875</v>
      </c>
      <c r="O1518" s="78"/>
      <c r="P1518" s="90"/>
      <c r="Q1518" s="90"/>
      <c r="R1518" s="116"/>
      <c r="S1518" s="116"/>
      <c r="T1518" s="116"/>
      <c r="U1518" s="116"/>
      <c r="V1518" s="117"/>
      <c r="W1518" s="117"/>
      <c r="X1518" s="117"/>
      <c r="Y1518" s="117"/>
      <c r="Z1518" s="51"/>
      <c r="AA1518" s="85">
        <v>1518</v>
      </c>
      <c r="AB1518" s="85"/>
      <c r="AC1518">
        <v>8952</v>
      </c>
      <c r="AD1518">
        <v>313</v>
      </c>
      <c r="AE1518">
        <v>3859</v>
      </c>
      <c r="AF1518">
        <v>319</v>
      </c>
    </row>
    <row r="1519" spans="1:32" x14ac:dyDescent="0.3">
      <c r="A1519" t="s">
        <v>1951</v>
      </c>
      <c r="B1519" s="53"/>
      <c r="C1519" s="53"/>
      <c r="D1519" s="87">
        <f>Vertices[[#This Row],[followersCount]]/100000</f>
        <v>4.2999999999999999E-4</v>
      </c>
      <c r="E1519" s="84"/>
      <c r="F1519" s="15"/>
      <c r="G1519" s="15"/>
      <c r="H1519" s="67" t="str">
        <f>IF(Vertices[[#This Row],[Size]]&gt;50,Vertices[[#This Row],[Vertex]],"")</f>
        <v/>
      </c>
      <c r="I1519" s="67"/>
      <c r="J1519" s="67"/>
      <c r="K1519" s="16"/>
      <c r="L1519" s="88"/>
      <c r="M1519" s="89">
        <v>3796.99072265625</v>
      </c>
      <c r="N1519" s="89">
        <v>9599.9658203125</v>
      </c>
      <c r="O1519" s="78"/>
      <c r="P1519" s="90"/>
      <c r="Q1519" s="90"/>
      <c r="R1519" s="116"/>
      <c r="S1519" s="116"/>
      <c r="T1519" s="116"/>
      <c r="U1519" s="116"/>
      <c r="V1519" s="117"/>
      <c r="W1519" s="117"/>
      <c r="X1519" s="117"/>
      <c r="Y1519" s="117"/>
      <c r="Z1519" s="51"/>
      <c r="AA1519" s="85">
        <v>1519</v>
      </c>
      <c r="AB1519" s="85"/>
      <c r="AC1519">
        <v>44</v>
      </c>
      <c r="AD1519">
        <v>43</v>
      </c>
      <c r="AE1519">
        <v>150</v>
      </c>
      <c r="AF1519">
        <v>442</v>
      </c>
    </row>
    <row r="1520" spans="1:32" x14ac:dyDescent="0.3">
      <c r="A1520" t="s">
        <v>1952</v>
      </c>
      <c r="B1520" s="53"/>
      <c r="C1520" s="53"/>
      <c r="D1520" s="87">
        <f>Vertices[[#This Row],[followersCount]]/100000</f>
        <v>2.4499999999999999E-3</v>
      </c>
      <c r="E1520" s="84"/>
      <c r="F1520" s="15"/>
      <c r="G1520" s="15"/>
      <c r="H1520" s="67" t="str">
        <f>IF(Vertices[[#This Row],[Size]]&gt;50,Vertices[[#This Row],[Vertex]],"")</f>
        <v/>
      </c>
      <c r="I1520" s="67"/>
      <c r="J1520" s="67"/>
      <c r="K1520" s="16"/>
      <c r="L1520" s="88"/>
      <c r="M1520" s="89">
        <v>7005.01806640625</v>
      </c>
      <c r="N1520" s="89">
        <v>9152.87109375</v>
      </c>
      <c r="O1520" s="78"/>
      <c r="P1520" s="90"/>
      <c r="Q1520" s="90"/>
      <c r="R1520" s="116"/>
      <c r="S1520" s="116"/>
      <c r="T1520" s="116"/>
      <c r="U1520" s="116"/>
      <c r="V1520" s="117"/>
      <c r="W1520" s="117"/>
      <c r="X1520" s="117"/>
      <c r="Y1520" s="117"/>
      <c r="Z1520" s="51"/>
      <c r="AA1520" s="85">
        <v>1520</v>
      </c>
      <c r="AB1520" s="85"/>
      <c r="AC1520">
        <v>1904</v>
      </c>
      <c r="AD1520">
        <v>245</v>
      </c>
      <c r="AE1520">
        <v>174</v>
      </c>
      <c r="AF1520">
        <v>279</v>
      </c>
    </row>
    <row r="1521" spans="1:32" x14ac:dyDescent="0.3">
      <c r="A1521" t="s">
        <v>1953</v>
      </c>
      <c r="B1521" s="53"/>
      <c r="C1521" s="53"/>
      <c r="D1521" s="87">
        <f>Vertices[[#This Row],[followersCount]]/100000</f>
        <v>2.5200000000000001E-3</v>
      </c>
      <c r="E1521" s="84"/>
      <c r="F1521" s="15"/>
      <c r="G1521" s="15"/>
      <c r="H1521" s="67" t="str">
        <f>IF(Vertices[[#This Row],[Size]]&gt;50,Vertices[[#This Row],[Vertex]],"")</f>
        <v/>
      </c>
      <c r="I1521" s="67"/>
      <c r="J1521" s="67"/>
      <c r="K1521" s="16"/>
      <c r="L1521" s="88"/>
      <c r="M1521" s="89">
        <v>1935.2078857421875</v>
      </c>
      <c r="N1521" s="89">
        <v>7156.7587890625</v>
      </c>
      <c r="O1521" s="78"/>
      <c r="P1521" s="90"/>
      <c r="Q1521" s="90"/>
      <c r="R1521" s="116"/>
      <c r="S1521" s="116"/>
      <c r="T1521" s="116"/>
      <c r="U1521" s="116"/>
      <c r="V1521" s="117"/>
      <c r="W1521" s="117"/>
      <c r="X1521" s="117"/>
      <c r="Y1521" s="117"/>
      <c r="Z1521" s="51"/>
      <c r="AA1521" s="85">
        <v>1521</v>
      </c>
      <c r="AB1521" s="85"/>
      <c r="AC1521">
        <v>837</v>
      </c>
      <c r="AD1521">
        <v>252</v>
      </c>
      <c r="AE1521">
        <v>184</v>
      </c>
      <c r="AF1521">
        <v>273</v>
      </c>
    </row>
    <row r="1522" spans="1:32" x14ac:dyDescent="0.3">
      <c r="A1522" t="s">
        <v>1954</v>
      </c>
      <c r="B1522" s="53"/>
      <c r="C1522" s="53"/>
      <c r="D1522" s="87">
        <f>Vertices[[#This Row],[followersCount]]/100000</f>
        <v>4.0000000000000002E-4</v>
      </c>
      <c r="E1522" s="84"/>
      <c r="F1522" s="15"/>
      <c r="G1522" s="15"/>
      <c r="H1522" s="67" t="str">
        <f>IF(Vertices[[#This Row],[Size]]&gt;50,Vertices[[#This Row],[Vertex]],"")</f>
        <v/>
      </c>
      <c r="I1522" s="67"/>
      <c r="J1522" s="67"/>
      <c r="K1522" s="16"/>
      <c r="L1522" s="88"/>
      <c r="M1522" s="89">
        <v>1881.3165283203125</v>
      </c>
      <c r="N1522" s="89">
        <v>6780.673828125</v>
      </c>
      <c r="O1522" s="78"/>
      <c r="P1522" s="90"/>
      <c r="Q1522" s="90"/>
      <c r="R1522" s="116"/>
      <c r="S1522" s="116"/>
      <c r="T1522" s="116"/>
      <c r="U1522" s="116"/>
      <c r="V1522" s="117"/>
      <c r="W1522" s="117"/>
      <c r="X1522" s="117"/>
      <c r="Y1522" s="117"/>
      <c r="Z1522" s="51"/>
      <c r="AA1522" s="85">
        <v>1522</v>
      </c>
      <c r="AB1522" s="85"/>
      <c r="AC1522">
        <v>153</v>
      </c>
      <c r="AD1522">
        <v>40</v>
      </c>
      <c r="AE1522">
        <v>6</v>
      </c>
      <c r="AF1522">
        <v>160</v>
      </c>
    </row>
    <row r="1523" spans="1:32" x14ac:dyDescent="0.3">
      <c r="A1523" t="s">
        <v>465</v>
      </c>
      <c r="B1523" s="53"/>
      <c r="C1523" s="53"/>
      <c r="D1523" s="87">
        <f>Vertices[[#This Row],[followersCount]]/100000</f>
        <v>9.6180000000000002E-2</v>
      </c>
      <c r="E1523" s="84"/>
      <c r="F1523" s="15"/>
      <c r="G1523" s="15"/>
      <c r="H1523" s="67" t="str">
        <f>IF(Vertices[[#This Row],[Size]]&gt;50,Vertices[[#This Row],[Vertex]],"")</f>
        <v/>
      </c>
      <c r="I1523" s="67"/>
      <c r="J1523" s="67"/>
      <c r="K1523" s="16"/>
      <c r="L1523" s="88"/>
      <c r="M1523" s="89">
        <v>5659.25146484375</v>
      </c>
      <c r="N1523" s="89">
        <v>5874.03955078125</v>
      </c>
      <c r="O1523" s="78"/>
      <c r="P1523" s="90"/>
      <c r="Q1523" s="90"/>
      <c r="R1523" s="116"/>
      <c r="S1523" s="116"/>
      <c r="T1523" s="116"/>
      <c r="U1523" s="116"/>
      <c r="V1523" s="117"/>
      <c r="W1523" s="117"/>
      <c r="X1523" s="117"/>
      <c r="Y1523" s="117"/>
      <c r="Z1523" s="51"/>
      <c r="AA1523" s="85">
        <v>1523</v>
      </c>
      <c r="AB1523" s="85"/>
      <c r="AC1523">
        <v>9103</v>
      </c>
      <c r="AD1523">
        <v>9618</v>
      </c>
      <c r="AE1523">
        <v>1819</v>
      </c>
      <c r="AF1523">
        <v>1335</v>
      </c>
    </row>
    <row r="1524" spans="1:32" x14ac:dyDescent="0.3">
      <c r="A1524" t="s">
        <v>386</v>
      </c>
      <c r="B1524" s="53"/>
      <c r="C1524" s="53"/>
      <c r="D1524" s="87">
        <f>Vertices[[#This Row],[followersCount]]/100000</f>
        <v>9.3000000000000005E-4</v>
      </c>
      <c r="E1524" s="84"/>
      <c r="F1524" s="15"/>
      <c r="G1524" s="15"/>
      <c r="H1524" s="67" t="str">
        <f>IF(Vertices[[#This Row],[Size]]&gt;50,Vertices[[#This Row],[Vertex]],"")</f>
        <v/>
      </c>
      <c r="I1524" s="67"/>
      <c r="J1524" s="67"/>
      <c r="K1524" s="16"/>
      <c r="L1524" s="88"/>
      <c r="M1524" s="89">
        <v>5131.7646484375</v>
      </c>
      <c r="N1524" s="89">
        <v>6167.0693359375</v>
      </c>
      <c r="O1524" s="78"/>
      <c r="P1524" s="90"/>
      <c r="Q1524" s="90"/>
      <c r="R1524" s="116"/>
      <c r="S1524" s="116"/>
      <c r="T1524" s="116"/>
      <c r="U1524" s="116"/>
      <c r="V1524" s="117"/>
      <c r="W1524" s="117"/>
      <c r="X1524" s="117"/>
      <c r="Y1524" s="117"/>
      <c r="Z1524" s="51"/>
      <c r="AA1524" s="85">
        <v>1524</v>
      </c>
      <c r="AB1524" s="85"/>
      <c r="AC1524">
        <v>15</v>
      </c>
      <c r="AD1524">
        <v>93</v>
      </c>
      <c r="AE1524">
        <v>2</v>
      </c>
      <c r="AF1524">
        <v>216</v>
      </c>
    </row>
    <row r="1525" spans="1:32" x14ac:dyDescent="0.3">
      <c r="A1525" t="s">
        <v>1955</v>
      </c>
      <c r="B1525" s="53"/>
      <c r="C1525" s="53"/>
      <c r="D1525" s="87">
        <f>Vertices[[#This Row],[followersCount]]/100000</f>
        <v>7.2999999999999996E-4</v>
      </c>
      <c r="E1525" s="84"/>
      <c r="F1525" s="15"/>
      <c r="G1525" s="15"/>
      <c r="H1525" s="67" t="str">
        <f>IF(Vertices[[#This Row],[Size]]&gt;50,Vertices[[#This Row],[Vertex]],"")</f>
        <v/>
      </c>
      <c r="I1525" s="67"/>
      <c r="J1525" s="67"/>
      <c r="K1525" s="16"/>
      <c r="L1525" s="88"/>
      <c r="M1525" s="89">
        <v>8017.056640625</v>
      </c>
      <c r="N1525" s="89">
        <v>2684.279052734375</v>
      </c>
      <c r="O1525" s="78"/>
      <c r="P1525" s="90"/>
      <c r="Q1525" s="90"/>
      <c r="R1525" s="116"/>
      <c r="S1525" s="116"/>
      <c r="T1525" s="116"/>
      <c r="U1525" s="116"/>
      <c r="V1525" s="117"/>
      <c r="W1525" s="117"/>
      <c r="X1525" s="117"/>
      <c r="Y1525" s="117"/>
      <c r="Z1525" s="51"/>
      <c r="AA1525" s="85">
        <v>1525</v>
      </c>
      <c r="AB1525" s="85"/>
      <c r="AC1525">
        <v>62</v>
      </c>
      <c r="AD1525">
        <v>73</v>
      </c>
      <c r="AE1525">
        <v>7</v>
      </c>
      <c r="AF1525">
        <v>135</v>
      </c>
    </row>
    <row r="1526" spans="1:32" x14ac:dyDescent="0.3">
      <c r="A1526" t="s">
        <v>1956</v>
      </c>
      <c r="B1526" s="53"/>
      <c r="C1526" s="53"/>
      <c r="D1526" s="87">
        <f>Vertices[[#This Row],[followersCount]]/100000</f>
        <v>1.2800000000000001E-3</v>
      </c>
      <c r="E1526" s="84"/>
      <c r="F1526" s="15"/>
      <c r="G1526" s="15"/>
      <c r="H1526" s="67" t="str">
        <f>IF(Vertices[[#This Row],[Size]]&gt;50,Vertices[[#This Row],[Vertex]],"")</f>
        <v/>
      </c>
      <c r="I1526" s="67"/>
      <c r="J1526" s="67"/>
      <c r="K1526" s="16"/>
      <c r="L1526" s="88"/>
      <c r="M1526" s="89">
        <v>5401.35693359375</v>
      </c>
      <c r="N1526" s="89">
        <v>2032.052001953125</v>
      </c>
      <c r="O1526" s="78"/>
      <c r="P1526" s="90"/>
      <c r="Q1526" s="90"/>
      <c r="R1526" s="116"/>
      <c r="S1526" s="116"/>
      <c r="T1526" s="116"/>
      <c r="U1526" s="116"/>
      <c r="V1526" s="117"/>
      <c r="W1526" s="117"/>
      <c r="X1526" s="117"/>
      <c r="Y1526" s="117"/>
      <c r="Z1526" s="51"/>
      <c r="AA1526" s="85">
        <v>1526</v>
      </c>
      <c r="AB1526" s="85"/>
      <c r="AC1526">
        <v>4910</v>
      </c>
      <c r="AD1526">
        <v>128</v>
      </c>
      <c r="AE1526">
        <v>4345</v>
      </c>
      <c r="AF1526">
        <v>634</v>
      </c>
    </row>
    <row r="1527" spans="1:32" x14ac:dyDescent="0.3">
      <c r="A1527" t="s">
        <v>382</v>
      </c>
      <c r="B1527" s="53"/>
      <c r="C1527" s="53"/>
      <c r="D1527" s="87">
        <f>Vertices[[#This Row],[followersCount]]/100000</f>
        <v>5.5000000000000003E-4</v>
      </c>
      <c r="E1527" s="84"/>
      <c r="F1527" s="15"/>
      <c r="G1527" s="15"/>
      <c r="H1527" s="67" t="str">
        <f>IF(Vertices[[#This Row],[Size]]&gt;50,Vertices[[#This Row],[Vertex]],"")</f>
        <v/>
      </c>
      <c r="I1527" s="67"/>
      <c r="J1527" s="67"/>
      <c r="K1527" s="16"/>
      <c r="L1527" s="88"/>
      <c r="M1527" s="89">
        <v>6122.50732421875</v>
      </c>
      <c r="N1527" s="89">
        <v>4975.4521484375</v>
      </c>
      <c r="O1527" s="78"/>
      <c r="P1527" s="90"/>
      <c r="Q1527" s="90"/>
      <c r="R1527" s="116"/>
      <c r="S1527" s="116"/>
      <c r="T1527" s="116"/>
      <c r="U1527" s="116"/>
      <c r="V1527" s="117"/>
      <c r="W1527" s="117"/>
      <c r="X1527" s="117"/>
      <c r="Y1527" s="117"/>
      <c r="Z1527" s="51"/>
      <c r="AA1527" s="85">
        <v>1527</v>
      </c>
      <c r="AB1527" s="85"/>
      <c r="AC1527">
        <v>12</v>
      </c>
      <c r="AD1527">
        <v>55</v>
      </c>
      <c r="AE1527">
        <v>3</v>
      </c>
      <c r="AF1527">
        <v>118</v>
      </c>
    </row>
    <row r="1528" spans="1:32" x14ac:dyDescent="0.3">
      <c r="A1528" t="s">
        <v>392</v>
      </c>
      <c r="B1528" s="53"/>
      <c r="C1528" s="53"/>
      <c r="D1528" s="87">
        <f>Vertices[[#This Row],[followersCount]]/100000</f>
        <v>3.2599999999999999E-3</v>
      </c>
      <c r="E1528" s="84"/>
      <c r="F1528" s="15"/>
      <c r="G1528" s="15"/>
      <c r="H1528" s="67" t="str">
        <f>IF(Vertices[[#This Row],[Size]]&gt;50,Vertices[[#This Row],[Vertex]],"")</f>
        <v/>
      </c>
      <c r="I1528" s="67"/>
      <c r="J1528" s="67"/>
      <c r="K1528" s="16"/>
      <c r="L1528" s="88"/>
      <c r="M1528" s="89">
        <v>3757.969970703125</v>
      </c>
      <c r="N1528" s="89">
        <v>4534.9169921875</v>
      </c>
      <c r="O1528" s="78"/>
      <c r="P1528" s="90"/>
      <c r="Q1528" s="90"/>
      <c r="R1528" s="116"/>
      <c r="S1528" s="116"/>
      <c r="T1528" s="116"/>
      <c r="U1528" s="116"/>
      <c r="V1528" s="117"/>
      <c r="W1528" s="117"/>
      <c r="X1528" s="117"/>
      <c r="Y1528" s="117"/>
      <c r="Z1528" s="51"/>
      <c r="AA1528" s="85">
        <v>1528</v>
      </c>
      <c r="AB1528" s="85"/>
      <c r="AC1528">
        <v>119</v>
      </c>
      <c r="AD1528">
        <v>326</v>
      </c>
      <c r="AE1528">
        <v>4</v>
      </c>
      <c r="AF1528">
        <v>366</v>
      </c>
    </row>
    <row r="1529" spans="1:32" x14ac:dyDescent="0.3">
      <c r="A1529" t="s">
        <v>1957</v>
      </c>
      <c r="B1529" s="53"/>
      <c r="C1529" s="53"/>
      <c r="D1529" s="87">
        <f>Vertices[[#This Row],[followersCount]]/100000</f>
        <v>5.3299999999999997E-3</v>
      </c>
      <c r="E1529" s="84"/>
      <c r="F1529" s="15"/>
      <c r="G1529" s="15"/>
      <c r="H1529" s="67" t="str">
        <f>IF(Vertices[[#This Row],[Size]]&gt;50,Vertices[[#This Row],[Vertex]],"")</f>
        <v/>
      </c>
      <c r="I1529" s="67"/>
      <c r="J1529" s="67"/>
      <c r="K1529" s="16"/>
      <c r="L1529" s="88"/>
      <c r="M1529" s="89">
        <v>7135.943359375</v>
      </c>
      <c r="N1529" s="89">
        <v>6009.66455078125</v>
      </c>
      <c r="O1529" s="78"/>
      <c r="P1529" s="90"/>
      <c r="Q1529" s="90"/>
      <c r="R1529" s="116"/>
      <c r="S1529" s="116"/>
      <c r="T1529" s="116"/>
      <c r="U1529" s="116"/>
      <c r="V1529" s="117"/>
      <c r="W1529" s="117"/>
      <c r="X1529" s="117"/>
      <c r="Y1529" s="117"/>
      <c r="Z1529" s="51"/>
      <c r="AA1529" s="85">
        <v>1529</v>
      </c>
      <c r="AB1529" s="85"/>
      <c r="AC1529">
        <v>3687</v>
      </c>
      <c r="AD1529">
        <v>533</v>
      </c>
      <c r="AE1529">
        <v>2133</v>
      </c>
      <c r="AF1529">
        <v>491</v>
      </c>
    </row>
    <row r="1530" spans="1:32" x14ac:dyDescent="0.3">
      <c r="A1530" t="s">
        <v>1958</v>
      </c>
      <c r="B1530" s="53"/>
      <c r="C1530" s="53"/>
      <c r="D1530" s="87">
        <f>Vertices[[#This Row],[followersCount]]/100000</f>
        <v>2.3400000000000001E-3</v>
      </c>
      <c r="E1530" s="84"/>
      <c r="F1530" s="15"/>
      <c r="G1530" s="15"/>
      <c r="H1530" s="67" t="str">
        <f>IF(Vertices[[#This Row],[Size]]&gt;50,Vertices[[#This Row],[Vertex]],"")</f>
        <v/>
      </c>
      <c r="I1530" s="67"/>
      <c r="J1530" s="67"/>
      <c r="K1530" s="16"/>
      <c r="L1530" s="88"/>
      <c r="M1530" s="89">
        <v>6758.67822265625</v>
      </c>
      <c r="N1530" s="89">
        <v>1752.9544677734375</v>
      </c>
      <c r="O1530" s="78"/>
      <c r="P1530" s="90"/>
      <c r="Q1530" s="90"/>
      <c r="R1530" s="116"/>
      <c r="S1530" s="116"/>
      <c r="T1530" s="116"/>
      <c r="U1530" s="116"/>
      <c r="V1530" s="117"/>
      <c r="W1530" s="117"/>
      <c r="X1530" s="117"/>
      <c r="Y1530" s="117"/>
      <c r="Z1530" s="51"/>
      <c r="AA1530" s="85">
        <v>1530</v>
      </c>
      <c r="AB1530" s="85"/>
      <c r="AC1530">
        <v>232</v>
      </c>
      <c r="AD1530">
        <v>234</v>
      </c>
      <c r="AE1530">
        <v>17</v>
      </c>
      <c r="AF1530">
        <v>462</v>
      </c>
    </row>
    <row r="1531" spans="1:32" x14ac:dyDescent="0.3">
      <c r="A1531" t="s">
        <v>1959</v>
      </c>
      <c r="B1531" s="53"/>
      <c r="C1531" s="53"/>
      <c r="D1531" s="87">
        <f>Vertices[[#This Row],[followersCount]]/100000</f>
        <v>2.5999999999999998E-4</v>
      </c>
      <c r="E1531" s="84"/>
      <c r="F1531" s="15"/>
      <c r="G1531" s="15"/>
      <c r="H1531" s="67" t="str">
        <f>IF(Vertices[[#This Row],[Size]]&gt;50,Vertices[[#This Row],[Vertex]],"")</f>
        <v/>
      </c>
      <c r="I1531" s="67"/>
      <c r="J1531" s="67"/>
      <c r="K1531" s="16"/>
      <c r="L1531" s="88"/>
      <c r="M1531" s="89">
        <v>8675.599609375</v>
      </c>
      <c r="N1531" s="89">
        <v>7840.3017578125</v>
      </c>
      <c r="O1531" s="78"/>
      <c r="P1531" s="90"/>
      <c r="Q1531" s="90"/>
      <c r="R1531" s="116"/>
      <c r="S1531" s="116"/>
      <c r="T1531" s="116"/>
      <c r="U1531" s="116"/>
      <c r="V1531" s="117"/>
      <c r="W1531" s="117"/>
      <c r="X1531" s="117"/>
      <c r="Y1531" s="117"/>
      <c r="Z1531" s="51"/>
      <c r="AA1531" s="85">
        <v>1531</v>
      </c>
      <c r="AB1531" s="85"/>
      <c r="AC1531">
        <v>42</v>
      </c>
      <c r="AD1531">
        <v>26</v>
      </c>
      <c r="AE1531">
        <v>13</v>
      </c>
      <c r="AF1531">
        <v>95</v>
      </c>
    </row>
    <row r="1532" spans="1:32" x14ac:dyDescent="0.3">
      <c r="A1532" t="s">
        <v>1960</v>
      </c>
      <c r="B1532" s="53"/>
      <c r="C1532" s="53"/>
      <c r="D1532" s="87">
        <f>Vertices[[#This Row],[followersCount]]/100000</f>
        <v>3.8999999999999999E-4</v>
      </c>
      <c r="E1532" s="84"/>
      <c r="F1532" s="15"/>
      <c r="G1532" s="15"/>
      <c r="H1532" s="67" t="str">
        <f>IF(Vertices[[#This Row],[Size]]&gt;50,Vertices[[#This Row],[Vertex]],"")</f>
        <v/>
      </c>
      <c r="I1532" s="67"/>
      <c r="J1532" s="67"/>
      <c r="K1532" s="16"/>
      <c r="L1532" s="88"/>
      <c r="M1532" s="89">
        <v>510.90548706054688</v>
      </c>
      <c r="N1532" s="89">
        <v>5171.42724609375</v>
      </c>
      <c r="O1532" s="78"/>
      <c r="P1532" s="90"/>
      <c r="Q1532" s="90"/>
      <c r="R1532" s="116"/>
      <c r="S1532" s="116"/>
      <c r="T1532" s="116"/>
      <c r="U1532" s="116"/>
      <c r="V1532" s="117"/>
      <c r="W1532" s="117"/>
      <c r="X1532" s="117"/>
      <c r="Y1532" s="117"/>
      <c r="Z1532" s="51"/>
      <c r="AA1532" s="85">
        <v>1532</v>
      </c>
      <c r="AB1532" s="85"/>
      <c r="AC1532">
        <v>16</v>
      </c>
      <c r="AD1532">
        <v>39</v>
      </c>
      <c r="AE1532">
        <v>1</v>
      </c>
      <c r="AF1532">
        <v>18</v>
      </c>
    </row>
    <row r="1533" spans="1:32" x14ac:dyDescent="0.3">
      <c r="A1533" t="s">
        <v>1961</v>
      </c>
      <c r="B1533" s="53"/>
      <c r="C1533" s="53"/>
      <c r="D1533" s="87">
        <f>Vertices[[#This Row],[followersCount]]/100000</f>
        <v>2.1000000000000001E-4</v>
      </c>
      <c r="E1533" s="84"/>
      <c r="F1533" s="15"/>
      <c r="G1533" s="15"/>
      <c r="H1533" s="67" t="str">
        <f>IF(Vertices[[#This Row],[Size]]&gt;50,Vertices[[#This Row],[Vertex]],"")</f>
        <v/>
      </c>
      <c r="I1533" s="67"/>
      <c r="J1533" s="67"/>
      <c r="K1533" s="16"/>
      <c r="L1533" s="88"/>
      <c r="M1533" s="89">
        <v>6526.83251953125</v>
      </c>
      <c r="N1533" s="89">
        <v>3781.5341796875</v>
      </c>
      <c r="O1533" s="78"/>
      <c r="P1533" s="90"/>
      <c r="Q1533" s="90"/>
      <c r="R1533" s="116"/>
      <c r="S1533" s="116"/>
      <c r="T1533" s="116"/>
      <c r="U1533" s="116"/>
      <c r="V1533" s="117"/>
      <c r="W1533" s="117"/>
      <c r="X1533" s="117"/>
      <c r="Y1533" s="117"/>
      <c r="Z1533" s="51"/>
      <c r="AA1533" s="85">
        <v>1533</v>
      </c>
      <c r="AB1533" s="85"/>
      <c r="AC1533">
        <v>22</v>
      </c>
      <c r="AD1533">
        <v>21</v>
      </c>
      <c r="AE1533">
        <v>4</v>
      </c>
      <c r="AF1533">
        <v>61</v>
      </c>
    </row>
    <row r="1534" spans="1:32" x14ac:dyDescent="0.3">
      <c r="A1534" t="s">
        <v>1962</v>
      </c>
      <c r="B1534" s="53"/>
      <c r="C1534" s="53"/>
      <c r="D1534" s="87">
        <f>Vertices[[#This Row],[followersCount]]/100000</f>
        <v>7.6699999999999997E-3</v>
      </c>
      <c r="E1534" s="84"/>
      <c r="F1534" s="15"/>
      <c r="G1534" s="15"/>
      <c r="H1534" s="67" t="str">
        <f>IF(Vertices[[#This Row],[Size]]&gt;50,Vertices[[#This Row],[Vertex]],"")</f>
        <v/>
      </c>
      <c r="I1534" s="67"/>
      <c r="J1534" s="67"/>
      <c r="K1534" s="16"/>
      <c r="L1534" s="88"/>
      <c r="M1534" s="89">
        <v>2235.803955078125</v>
      </c>
      <c r="N1534" s="89">
        <v>8487.771484375</v>
      </c>
      <c r="O1534" s="78"/>
      <c r="P1534" s="90"/>
      <c r="Q1534" s="90"/>
      <c r="R1534" s="116"/>
      <c r="S1534" s="116"/>
      <c r="T1534" s="116"/>
      <c r="U1534" s="116"/>
      <c r="V1534" s="117"/>
      <c r="W1534" s="117"/>
      <c r="X1534" s="117"/>
      <c r="Y1534" s="117"/>
      <c r="Z1534" s="51"/>
      <c r="AA1534" s="85">
        <v>1534</v>
      </c>
      <c r="AB1534" s="85"/>
      <c r="AC1534">
        <v>0</v>
      </c>
      <c r="AD1534">
        <v>767</v>
      </c>
      <c r="AE1534">
        <v>0</v>
      </c>
      <c r="AF1534">
        <v>1890</v>
      </c>
    </row>
    <row r="1535" spans="1:32" x14ac:dyDescent="0.3">
      <c r="A1535" t="s">
        <v>384</v>
      </c>
      <c r="B1535" s="53"/>
      <c r="C1535" s="53"/>
      <c r="D1535" s="87">
        <f>Vertices[[#This Row],[followersCount]]/100000</f>
        <v>2.3600000000000001E-3</v>
      </c>
      <c r="E1535" s="84"/>
      <c r="F1535" s="15"/>
      <c r="G1535" s="15"/>
      <c r="H1535" s="67" t="str">
        <f>IF(Vertices[[#This Row],[Size]]&gt;50,Vertices[[#This Row],[Vertex]],"")</f>
        <v/>
      </c>
      <c r="I1535" s="67"/>
      <c r="J1535" s="67"/>
      <c r="K1535" s="16"/>
      <c r="L1535" s="88"/>
      <c r="M1535" s="89">
        <v>2861.8427734375</v>
      </c>
      <c r="N1535" s="89">
        <v>5740.748046875</v>
      </c>
      <c r="O1535" s="78"/>
      <c r="P1535" s="90"/>
      <c r="Q1535" s="90"/>
      <c r="R1535" s="116"/>
      <c r="S1535" s="116"/>
      <c r="T1535" s="116"/>
      <c r="U1535" s="116"/>
      <c r="V1535" s="117"/>
      <c r="W1535" s="117"/>
      <c r="X1535" s="117"/>
      <c r="Y1535" s="117"/>
      <c r="Z1535" s="51"/>
      <c r="AA1535" s="85">
        <v>1535</v>
      </c>
      <c r="AB1535" s="85"/>
      <c r="AC1535">
        <v>3549</v>
      </c>
      <c r="AD1535">
        <v>236</v>
      </c>
      <c r="AE1535">
        <v>861</v>
      </c>
      <c r="AF1535">
        <v>296</v>
      </c>
    </row>
    <row r="1536" spans="1:32" x14ac:dyDescent="0.3">
      <c r="A1536" t="s">
        <v>1963</v>
      </c>
      <c r="B1536" s="53"/>
      <c r="C1536" s="53"/>
      <c r="D1536" s="87">
        <f>Vertices[[#This Row],[followersCount]]/100000</f>
        <v>2.5000000000000001E-3</v>
      </c>
      <c r="E1536" s="84"/>
      <c r="F1536" s="15"/>
      <c r="G1536" s="15"/>
      <c r="H1536" s="67" t="str">
        <f>IF(Vertices[[#This Row],[Size]]&gt;50,Vertices[[#This Row],[Vertex]],"")</f>
        <v/>
      </c>
      <c r="I1536" s="67"/>
      <c r="J1536" s="67"/>
      <c r="K1536" s="16"/>
      <c r="L1536" s="88"/>
      <c r="M1536" s="89">
        <v>3945.7705078125</v>
      </c>
      <c r="N1536" s="89">
        <v>8161.55859375</v>
      </c>
      <c r="O1536" s="78"/>
      <c r="P1536" s="90"/>
      <c r="Q1536" s="90"/>
      <c r="R1536" s="116"/>
      <c r="S1536" s="116"/>
      <c r="T1536" s="116"/>
      <c r="U1536" s="116"/>
      <c r="V1536" s="117"/>
      <c r="W1536" s="117"/>
      <c r="X1536" s="117"/>
      <c r="Y1536" s="117"/>
      <c r="Z1536" s="51"/>
      <c r="AA1536" s="85">
        <v>1536</v>
      </c>
      <c r="AB1536" s="85"/>
      <c r="AC1536">
        <v>2920</v>
      </c>
      <c r="AD1536">
        <v>250</v>
      </c>
      <c r="AE1536">
        <v>1109</v>
      </c>
      <c r="AF1536">
        <v>229</v>
      </c>
    </row>
    <row r="1537" spans="1:32" x14ac:dyDescent="0.3">
      <c r="A1537" t="s">
        <v>1964</v>
      </c>
      <c r="B1537" s="53"/>
      <c r="C1537" s="53"/>
      <c r="D1537" s="87">
        <f>Vertices[[#This Row],[followersCount]]/100000</f>
        <v>1.1010000000000001E-2</v>
      </c>
      <c r="E1537" s="84"/>
      <c r="F1537" s="15"/>
      <c r="G1537" s="15"/>
      <c r="H1537" s="67" t="str">
        <f>IF(Vertices[[#This Row],[Size]]&gt;50,Vertices[[#This Row],[Vertex]],"")</f>
        <v/>
      </c>
      <c r="I1537" s="67"/>
      <c r="J1537" s="67"/>
      <c r="K1537" s="16"/>
      <c r="L1537" s="88"/>
      <c r="M1537" s="89">
        <v>4810.77587890625</v>
      </c>
      <c r="N1537" s="89">
        <v>1971.1851806640625</v>
      </c>
      <c r="O1537" s="78"/>
      <c r="P1537" s="90"/>
      <c r="Q1537" s="90"/>
      <c r="R1537" s="116"/>
      <c r="S1537" s="116"/>
      <c r="T1537" s="116"/>
      <c r="U1537" s="116"/>
      <c r="V1537" s="117"/>
      <c r="W1537" s="117"/>
      <c r="X1537" s="117"/>
      <c r="Y1537" s="117"/>
      <c r="Z1537" s="51"/>
      <c r="AA1537" s="85">
        <v>1537</v>
      </c>
      <c r="AB1537" s="85"/>
      <c r="AC1537">
        <v>6935</v>
      </c>
      <c r="AD1537">
        <v>1101</v>
      </c>
      <c r="AE1537">
        <v>1856</v>
      </c>
      <c r="AF1537">
        <v>1882</v>
      </c>
    </row>
    <row r="1538" spans="1:32" x14ac:dyDescent="0.3">
      <c r="A1538" t="s">
        <v>1965</v>
      </c>
      <c r="B1538" s="53"/>
      <c r="C1538" s="53"/>
      <c r="D1538" s="87">
        <f>Vertices[[#This Row],[followersCount]]/100000</f>
        <v>5.4099999999999999E-3</v>
      </c>
      <c r="E1538" s="84"/>
      <c r="F1538" s="15"/>
      <c r="G1538" s="15"/>
      <c r="H1538" s="67" t="str">
        <f>IF(Vertices[[#This Row],[Size]]&gt;50,Vertices[[#This Row],[Vertex]],"")</f>
        <v/>
      </c>
      <c r="I1538" s="67"/>
      <c r="J1538" s="67"/>
      <c r="K1538" s="16"/>
      <c r="L1538" s="88"/>
      <c r="M1538" s="89">
        <v>3743.3251953125</v>
      </c>
      <c r="N1538" s="89">
        <v>1083.0435791015625</v>
      </c>
      <c r="O1538" s="78"/>
      <c r="P1538" s="90"/>
      <c r="Q1538" s="90"/>
      <c r="R1538" s="116"/>
      <c r="S1538" s="116"/>
      <c r="T1538" s="116"/>
      <c r="U1538" s="116"/>
      <c r="V1538" s="117"/>
      <c r="W1538" s="117"/>
      <c r="X1538" s="117"/>
      <c r="Y1538" s="117"/>
      <c r="Z1538" s="51"/>
      <c r="AA1538" s="85">
        <v>1538</v>
      </c>
      <c r="AB1538" s="85"/>
      <c r="AC1538">
        <v>2592</v>
      </c>
      <c r="AD1538">
        <v>541</v>
      </c>
      <c r="AE1538">
        <v>375</v>
      </c>
      <c r="AF1538">
        <v>956</v>
      </c>
    </row>
    <row r="1539" spans="1:32" x14ac:dyDescent="0.3">
      <c r="A1539" t="s">
        <v>1966</v>
      </c>
      <c r="B1539" s="53"/>
      <c r="C1539" s="53"/>
      <c r="D1539" s="87">
        <f>Vertices[[#This Row],[followersCount]]/100000</f>
        <v>0</v>
      </c>
      <c r="E1539" s="84"/>
      <c r="F1539" s="15"/>
      <c r="G1539" s="15"/>
      <c r="H1539" s="67" t="str">
        <f>IF(Vertices[[#This Row],[Size]]&gt;50,Vertices[[#This Row],[Vertex]],"")</f>
        <v/>
      </c>
      <c r="I1539" s="67"/>
      <c r="J1539" s="67"/>
      <c r="K1539" s="16"/>
      <c r="L1539" s="88"/>
      <c r="M1539" s="89">
        <v>5442.14794921875</v>
      </c>
      <c r="N1539" s="89">
        <v>3071.398681640625</v>
      </c>
      <c r="O1539" s="78"/>
      <c r="P1539" s="90"/>
      <c r="Q1539" s="90"/>
      <c r="R1539" s="116"/>
      <c r="S1539" s="116"/>
      <c r="T1539" s="116"/>
      <c r="U1539" s="116"/>
      <c r="V1539" s="117"/>
      <c r="W1539" s="117"/>
      <c r="X1539" s="117"/>
      <c r="Y1539" s="117"/>
      <c r="Z1539" s="51"/>
      <c r="AA1539" s="85">
        <v>1539</v>
      </c>
      <c r="AB1539" s="85"/>
      <c r="AC1539">
        <v>0</v>
      </c>
      <c r="AD1539">
        <v>0</v>
      </c>
      <c r="AE1539">
        <v>1</v>
      </c>
      <c r="AF1539">
        <v>10</v>
      </c>
    </row>
    <row r="1540" spans="1:32" x14ac:dyDescent="0.3">
      <c r="A1540" t="s">
        <v>1967</v>
      </c>
      <c r="B1540" s="53"/>
      <c r="C1540" s="53"/>
      <c r="D1540" s="87">
        <f>Vertices[[#This Row],[followersCount]]/100000</f>
        <v>9.6000000000000002E-4</v>
      </c>
      <c r="E1540" s="84"/>
      <c r="F1540" s="15"/>
      <c r="G1540" s="15"/>
      <c r="H1540" s="67" t="str">
        <f>IF(Vertices[[#This Row],[Size]]&gt;50,Vertices[[#This Row],[Vertex]],"")</f>
        <v/>
      </c>
      <c r="I1540" s="67"/>
      <c r="J1540" s="67"/>
      <c r="K1540" s="16"/>
      <c r="L1540" s="88"/>
      <c r="M1540" s="89">
        <v>201.22850036621094</v>
      </c>
      <c r="N1540" s="89">
        <v>4825.3896484375</v>
      </c>
      <c r="O1540" s="78"/>
      <c r="P1540" s="90"/>
      <c r="Q1540" s="90"/>
      <c r="R1540" s="116"/>
      <c r="S1540" s="116"/>
      <c r="T1540" s="116"/>
      <c r="U1540" s="116"/>
      <c r="V1540" s="117"/>
      <c r="W1540" s="117"/>
      <c r="X1540" s="117"/>
      <c r="Y1540" s="117"/>
      <c r="Z1540" s="51"/>
      <c r="AA1540" s="85">
        <v>1540</v>
      </c>
      <c r="AB1540" s="85"/>
      <c r="AC1540">
        <v>681</v>
      </c>
      <c r="AD1540">
        <v>96</v>
      </c>
      <c r="AE1540">
        <v>144</v>
      </c>
      <c r="AF1540">
        <v>142</v>
      </c>
    </row>
    <row r="1541" spans="1:32" x14ac:dyDescent="0.3">
      <c r="A1541" t="s">
        <v>1968</v>
      </c>
      <c r="B1541" s="53"/>
      <c r="C1541" s="53"/>
      <c r="D1541" s="87">
        <f>Vertices[[#This Row],[followersCount]]/100000</f>
        <v>1.0499999999999999E-3</v>
      </c>
      <c r="E1541" s="84"/>
      <c r="F1541" s="15"/>
      <c r="G1541" s="15"/>
      <c r="H1541" s="67" t="str">
        <f>IF(Vertices[[#This Row],[Size]]&gt;50,Vertices[[#This Row],[Vertex]],"")</f>
        <v/>
      </c>
      <c r="I1541" s="67"/>
      <c r="J1541" s="67"/>
      <c r="K1541" s="16"/>
      <c r="L1541" s="88"/>
      <c r="M1541" s="89">
        <v>3473.027587890625</v>
      </c>
      <c r="N1541" s="89">
        <v>2874.81982421875</v>
      </c>
      <c r="O1541" s="78"/>
      <c r="P1541" s="90"/>
      <c r="Q1541" s="90"/>
      <c r="R1541" s="116"/>
      <c r="S1541" s="116"/>
      <c r="T1541" s="116"/>
      <c r="U1541" s="116"/>
      <c r="V1541" s="117"/>
      <c r="W1541" s="117"/>
      <c r="X1541" s="117"/>
      <c r="Y1541" s="117"/>
      <c r="Z1541" s="51"/>
      <c r="AA1541" s="85">
        <v>1541</v>
      </c>
      <c r="AB1541" s="85"/>
      <c r="AC1541">
        <v>218</v>
      </c>
      <c r="AD1541">
        <v>105</v>
      </c>
      <c r="AE1541">
        <v>9</v>
      </c>
      <c r="AF1541">
        <v>110</v>
      </c>
    </row>
    <row r="1542" spans="1:32" x14ac:dyDescent="0.3">
      <c r="A1542" t="s">
        <v>383</v>
      </c>
      <c r="B1542" s="53"/>
      <c r="C1542" s="53"/>
      <c r="D1542" s="87">
        <f>Vertices[[#This Row],[followersCount]]/100000</f>
        <v>1E-3</v>
      </c>
      <c r="E1542" s="84"/>
      <c r="F1542" s="15"/>
      <c r="G1542" s="15"/>
      <c r="H1542" s="67" t="str">
        <f>IF(Vertices[[#This Row],[Size]]&gt;50,Vertices[[#This Row],[Vertex]],"")</f>
        <v/>
      </c>
      <c r="I1542" s="67"/>
      <c r="J1542" s="67"/>
      <c r="K1542" s="16"/>
      <c r="L1542" s="88"/>
      <c r="M1542" s="89">
        <v>4266.208984375</v>
      </c>
      <c r="N1542" s="89">
        <v>7389.880859375</v>
      </c>
      <c r="O1542" s="78"/>
      <c r="P1542" s="90"/>
      <c r="Q1542" s="90"/>
      <c r="R1542" s="116"/>
      <c r="S1542" s="116"/>
      <c r="T1542" s="116"/>
      <c r="U1542" s="116"/>
      <c r="V1542" s="117"/>
      <c r="W1542" s="117"/>
      <c r="X1542" s="117"/>
      <c r="Y1542" s="117"/>
      <c r="Z1542" s="51"/>
      <c r="AA1542" s="85">
        <v>1542</v>
      </c>
      <c r="AB1542" s="85"/>
      <c r="AC1542">
        <v>1473</v>
      </c>
      <c r="AD1542">
        <v>100</v>
      </c>
      <c r="AE1542">
        <v>1080</v>
      </c>
      <c r="AF1542">
        <v>183</v>
      </c>
    </row>
    <row r="1543" spans="1:32" x14ac:dyDescent="0.3">
      <c r="A1543" t="s">
        <v>1969</v>
      </c>
      <c r="B1543" s="53"/>
      <c r="C1543" s="53"/>
      <c r="D1543" s="87">
        <f>Vertices[[#This Row],[followersCount]]/100000</f>
        <v>1.549E-2</v>
      </c>
      <c r="E1543" s="84"/>
      <c r="F1543" s="15"/>
      <c r="G1543" s="15"/>
      <c r="H1543" s="67" t="str">
        <f>IF(Vertices[[#This Row],[Size]]&gt;50,Vertices[[#This Row],[Vertex]],"")</f>
        <v/>
      </c>
      <c r="I1543" s="67"/>
      <c r="J1543" s="67"/>
      <c r="K1543" s="16"/>
      <c r="L1543" s="88"/>
      <c r="M1543" s="89">
        <v>8187.8310546875</v>
      </c>
      <c r="N1543" s="89">
        <v>4078.51025390625</v>
      </c>
      <c r="O1543" s="78"/>
      <c r="P1543" s="90"/>
      <c r="Q1543" s="90"/>
      <c r="R1543" s="116"/>
      <c r="S1543" s="116"/>
      <c r="T1543" s="116"/>
      <c r="U1543" s="116"/>
      <c r="V1543" s="117"/>
      <c r="W1543" s="117"/>
      <c r="X1543" s="117"/>
      <c r="Y1543" s="117"/>
      <c r="Z1543" s="51"/>
      <c r="AA1543" s="85">
        <v>1543</v>
      </c>
      <c r="AB1543" s="85"/>
      <c r="AC1543">
        <v>3360</v>
      </c>
      <c r="AD1543">
        <v>1549</v>
      </c>
      <c r="AE1543">
        <v>380</v>
      </c>
      <c r="AF1543">
        <v>1682</v>
      </c>
    </row>
    <row r="1544" spans="1:32" x14ac:dyDescent="0.3">
      <c r="A1544" t="s">
        <v>1970</v>
      </c>
      <c r="B1544" s="53"/>
      <c r="C1544" s="53"/>
      <c r="D1544" s="87">
        <f>Vertices[[#This Row],[followersCount]]/100000</f>
        <v>1.6000000000000001E-3</v>
      </c>
      <c r="E1544" s="84"/>
      <c r="F1544" s="15"/>
      <c r="G1544" s="15"/>
      <c r="H1544" s="67" t="str">
        <f>IF(Vertices[[#This Row],[Size]]&gt;50,Vertices[[#This Row],[Vertex]],"")</f>
        <v/>
      </c>
      <c r="I1544" s="67"/>
      <c r="J1544" s="67"/>
      <c r="K1544" s="16"/>
      <c r="L1544" s="88"/>
      <c r="M1544" s="89">
        <v>6788.60498046875</v>
      </c>
      <c r="N1544" s="89">
        <v>7161.4267578125</v>
      </c>
      <c r="O1544" s="78"/>
      <c r="P1544" s="90"/>
      <c r="Q1544" s="90"/>
      <c r="R1544" s="116"/>
      <c r="S1544" s="116"/>
      <c r="T1544" s="116"/>
      <c r="U1544" s="116"/>
      <c r="V1544" s="117"/>
      <c r="W1544" s="117"/>
      <c r="X1544" s="117"/>
      <c r="Y1544" s="117"/>
      <c r="Z1544" s="51"/>
      <c r="AA1544" s="85">
        <v>1544</v>
      </c>
      <c r="AB1544" s="85"/>
      <c r="AC1544">
        <v>576</v>
      </c>
      <c r="AD1544">
        <v>160</v>
      </c>
      <c r="AE1544">
        <v>1232</v>
      </c>
      <c r="AF1544">
        <v>224</v>
      </c>
    </row>
    <row r="1545" spans="1:32" x14ac:dyDescent="0.3">
      <c r="A1545" t="s">
        <v>1971</v>
      </c>
      <c r="B1545" s="53"/>
      <c r="C1545" s="53"/>
      <c r="D1545" s="87">
        <f>Vertices[[#This Row],[followersCount]]/100000</f>
        <v>2.4000000000000001E-4</v>
      </c>
      <c r="E1545" s="84"/>
      <c r="F1545" s="15"/>
      <c r="G1545" s="15"/>
      <c r="H1545" s="67" t="str">
        <f>IF(Vertices[[#This Row],[Size]]&gt;50,Vertices[[#This Row],[Vertex]],"")</f>
        <v/>
      </c>
      <c r="I1545" s="67"/>
      <c r="J1545" s="67"/>
      <c r="K1545" s="16"/>
      <c r="L1545" s="88"/>
      <c r="M1545" s="89">
        <v>9690.5009765625</v>
      </c>
      <c r="N1545" s="89">
        <v>6540.20947265625</v>
      </c>
      <c r="O1545" s="78"/>
      <c r="P1545" s="90"/>
      <c r="Q1545" s="90"/>
      <c r="R1545" s="116"/>
      <c r="S1545" s="116"/>
      <c r="T1545" s="116"/>
      <c r="U1545" s="116"/>
      <c r="V1545" s="117"/>
      <c r="W1545" s="117"/>
      <c r="X1545" s="117"/>
      <c r="Y1545" s="117"/>
      <c r="Z1545" s="51"/>
      <c r="AA1545" s="85">
        <v>1545</v>
      </c>
      <c r="AB1545" s="85"/>
      <c r="AC1545">
        <v>25</v>
      </c>
      <c r="AD1545">
        <v>24</v>
      </c>
      <c r="AE1545">
        <v>77</v>
      </c>
      <c r="AF1545">
        <v>66</v>
      </c>
    </row>
    <row r="1546" spans="1:32" x14ac:dyDescent="0.3">
      <c r="A1546" t="s">
        <v>1972</v>
      </c>
      <c r="B1546" s="53"/>
      <c r="C1546" s="53"/>
      <c r="D1546" s="87">
        <f>Vertices[[#This Row],[followersCount]]/100000</f>
        <v>1.2199999999999999E-3</v>
      </c>
      <c r="E1546" s="84"/>
      <c r="F1546" s="15"/>
      <c r="G1546" s="15"/>
      <c r="H1546" s="67" t="str">
        <f>IF(Vertices[[#This Row],[Size]]&gt;50,Vertices[[#This Row],[Vertex]],"")</f>
        <v/>
      </c>
      <c r="I1546" s="67"/>
      <c r="J1546" s="67"/>
      <c r="K1546" s="16"/>
      <c r="L1546" s="88"/>
      <c r="M1546" s="89">
        <v>7109.80908203125</v>
      </c>
      <c r="N1546" s="89">
        <v>8972.6806640625</v>
      </c>
      <c r="O1546" s="78"/>
      <c r="P1546" s="90"/>
      <c r="Q1546" s="90"/>
      <c r="R1546" s="116"/>
      <c r="S1546" s="116"/>
      <c r="T1546" s="116"/>
      <c r="U1546" s="116"/>
      <c r="V1546" s="117"/>
      <c r="W1546" s="117"/>
      <c r="X1546" s="117"/>
      <c r="Y1546" s="117"/>
      <c r="Z1546" s="51"/>
      <c r="AA1546" s="85">
        <v>1546</v>
      </c>
      <c r="AB1546" s="85"/>
      <c r="AC1546">
        <v>1634</v>
      </c>
      <c r="AD1546">
        <v>122</v>
      </c>
      <c r="AE1546">
        <v>413</v>
      </c>
      <c r="AF1546">
        <v>463</v>
      </c>
    </row>
    <row r="1547" spans="1:32" x14ac:dyDescent="0.3">
      <c r="A1547" t="s">
        <v>1973</v>
      </c>
      <c r="B1547" s="53"/>
      <c r="C1547" s="53"/>
      <c r="D1547" s="87">
        <f>Vertices[[#This Row],[followersCount]]/100000</f>
        <v>4.2000000000000002E-4</v>
      </c>
      <c r="E1547" s="84"/>
      <c r="F1547" s="15"/>
      <c r="G1547" s="15"/>
      <c r="H1547" s="67" t="str">
        <f>IF(Vertices[[#This Row],[Size]]&gt;50,Vertices[[#This Row],[Vertex]],"")</f>
        <v/>
      </c>
      <c r="I1547" s="67"/>
      <c r="J1547" s="67"/>
      <c r="K1547" s="16"/>
      <c r="L1547" s="88"/>
      <c r="M1547" s="89">
        <v>9325.5283203125</v>
      </c>
      <c r="N1547" s="89">
        <v>4251.9150390625</v>
      </c>
      <c r="O1547" s="78"/>
      <c r="P1547" s="90"/>
      <c r="Q1547" s="90"/>
      <c r="R1547" s="116"/>
      <c r="S1547" s="116"/>
      <c r="T1547" s="116"/>
      <c r="U1547" s="116"/>
      <c r="V1547" s="117"/>
      <c r="W1547" s="117"/>
      <c r="X1547" s="117"/>
      <c r="Y1547" s="117"/>
      <c r="Z1547" s="51"/>
      <c r="AA1547" s="85">
        <v>1547</v>
      </c>
      <c r="AB1547" s="85"/>
      <c r="AC1547">
        <v>142</v>
      </c>
      <c r="AD1547">
        <v>42</v>
      </c>
      <c r="AE1547">
        <v>104</v>
      </c>
      <c r="AF1547">
        <v>247</v>
      </c>
    </row>
    <row r="1548" spans="1:32" x14ac:dyDescent="0.3">
      <c r="A1548" t="s">
        <v>1974</v>
      </c>
      <c r="B1548" s="53"/>
      <c r="C1548" s="53"/>
      <c r="D1548" s="87">
        <f>Vertices[[#This Row],[followersCount]]/100000</f>
        <v>7.79E-3</v>
      </c>
      <c r="E1548" s="84"/>
      <c r="F1548" s="15"/>
      <c r="G1548" s="15"/>
      <c r="H1548" s="67" t="str">
        <f>IF(Vertices[[#This Row],[Size]]&gt;50,Vertices[[#This Row],[Vertex]],"")</f>
        <v/>
      </c>
      <c r="I1548" s="67"/>
      <c r="J1548" s="67"/>
      <c r="K1548" s="16"/>
      <c r="L1548" s="88"/>
      <c r="M1548" s="89">
        <v>1642.8314208984375</v>
      </c>
      <c r="N1548" s="89">
        <v>5335.29150390625</v>
      </c>
      <c r="O1548" s="78"/>
      <c r="P1548" s="90"/>
      <c r="Q1548" s="90"/>
      <c r="R1548" s="116"/>
      <c r="S1548" s="116"/>
      <c r="T1548" s="116"/>
      <c r="U1548" s="116"/>
      <c r="V1548" s="117"/>
      <c r="W1548" s="117"/>
      <c r="X1548" s="117"/>
      <c r="Y1548" s="117"/>
      <c r="Z1548" s="51"/>
      <c r="AA1548" s="85">
        <v>1548</v>
      </c>
      <c r="AB1548" s="85"/>
      <c r="AC1548">
        <v>4517</v>
      </c>
      <c r="AD1548">
        <v>779</v>
      </c>
      <c r="AE1548">
        <v>2566</v>
      </c>
      <c r="AF1548">
        <v>810</v>
      </c>
    </row>
    <row r="1549" spans="1:32" x14ac:dyDescent="0.3">
      <c r="A1549" t="s">
        <v>1975</v>
      </c>
      <c r="B1549" s="53"/>
      <c r="C1549" s="53"/>
      <c r="D1549" s="87">
        <f>Vertices[[#This Row],[followersCount]]/100000</f>
        <v>1.73E-3</v>
      </c>
      <c r="E1549" s="84"/>
      <c r="F1549" s="15"/>
      <c r="G1549" s="15"/>
      <c r="H1549" s="67" t="str">
        <f>IF(Vertices[[#This Row],[Size]]&gt;50,Vertices[[#This Row],[Vertex]],"")</f>
        <v/>
      </c>
      <c r="I1549" s="67"/>
      <c r="J1549" s="67"/>
      <c r="K1549" s="16"/>
      <c r="L1549" s="88"/>
      <c r="M1549" s="89">
        <v>4050.42919921875</v>
      </c>
      <c r="N1549" s="89">
        <v>2675.686279296875</v>
      </c>
      <c r="O1549" s="78"/>
      <c r="P1549" s="90"/>
      <c r="Q1549" s="90"/>
      <c r="R1549" s="116"/>
      <c r="S1549" s="116"/>
      <c r="T1549" s="116"/>
      <c r="U1549" s="116"/>
      <c r="V1549" s="117"/>
      <c r="W1549" s="117"/>
      <c r="X1549" s="117"/>
      <c r="Y1549" s="117"/>
      <c r="Z1549" s="51"/>
      <c r="AA1549" s="85">
        <v>1549</v>
      </c>
      <c r="AB1549" s="85"/>
      <c r="AC1549">
        <v>802</v>
      </c>
      <c r="AD1549">
        <v>173</v>
      </c>
      <c r="AE1549">
        <v>885</v>
      </c>
      <c r="AF1549">
        <v>1114</v>
      </c>
    </row>
    <row r="1550" spans="1:32" x14ac:dyDescent="0.3">
      <c r="A1550" t="s">
        <v>378</v>
      </c>
      <c r="B1550" s="53"/>
      <c r="C1550" s="53"/>
      <c r="D1550" s="87">
        <f>Vertices[[#This Row],[followersCount]]/100000</f>
        <v>1.238E-2</v>
      </c>
      <c r="E1550" s="84"/>
      <c r="F1550" s="15"/>
      <c r="G1550" s="15"/>
      <c r="H1550" s="67" t="str">
        <f>IF(Vertices[[#This Row],[Size]]&gt;50,Vertices[[#This Row],[Vertex]],"")</f>
        <v/>
      </c>
      <c r="I1550" s="67"/>
      <c r="J1550" s="67"/>
      <c r="K1550" s="16"/>
      <c r="L1550" s="88"/>
      <c r="M1550" s="89">
        <v>5032.0068359375</v>
      </c>
      <c r="N1550" s="89">
        <v>7241.38427734375</v>
      </c>
      <c r="O1550" s="78"/>
      <c r="P1550" s="90"/>
      <c r="Q1550" s="90"/>
      <c r="R1550" s="116"/>
      <c r="S1550" s="116"/>
      <c r="T1550" s="116"/>
      <c r="U1550" s="116"/>
      <c r="V1550" s="117"/>
      <c r="W1550" s="117"/>
      <c r="X1550" s="117"/>
      <c r="Y1550" s="117"/>
      <c r="Z1550" s="51"/>
      <c r="AA1550" s="85">
        <v>1550</v>
      </c>
      <c r="AB1550" s="85"/>
      <c r="AC1550">
        <v>686</v>
      </c>
      <c r="AD1550">
        <v>1238</v>
      </c>
      <c r="AE1550">
        <v>27</v>
      </c>
      <c r="AF1550">
        <v>1851</v>
      </c>
    </row>
    <row r="1551" spans="1:32" x14ac:dyDescent="0.3">
      <c r="A1551" t="s">
        <v>1976</v>
      </c>
      <c r="B1551" s="53"/>
      <c r="C1551" s="53"/>
      <c r="D1551" s="87">
        <f>Vertices[[#This Row],[followersCount]]/100000</f>
        <v>1.66E-3</v>
      </c>
      <c r="E1551" s="84"/>
      <c r="F1551" s="15"/>
      <c r="G1551" s="15"/>
      <c r="H1551" s="67" t="str">
        <f>IF(Vertices[[#This Row],[Size]]&gt;50,Vertices[[#This Row],[Vertex]],"")</f>
        <v/>
      </c>
      <c r="I1551" s="67"/>
      <c r="J1551" s="67"/>
      <c r="K1551" s="16"/>
      <c r="L1551" s="88"/>
      <c r="M1551" s="89">
        <v>3349.963134765625</v>
      </c>
      <c r="N1551" s="89">
        <v>6542.54541015625</v>
      </c>
      <c r="O1551" s="78"/>
      <c r="P1551" s="90"/>
      <c r="Q1551" s="90"/>
      <c r="R1551" s="116"/>
      <c r="S1551" s="116"/>
      <c r="T1551" s="116"/>
      <c r="U1551" s="116"/>
      <c r="V1551" s="117"/>
      <c r="W1551" s="117"/>
      <c r="X1551" s="117"/>
      <c r="Y1551" s="117"/>
      <c r="Z1551" s="51"/>
      <c r="AA1551" s="85">
        <v>1551</v>
      </c>
      <c r="AB1551" s="85"/>
      <c r="AC1551">
        <v>1537</v>
      </c>
      <c r="AD1551">
        <v>166</v>
      </c>
      <c r="AE1551">
        <v>253</v>
      </c>
      <c r="AF1551">
        <v>247</v>
      </c>
    </row>
    <row r="1552" spans="1:32" x14ac:dyDescent="0.3">
      <c r="A1552" t="s">
        <v>1977</v>
      </c>
      <c r="B1552" s="53"/>
      <c r="C1552" s="53"/>
      <c r="D1552" s="87">
        <f>Vertices[[#This Row],[followersCount]]/100000</f>
        <v>1.2099999999999999E-3</v>
      </c>
      <c r="E1552" s="84"/>
      <c r="F1552" s="15"/>
      <c r="G1552" s="15"/>
      <c r="H1552" s="67" t="str">
        <f>IF(Vertices[[#This Row],[Size]]&gt;50,Vertices[[#This Row],[Vertex]],"")</f>
        <v/>
      </c>
      <c r="I1552" s="67"/>
      <c r="J1552" s="67"/>
      <c r="K1552" s="16"/>
      <c r="L1552" s="88"/>
      <c r="M1552" s="89">
        <v>1156.3729248046875</v>
      </c>
      <c r="N1552" s="89">
        <v>5556.646484375</v>
      </c>
      <c r="O1552" s="78"/>
      <c r="P1552" s="90"/>
      <c r="Q1552" s="90"/>
      <c r="R1552" s="116"/>
      <c r="S1552" s="116"/>
      <c r="T1552" s="116"/>
      <c r="U1552" s="116"/>
      <c r="V1552" s="117"/>
      <c r="W1552" s="117"/>
      <c r="X1552" s="117"/>
      <c r="Y1552" s="117"/>
      <c r="Z1552" s="51"/>
      <c r="AA1552" s="85">
        <v>1552</v>
      </c>
      <c r="AB1552" s="85"/>
      <c r="AC1552">
        <v>778</v>
      </c>
      <c r="AD1552">
        <v>121</v>
      </c>
      <c r="AE1552">
        <v>147</v>
      </c>
      <c r="AF1552">
        <v>216</v>
      </c>
    </row>
    <row r="1553" spans="1:32" x14ac:dyDescent="0.3">
      <c r="A1553" t="s">
        <v>376</v>
      </c>
      <c r="B1553" s="53"/>
      <c r="C1553" s="53"/>
      <c r="D1553" s="87">
        <f>Vertices[[#This Row],[followersCount]]/100000</f>
        <v>2.7299999999999998E-3</v>
      </c>
      <c r="E1553" s="84"/>
      <c r="F1553" s="15"/>
      <c r="G1553" s="15"/>
      <c r="H1553" s="67" t="str">
        <f>IF(Vertices[[#This Row],[Size]]&gt;50,Vertices[[#This Row],[Vertex]],"")</f>
        <v/>
      </c>
      <c r="I1553" s="67"/>
      <c r="J1553" s="67"/>
      <c r="K1553" s="16"/>
      <c r="L1553" s="88"/>
      <c r="M1553" s="89">
        <v>5713.13427734375</v>
      </c>
      <c r="N1553" s="89">
        <v>4176.12890625</v>
      </c>
      <c r="O1553" s="78"/>
      <c r="P1553" s="90"/>
      <c r="Q1553" s="90"/>
      <c r="R1553" s="116"/>
      <c r="S1553" s="116"/>
      <c r="T1553" s="116"/>
      <c r="U1553" s="116"/>
      <c r="V1553" s="117"/>
      <c r="W1553" s="117"/>
      <c r="X1553" s="117"/>
      <c r="Y1553" s="117"/>
      <c r="Z1553" s="51"/>
      <c r="AA1553" s="85">
        <v>1553</v>
      </c>
      <c r="AB1553" s="85"/>
      <c r="AC1553">
        <v>650</v>
      </c>
      <c r="AD1553">
        <v>273</v>
      </c>
      <c r="AE1553">
        <v>117</v>
      </c>
      <c r="AF1553">
        <v>321</v>
      </c>
    </row>
    <row r="1554" spans="1:32" x14ac:dyDescent="0.3">
      <c r="A1554" t="s">
        <v>1978</v>
      </c>
      <c r="B1554" s="53"/>
      <c r="C1554" s="53"/>
      <c r="D1554" s="87">
        <f>Vertices[[#This Row],[followersCount]]/100000</f>
        <v>8.4799999999999997E-3</v>
      </c>
      <c r="E1554" s="84"/>
      <c r="F1554" s="15"/>
      <c r="G1554" s="15"/>
      <c r="H1554" s="67" t="str">
        <f>IF(Vertices[[#This Row],[Size]]&gt;50,Vertices[[#This Row],[Vertex]],"")</f>
        <v/>
      </c>
      <c r="I1554" s="67"/>
      <c r="J1554" s="67"/>
      <c r="K1554" s="16"/>
      <c r="L1554" s="88"/>
      <c r="M1554" s="89">
        <v>3432.670166015625</v>
      </c>
      <c r="N1554" s="89">
        <v>2350.3720703125</v>
      </c>
      <c r="O1554" s="78"/>
      <c r="P1554" s="90"/>
      <c r="Q1554" s="90"/>
      <c r="R1554" s="116"/>
      <c r="S1554" s="116"/>
      <c r="T1554" s="116"/>
      <c r="U1554" s="116"/>
      <c r="V1554" s="117"/>
      <c r="W1554" s="117"/>
      <c r="X1554" s="117"/>
      <c r="Y1554" s="117"/>
      <c r="Z1554" s="51"/>
      <c r="AA1554" s="85">
        <v>1554</v>
      </c>
      <c r="AB1554" s="85"/>
      <c r="AC1554">
        <v>599</v>
      </c>
      <c r="AD1554">
        <v>848</v>
      </c>
      <c r="AE1554">
        <v>0</v>
      </c>
      <c r="AF1554">
        <v>20</v>
      </c>
    </row>
    <row r="1555" spans="1:32" x14ac:dyDescent="0.3">
      <c r="A1555" t="s">
        <v>253</v>
      </c>
      <c r="B1555" s="53"/>
      <c r="C1555" s="53"/>
      <c r="D1555" s="87">
        <f>Vertices[[#This Row],[followersCount]]/100000</f>
        <v>4.7200000000000002E-3</v>
      </c>
      <c r="E1555" s="84"/>
      <c r="F1555" s="15"/>
      <c r="G1555" s="15"/>
      <c r="H1555" s="67" t="str">
        <f>IF(Vertices[[#This Row],[Size]]&gt;50,Vertices[[#This Row],[Vertex]],"")</f>
        <v/>
      </c>
      <c r="I1555" s="67"/>
      <c r="J1555" s="67"/>
      <c r="K1555" s="16"/>
      <c r="L1555" s="88"/>
      <c r="M1555" s="89">
        <v>4704.2978515625</v>
      </c>
      <c r="N1555" s="89">
        <v>4723.04052734375</v>
      </c>
      <c r="O1555" s="78"/>
      <c r="P1555" s="90"/>
      <c r="Q1555" s="90"/>
      <c r="R1555" s="116"/>
      <c r="S1555" s="116"/>
      <c r="T1555" s="116"/>
      <c r="U1555" s="116"/>
      <c r="V1555" s="117"/>
      <c r="W1555" s="117"/>
      <c r="X1555" s="117"/>
      <c r="Y1555" s="117"/>
      <c r="Z1555" s="51"/>
      <c r="AA1555" s="85">
        <v>1555</v>
      </c>
      <c r="AB1555" s="85"/>
      <c r="AC1555">
        <v>1313</v>
      </c>
      <c r="AD1555">
        <v>472</v>
      </c>
      <c r="AE1555">
        <v>1726</v>
      </c>
      <c r="AF1555">
        <v>305</v>
      </c>
    </row>
    <row r="1556" spans="1:32" x14ac:dyDescent="0.3">
      <c r="A1556" t="s">
        <v>1979</v>
      </c>
      <c r="B1556" s="53"/>
      <c r="C1556" s="53"/>
      <c r="D1556" s="87">
        <f>Vertices[[#This Row],[followersCount]]/100000</f>
        <v>8.5900000000000004E-3</v>
      </c>
      <c r="E1556" s="84"/>
      <c r="F1556" s="15"/>
      <c r="G1556" s="15"/>
      <c r="H1556" s="67" t="str">
        <f>IF(Vertices[[#This Row],[Size]]&gt;50,Vertices[[#This Row],[Vertex]],"")</f>
        <v/>
      </c>
      <c r="I1556" s="67"/>
      <c r="J1556" s="67"/>
      <c r="K1556" s="16"/>
      <c r="L1556" s="88"/>
      <c r="M1556" s="89">
        <v>8650.46875</v>
      </c>
      <c r="N1556" s="89">
        <v>2658.529541015625</v>
      </c>
      <c r="O1556" s="78"/>
      <c r="P1556" s="90"/>
      <c r="Q1556" s="90"/>
      <c r="R1556" s="116"/>
      <c r="S1556" s="116"/>
      <c r="T1556" s="116"/>
      <c r="U1556" s="116"/>
      <c r="V1556" s="117"/>
      <c r="W1556" s="117"/>
      <c r="X1556" s="117"/>
      <c r="Y1556" s="117"/>
      <c r="Z1556" s="51"/>
      <c r="AA1556" s="85">
        <v>1556</v>
      </c>
      <c r="AB1556" s="85"/>
      <c r="AC1556">
        <v>12018</v>
      </c>
      <c r="AD1556">
        <v>859</v>
      </c>
      <c r="AE1556">
        <v>2815</v>
      </c>
      <c r="AF1556">
        <v>582</v>
      </c>
    </row>
    <row r="1557" spans="1:32" x14ac:dyDescent="0.3">
      <c r="A1557" t="s">
        <v>1980</v>
      </c>
      <c r="B1557" s="53"/>
      <c r="C1557" s="53"/>
      <c r="D1557" s="87">
        <f>Vertices[[#This Row],[followersCount]]/100000</f>
        <v>1.56E-3</v>
      </c>
      <c r="E1557" s="84"/>
      <c r="F1557" s="15"/>
      <c r="G1557" s="15"/>
      <c r="H1557" s="67" t="str">
        <f>IF(Vertices[[#This Row],[Size]]&gt;50,Vertices[[#This Row],[Vertex]],"")</f>
        <v/>
      </c>
      <c r="I1557" s="67"/>
      <c r="J1557" s="67"/>
      <c r="K1557" s="16"/>
      <c r="L1557" s="88"/>
      <c r="M1557" s="89">
        <v>6276.5166015625</v>
      </c>
      <c r="N1557" s="89">
        <v>678.32550048828125</v>
      </c>
      <c r="O1557" s="78"/>
      <c r="P1557" s="90"/>
      <c r="Q1557" s="90"/>
      <c r="R1557" s="116"/>
      <c r="S1557" s="116"/>
      <c r="T1557" s="116"/>
      <c r="U1557" s="116"/>
      <c r="V1557" s="117"/>
      <c r="W1557" s="117"/>
      <c r="X1557" s="117"/>
      <c r="Y1557" s="117"/>
      <c r="Z1557" s="51"/>
      <c r="AA1557" s="85">
        <v>1557</v>
      </c>
      <c r="AB1557" s="85"/>
      <c r="AC1557">
        <v>640</v>
      </c>
      <c r="AD1557">
        <v>156</v>
      </c>
      <c r="AE1557">
        <v>326</v>
      </c>
      <c r="AF1557">
        <v>279</v>
      </c>
    </row>
    <row r="1558" spans="1:32" x14ac:dyDescent="0.3">
      <c r="A1558" t="s">
        <v>1981</v>
      </c>
      <c r="B1558" s="53"/>
      <c r="C1558" s="53"/>
      <c r="D1558" s="87">
        <f>Vertices[[#This Row],[followersCount]]/100000</f>
        <v>1.3999999999999999E-4</v>
      </c>
      <c r="E1558" s="84"/>
      <c r="F1558" s="15"/>
      <c r="G1558" s="15"/>
      <c r="H1558" s="67" t="str">
        <f>IF(Vertices[[#This Row],[Size]]&gt;50,Vertices[[#This Row],[Vertex]],"")</f>
        <v/>
      </c>
      <c r="I1558" s="67"/>
      <c r="J1558" s="67"/>
      <c r="K1558" s="16"/>
      <c r="L1558" s="88"/>
      <c r="M1558" s="89">
        <v>8653.2744140625</v>
      </c>
      <c r="N1558" s="89">
        <v>5100.36474609375</v>
      </c>
      <c r="O1558" s="78"/>
      <c r="P1558" s="90"/>
      <c r="Q1558" s="90"/>
      <c r="R1558" s="116"/>
      <c r="S1558" s="116"/>
      <c r="T1558" s="116"/>
      <c r="U1558" s="116"/>
      <c r="V1558" s="117"/>
      <c r="W1558" s="117"/>
      <c r="X1558" s="117"/>
      <c r="Y1558" s="117"/>
      <c r="Z1558" s="51"/>
      <c r="AA1558" s="85">
        <v>1558</v>
      </c>
      <c r="AB1558" s="85"/>
      <c r="AC1558">
        <v>100</v>
      </c>
      <c r="AD1558">
        <v>14</v>
      </c>
      <c r="AE1558">
        <v>6</v>
      </c>
      <c r="AF1558">
        <v>269</v>
      </c>
    </row>
    <row r="1559" spans="1:32" x14ac:dyDescent="0.3">
      <c r="A1559" t="s">
        <v>445</v>
      </c>
      <c r="B1559" s="53"/>
      <c r="C1559" s="53"/>
      <c r="D1559" s="87">
        <f>Vertices[[#This Row],[followersCount]]/100000</f>
        <v>3.3500000000000002E-2</v>
      </c>
      <c r="E1559" s="84"/>
      <c r="F1559" s="15"/>
      <c r="G1559" s="15"/>
      <c r="H1559" s="67" t="str">
        <f>IF(Vertices[[#This Row],[Size]]&gt;50,Vertices[[#This Row],[Vertex]],"")</f>
        <v/>
      </c>
      <c r="I1559" s="67"/>
      <c r="J1559" s="67"/>
      <c r="K1559" s="16"/>
      <c r="L1559" s="88"/>
      <c r="M1559" s="89">
        <v>3554.50390625</v>
      </c>
      <c r="N1559" s="89">
        <v>5580.38623046875</v>
      </c>
      <c r="O1559" s="78"/>
      <c r="P1559" s="90"/>
      <c r="Q1559" s="90"/>
      <c r="R1559" s="116"/>
      <c r="S1559" s="116"/>
      <c r="T1559" s="116"/>
      <c r="U1559" s="116"/>
      <c r="V1559" s="117"/>
      <c r="W1559" s="117"/>
      <c r="X1559" s="117"/>
      <c r="Y1559" s="117"/>
      <c r="Z1559" s="51"/>
      <c r="AA1559" s="85">
        <v>1559</v>
      </c>
      <c r="AB1559" s="85"/>
      <c r="AC1559">
        <v>3440</v>
      </c>
      <c r="AD1559">
        <v>3350</v>
      </c>
      <c r="AE1559">
        <v>1308</v>
      </c>
      <c r="AF1559">
        <v>1630</v>
      </c>
    </row>
    <row r="1560" spans="1:32" x14ac:dyDescent="0.3">
      <c r="A1560" t="s">
        <v>403</v>
      </c>
      <c r="B1560" s="53"/>
      <c r="C1560" s="53"/>
      <c r="D1560" s="87">
        <f>Vertices[[#This Row],[followersCount]]/100000</f>
        <v>3.7399999999999998E-3</v>
      </c>
      <c r="E1560" s="84"/>
      <c r="F1560" s="15"/>
      <c r="G1560" s="15"/>
      <c r="H1560" s="67" t="str">
        <f>IF(Vertices[[#This Row],[Size]]&gt;50,Vertices[[#This Row],[Vertex]],"")</f>
        <v/>
      </c>
      <c r="I1560" s="67"/>
      <c r="J1560" s="67"/>
      <c r="K1560" s="16"/>
      <c r="L1560" s="88"/>
      <c r="M1560" s="89">
        <v>5990.12646484375</v>
      </c>
      <c r="N1560" s="89">
        <v>4256.7470703125</v>
      </c>
      <c r="O1560" s="78"/>
      <c r="P1560" s="90"/>
      <c r="Q1560" s="90"/>
      <c r="R1560" s="116"/>
      <c r="S1560" s="116"/>
      <c r="T1560" s="116"/>
      <c r="U1560" s="116"/>
      <c r="V1560" s="117"/>
      <c r="W1560" s="117"/>
      <c r="X1560" s="117"/>
      <c r="Y1560" s="117"/>
      <c r="Z1560" s="51"/>
      <c r="AA1560" s="85">
        <v>1560</v>
      </c>
      <c r="AB1560" s="85"/>
      <c r="AC1560">
        <v>628</v>
      </c>
      <c r="AD1560">
        <v>374</v>
      </c>
      <c r="AE1560">
        <v>111</v>
      </c>
      <c r="AF1560">
        <v>68</v>
      </c>
    </row>
    <row r="1561" spans="1:32" x14ac:dyDescent="0.3">
      <c r="A1561" t="s">
        <v>409</v>
      </c>
      <c r="B1561" s="53"/>
      <c r="C1561" s="53"/>
      <c r="D1561" s="87">
        <f>Vertices[[#This Row],[followersCount]]/100000</f>
        <v>1.065E-2</v>
      </c>
      <c r="E1561" s="84"/>
      <c r="F1561" s="15"/>
      <c r="G1561" s="15"/>
      <c r="H1561" s="67" t="str">
        <f>IF(Vertices[[#This Row],[Size]]&gt;50,Vertices[[#This Row],[Vertex]],"")</f>
        <v/>
      </c>
      <c r="I1561" s="67"/>
      <c r="J1561" s="67"/>
      <c r="K1561" s="16"/>
      <c r="L1561" s="88"/>
      <c r="M1561" s="89">
        <v>5833.197265625</v>
      </c>
      <c r="N1561" s="89">
        <v>4707.13525390625</v>
      </c>
      <c r="O1561" s="78"/>
      <c r="P1561" s="90"/>
      <c r="Q1561" s="90"/>
      <c r="R1561" s="116"/>
      <c r="S1561" s="116"/>
      <c r="T1561" s="116"/>
      <c r="U1561" s="116"/>
      <c r="V1561" s="117"/>
      <c r="W1561" s="117"/>
      <c r="X1561" s="117"/>
      <c r="Y1561" s="117"/>
      <c r="Z1561" s="51"/>
      <c r="AA1561" s="85">
        <v>1561</v>
      </c>
      <c r="AB1561" s="85"/>
      <c r="AC1561">
        <v>3797</v>
      </c>
      <c r="AD1561">
        <v>1065</v>
      </c>
      <c r="AE1561">
        <v>2647</v>
      </c>
      <c r="AF1561">
        <v>2121</v>
      </c>
    </row>
    <row r="1562" spans="1:32" x14ac:dyDescent="0.3">
      <c r="A1562" t="s">
        <v>1982</v>
      </c>
      <c r="B1562" s="53"/>
      <c r="C1562" s="53"/>
      <c r="D1562" s="87">
        <f>Vertices[[#This Row],[followersCount]]/100000</f>
        <v>2.8999999999999998E-3</v>
      </c>
      <c r="E1562" s="84"/>
      <c r="F1562" s="15"/>
      <c r="G1562" s="15"/>
      <c r="H1562" s="67" t="str">
        <f>IF(Vertices[[#This Row],[Size]]&gt;50,Vertices[[#This Row],[Vertex]],"")</f>
        <v/>
      </c>
      <c r="I1562" s="67"/>
      <c r="J1562" s="67"/>
      <c r="K1562" s="16"/>
      <c r="L1562" s="88"/>
      <c r="M1562" s="89">
        <v>8517.314453125</v>
      </c>
      <c r="N1562" s="89">
        <v>1649.5943603515625</v>
      </c>
      <c r="O1562" s="78"/>
      <c r="P1562" s="90"/>
      <c r="Q1562" s="90"/>
      <c r="R1562" s="116"/>
      <c r="S1562" s="116"/>
      <c r="T1562" s="116"/>
      <c r="U1562" s="116"/>
      <c r="V1562" s="117"/>
      <c r="W1562" s="117"/>
      <c r="X1562" s="117"/>
      <c r="Y1562" s="117"/>
      <c r="Z1562" s="51"/>
      <c r="AA1562" s="85">
        <v>1562</v>
      </c>
      <c r="AB1562" s="85"/>
      <c r="AC1562">
        <v>1244</v>
      </c>
      <c r="AD1562">
        <v>290</v>
      </c>
      <c r="AE1562">
        <v>7180</v>
      </c>
      <c r="AF1562">
        <v>416</v>
      </c>
    </row>
    <row r="1563" spans="1:32" x14ac:dyDescent="0.3">
      <c r="A1563" t="s">
        <v>195</v>
      </c>
      <c r="B1563" s="53"/>
      <c r="C1563" s="53"/>
      <c r="D1563" s="87">
        <f>Vertices[[#This Row],[followersCount]]/100000</f>
        <v>1.6240000000000001E-2</v>
      </c>
      <c r="E1563" s="84"/>
      <c r="F1563" s="15"/>
      <c r="G1563" s="15"/>
      <c r="H1563" s="67" t="str">
        <f>IF(Vertices[[#This Row],[Size]]&gt;50,Vertices[[#This Row],[Vertex]],"")</f>
        <v/>
      </c>
      <c r="I1563" s="67"/>
      <c r="J1563" s="67"/>
      <c r="K1563" s="16"/>
      <c r="L1563" s="88"/>
      <c r="M1563" s="89">
        <v>3869.341796875</v>
      </c>
      <c r="N1563" s="89">
        <v>522.03729248046875</v>
      </c>
      <c r="O1563" s="78"/>
      <c r="P1563" s="90"/>
      <c r="Q1563" s="90"/>
      <c r="R1563" s="116"/>
      <c r="S1563" s="116"/>
      <c r="T1563" s="116"/>
      <c r="U1563" s="116"/>
      <c r="V1563" s="117"/>
      <c r="W1563" s="117"/>
      <c r="X1563" s="117"/>
      <c r="Y1563" s="117"/>
      <c r="Z1563" s="51"/>
      <c r="AA1563" s="85">
        <v>1563</v>
      </c>
      <c r="AB1563" s="85"/>
      <c r="AC1563">
        <v>399</v>
      </c>
      <c r="AD1563">
        <v>1624</v>
      </c>
      <c r="AE1563">
        <v>1</v>
      </c>
      <c r="AF1563">
        <v>1664</v>
      </c>
    </row>
    <row r="1564" spans="1:32" x14ac:dyDescent="0.3">
      <c r="A1564" t="s">
        <v>1983</v>
      </c>
      <c r="B1564" s="53"/>
      <c r="C1564" s="53"/>
      <c r="D1564" s="87">
        <f>Vertices[[#This Row],[followersCount]]/100000</f>
        <v>6.9999999999999994E-5</v>
      </c>
      <c r="E1564" s="84"/>
      <c r="F1564" s="15"/>
      <c r="G1564" s="15"/>
      <c r="H1564" s="67" t="str">
        <f>IF(Vertices[[#This Row],[Size]]&gt;50,Vertices[[#This Row],[Vertex]],"")</f>
        <v/>
      </c>
      <c r="I1564" s="67"/>
      <c r="J1564" s="67"/>
      <c r="K1564" s="16"/>
      <c r="L1564" s="88"/>
      <c r="M1564" s="89">
        <v>6007.92333984375</v>
      </c>
      <c r="N1564" s="89">
        <v>8575.6796875</v>
      </c>
      <c r="O1564" s="78"/>
      <c r="P1564" s="90"/>
      <c r="Q1564" s="90"/>
      <c r="R1564" s="116"/>
      <c r="S1564" s="116"/>
      <c r="T1564" s="116"/>
      <c r="U1564" s="116"/>
      <c r="V1564" s="117"/>
      <c r="W1564" s="117"/>
      <c r="X1564" s="117"/>
      <c r="Y1564" s="117"/>
      <c r="Z1564" s="51"/>
      <c r="AA1564" s="85">
        <v>1564</v>
      </c>
      <c r="AB1564" s="85"/>
      <c r="AC1564">
        <v>1</v>
      </c>
      <c r="AD1564">
        <v>7</v>
      </c>
      <c r="AE1564">
        <v>0</v>
      </c>
      <c r="AF1564">
        <v>71</v>
      </c>
    </row>
    <row r="1565" spans="1:32" x14ac:dyDescent="0.3">
      <c r="A1565" t="s">
        <v>417</v>
      </c>
      <c r="B1565" s="53"/>
      <c r="C1565" s="53"/>
      <c r="D1565" s="87">
        <f>Vertices[[#This Row],[followersCount]]/100000</f>
        <v>1.0529999999999999E-2</v>
      </c>
      <c r="E1565" s="84"/>
      <c r="F1565" s="15"/>
      <c r="G1565" s="15"/>
      <c r="H1565" s="67" t="str">
        <f>IF(Vertices[[#This Row],[Size]]&gt;50,Vertices[[#This Row],[Vertex]],"")</f>
        <v/>
      </c>
      <c r="I1565" s="67"/>
      <c r="J1565" s="67"/>
      <c r="K1565" s="16"/>
      <c r="L1565" s="88"/>
      <c r="M1565" s="89">
        <v>4775.8505859375</v>
      </c>
      <c r="N1565" s="89">
        <v>6125.32666015625</v>
      </c>
      <c r="O1565" s="78"/>
      <c r="P1565" s="90"/>
      <c r="Q1565" s="90"/>
      <c r="R1565" s="116"/>
      <c r="S1565" s="116"/>
      <c r="T1565" s="116"/>
      <c r="U1565" s="116"/>
      <c r="V1565" s="117"/>
      <c r="W1565" s="117"/>
      <c r="X1565" s="117"/>
      <c r="Y1565" s="117"/>
      <c r="Z1565" s="51"/>
      <c r="AA1565" s="85">
        <v>1565</v>
      </c>
      <c r="AB1565" s="85"/>
      <c r="AC1565">
        <v>485</v>
      </c>
      <c r="AD1565">
        <v>1053</v>
      </c>
      <c r="AE1565">
        <v>16</v>
      </c>
      <c r="AF1565">
        <v>293</v>
      </c>
    </row>
    <row r="1566" spans="1:32" x14ac:dyDescent="0.3">
      <c r="A1566" t="s">
        <v>397</v>
      </c>
      <c r="B1566" s="53"/>
      <c r="C1566" s="53"/>
      <c r="D1566" s="87">
        <f>Vertices[[#This Row],[followersCount]]/100000</f>
        <v>7.1799999999999998E-3</v>
      </c>
      <c r="E1566" s="84"/>
      <c r="F1566" s="15"/>
      <c r="G1566" s="15"/>
      <c r="H1566" s="67" t="str">
        <f>IF(Vertices[[#This Row],[Size]]&gt;50,Vertices[[#This Row],[Vertex]],"")</f>
        <v/>
      </c>
      <c r="I1566" s="67"/>
      <c r="J1566" s="67"/>
      <c r="K1566" s="16"/>
      <c r="L1566" s="88"/>
      <c r="M1566" s="89">
        <v>3606.920654296875</v>
      </c>
      <c r="N1566" s="89">
        <v>5406.55810546875</v>
      </c>
      <c r="O1566" s="78"/>
      <c r="P1566" s="90"/>
      <c r="Q1566" s="90"/>
      <c r="R1566" s="116"/>
      <c r="S1566" s="116"/>
      <c r="T1566" s="116"/>
      <c r="U1566" s="116"/>
      <c r="V1566" s="117"/>
      <c r="W1566" s="117"/>
      <c r="X1566" s="117"/>
      <c r="Y1566" s="117"/>
      <c r="Z1566" s="51"/>
      <c r="AA1566" s="85">
        <v>1566</v>
      </c>
      <c r="AB1566" s="85"/>
      <c r="AC1566">
        <v>1558</v>
      </c>
      <c r="AD1566">
        <v>718</v>
      </c>
      <c r="AE1566">
        <v>616</v>
      </c>
      <c r="AF1566">
        <v>715</v>
      </c>
    </row>
    <row r="1567" spans="1:32" x14ac:dyDescent="0.3">
      <c r="A1567" t="s">
        <v>1984</v>
      </c>
      <c r="B1567" s="53"/>
      <c r="C1567" s="53"/>
      <c r="D1567" s="87">
        <f>Vertices[[#This Row],[followersCount]]/100000</f>
        <v>1.4999999999999999E-4</v>
      </c>
      <c r="E1567" s="84"/>
      <c r="F1567" s="15"/>
      <c r="G1567" s="15"/>
      <c r="H1567" s="67" t="str">
        <f>IF(Vertices[[#This Row],[Size]]&gt;50,Vertices[[#This Row],[Vertex]],"")</f>
        <v/>
      </c>
      <c r="I1567" s="67"/>
      <c r="J1567" s="67"/>
      <c r="K1567" s="16"/>
      <c r="L1567" s="88"/>
      <c r="M1567" s="89">
        <v>8354.1787109375</v>
      </c>
      <c r="N1567" s="89">
        <v>8575.10546875</v>
      </c>
      <c r="O1567" s="78"/>
      <c r="P1567" s="90"/>
      <c r="Q1567" s="90"/>
      <c r="R1567" s="116"/>
      <c r="S1567" s="116"/>
      <c r="T1567" s="116"/>
      <c r="U1567" s="116"/>
      <c r="V1567" s="117"/>
      <c r="W1567" s="117"/>
      <c r="X1567" s="117"/>
      <c r="Y1567" s="117"/>
      <c r="Z1567" s="51"/>
      <c r="AA1567" s="85">
        <v>1567</v>
      </c>
      <c r="AB1567" s="85"/>
      <c r="AC1567">
        <v>2302</v>
      </c>
      <c r="AD1567">
        <v>15</v>
      </c>
      <c r="AE1567">
        <v>0</v>
      </c>
      <c r="AF1567">
        <v>114</v>
      </c>
    </row>
    <row r="1568" spans="1:32" x14ac:dyDescent="0.3">
      <c r="A1568" t="s">
        <v>1985</v>
      </c>
      <c r="B1568" s="53"/>
      <c r="C1568" s="53"/>
      <c r="D1568" s="87">
        <f>Vertices[[#This Row],[followersCount]]/100000</f>
        <v>5.8599999999999998E-3</v>
      </c>
      <c r="E1568" s="84"/>
      <c r="F1568" s="15"/>
      <c r="G1568" s="15"/>
      <c r="H1568" s="67" t="str">
        <f>IF(Vertices[[#This Row],[Size]]&gt;50,Vertices[[#This Row],[Vertex]],"")</f>
        <v/>
      </c>
      <c r="I1568" s="67"/>
      <c r="J1568" s="67"/>
      <c r="K1568" s="16"/>
      <c r="L1568" s="88"/>
      <c r="M1568" s="89">
        <v>9519.640625</v>
      </c>
      <c r="N1568" s="89">
        <v>6769.5283203125</v>
      </c>
      <c r="O1568" s="78"/>
      <c r="P1568" s="90"/>
      <c r="Q1568" s="90"/>
      <c r="R1568" s="116"/>
      <c r="S1568" s="116"/>
      <c r="T1568" s="116"/>
      <c r="U1568" s="116"/>
      <c r="V1568" s="117"/>
      <c r="W1568" s="117"/>
      <c r="X1568" s="117"/>
      <c r="Y1568" s="117"/>
      <c r="Z1568" s="51"/>
      <c r="AA1568" s="85">
        <v>1568</v>
      </c>
      <c r="AB1568" s="85"/>
      <c r="AC1568">
        <v>10173</v>
      </c>
      <c r="AD1568">
        <v>586</v>
      </c>
      <c r="AE1568">
        <v>20936</v>
      </c>
      <c r="AF1568">
        <v>972</v>
      </c>
    </row>
    <row r="1569" spans="1:32" x14ac:dyDescent="0.3">
      <c r="A1569" t="s">
        <v>1986</v>
      </c>
      <c r="B1569" s="53"/>
      <c r="C1569" s="53"/>
      <c r="D1569" s="87">
        <f>Vertices[[#This Row],[followersCount]]/100000</f>
        <v>2.8300000000000001E-3</v>
      </c>
      <c r="E1569" s="84"/>
      <c r="F1569" s="15"/>
      <c r="G1569" s="15"/>
      <c r="H1569" s="67" t="str">
        <f>IF(Vertices[[#This Row],[Size]]&gt;50,Vertices[[#This Row],[Vertex]],"")</f>
        <v/>
      </c>
      <c r="I1569" s="67"/>
      <c r="J1569" s="67"/>
      <c r="K1569" s="16"/>
      <c r="L1569" s="88"/>
      <c r="M1569" s="89">
        <v>4210.32421875</v>
      </c>
      <c r="N1569" s="89">
        <v>2262.138427734375</v>
      </c>
      <c r="O1569" s="78"/>
      <c r="P1569" s="90"/>
      <c r="Q1569" s="90"/>
      <c r="R1569" s="116"/>
      <c r="S1569" s="116"/>
      <c r="T1569" s="116"/>
      <c r="U1569" s="116"/>
      <c r="V1569" s="117"/>
      <c r="W1569" s="117"/>
      <c r="X1569" s="117"/>
      <c r="Y1569" s="117"/>
      <c r="Z1569" s="51"/>
      <c r="AA1569" s="85">
        <v>1569</v>
      </c>
      <c r="AB1569" s="85"/>
      <c r="AC1569">
        <v>177</v>
      </c>
      <c r="AD1569">
        <v>283</v>
      </c>
      <c r="AE1569">
        <v>4283</v>
      </c>
      <c r="AF1569">
        <v>214</v>
      </c>
    </row>
    <row r="1570" spans="1:32" x14ac:dyDescent="0.3">
      <c r="A1570" t="s">
        <v>1987</v>
      </c>
      <c r="B1570" s="53"/>
      <c r="C1570" s="53"/>
      <c r="D1570" s="87">
        <f>Vertices[[#This Row],[followersCount]]/100000</f>
        <v>1.41E-3</v>
      </c>
      <c r="E1570" s="84"/>
      <c r="F1570" s="15"/>
      <c r="G1570" s="15"/>
      <c r="H1570" s="67" t="str">
        <f>IF(Vertices[[#This Row],[Size]]&gt;50,Vertices[[#This Row],[Vertex]],"")</f>
        <v/>
      </c>
      <c r="I1570" s="67"/>
      <c r="J1570" s="67"/>
      <c r="K1570" s="16"/>
      <c r="L1570" s="88"/>
      <c r="M1570" s="89">
        <v>4858.203125</v>
      </c>
      <c r="N1570" s="89">
        <v>8246.9970703125</v>
      </c>
      <c r="O1570" s="78"/>
      <c r="P1570" s="90"/>
      <c r="Q1570" s="90"/>
      <c r="R1570" s="116"/>
      <c r="S1570" s="116"/>
      <c r="T1570" s="116"/>
      <c r="U1570" s="116"/>
      <c r="V1570" s="117"/>
      <c r="W1570" s="117"/>
      <c r="X1570" s="117"/>
      <c r="Y1570" s="117"/>
      <c r="Z1570" s="51"/>
      <c r="AA1570" s="85">
        <v>1570</v>
      </c>
      <c r="AB1570" s="85"/>
      <c r="AC1570">
        <v>1949</v>
      </c>
      <c r="AD1570">
        <v>141</v>
      </c>
      <c r="AE1570">
        <v>1322</v>
      </c>
      <c r="AF1570">
        <v>403</v>
      </c>
    </row>
    <row r="1571" spans="1:32" x14ac:dyDescent="0.3">
      <c r="A1571" t="s">
        <v>1988</v>
      </c>
      <c r="B1571" s="53"/>
      <c r="C1571" s="53"/>
      <c r="D1571" s="87">
        <f>Vertices[[#This Row],[followersCount]]/100000</f>
        <v>6.2899999999999996E-3</v>
      </c>
      <c r="E1571" s="84"/>
      <c r="F1571" s="15"/>
      <c r="G1571" s="15"/>
      <c r="H1571" s="67" t="str">
        <f>IF(Vertices[[#This Row],[Size]]&gt;50,Vertices[[#This Row],[Vertex]],"")</f>
        <v/>
      </c>
      <c r="I1571" s="67"/>
      <c r="J1571" s="67"/>
      <c r="K1571" s="16"/>
      <c r="L1571" s="88"/>
      <c r="M1571" s="89">
        <v>6288.3232421875</v>
      </c>
      <c r="N1571" s="89">
        <v>9141.6162109375</v>
      </c>
      <c r="O1571" s="78"/>
      <c r="P1571" s="90"/>
      <c r="Q1571" s="90"/>
      <c r="R1571" s="116"/>
      <c r="S1571" s="116"/>
      <c r="T1571" s="116"/>
      <c r="U1571" s="116"/>
      <c r="V1571" s="117"/>
      <c r="W1571" s="117"/>
      <c r="X1571" s="117"/>
      <c r="Y1571" s="117"/>
      <c r="Z1571" s="51"/>
      <c r="AA1571" s="85">
        <v>1571</v>
      </c>
      <c r="AB1571" s="85"/>
      <c r="AC1571">
        <v>3128</v>
      </c>
      <c r="AD1571">
        <v>629</v>
      </c>
      <c r="AE1571">
        <v>2382</v>
      </c>
      <c r="AF1571">
        <v>1047</v>
      </c>
    </row>
    <row r="1572" spans="1:32" x14ac:dyDescent="0.3">
      <c r="A1572" t="s">
        <v>198</v>
      </c>
      <c r="B1572" s="53"/>
      <c r="C1572" s="53"/>
      <c r="D1572" s="87">
        <f>Vertices[[#This Row],[followersCount]]/100000</f>
        <v>2.6759999999999999E-2</v>
      </c>
      <c r="E1572" s="84"/>
      <c r="F1572" s="15"/>
      <c r="G1572" s="15"/>
      <c r="H1572" s="67" t="str">
        <f>IF(Vertices[[#This Row],[Size]]&gt;50,Vertices[[#This Row],[Vertex]],"")</f>
        <v/>
      </c>
      <c r="I1572" s="67"/>
      <c r="J1572" s="67"/>
      <c r="K1572" s="16"/>
      <c r="L1572" s="88"/>
      <c r="M1572" s="89">
        <v>4250.52880859375</v>
      </c>
      <c r="N1572" s="89">
        <v>4158.81787109375</v>
      </c>
      <c r="O1572" s="78"/>
      <c r="P1572" s="90"/>
      <c r="Q1572" s="90"/>
      <c r="R1572" s="116"/>
      <c r="S1572" s="116"/>
      <c r="T1572" s="116"/>
      <c r="U1572" s="116"/>
      <c r="V1572" s="117"/>
      <c r="W1572" s="117"/>
      <c r="X1572" s="117"/>
      <c r="Y1572" s="117"/>
      <c r="Z1572" s="51"/>
      <c r="AA1572" s="85">
        <v>1572</v>
      </c>
      <c r="AB1572" s="85"/>
      <c r="AC1572">
        <v>2371</v>
      </c>
      <c r="AD1572">
        <v>2676</v>
      </c>
      <c r="AE1572">
        <v>95</v>
      </c>
      <c r="AF1572">
        <v>496</v>
      </c>
    </row>
    <row r="1573" spans="1:32" x14ac:dyDescent="0.3">
      <c r="A1573" t="s">
        <v>1989</v>
      </c>
      <c r="B1573" s="53"/>
      <c r="C1573" s="53"/>
      <c r="D1573" s="87">
        <f>Vertices[[#This Row],[followersCount]]/100000</f>
        <v>2.3999999999999998E-3</v>
      </c>
      <c r="E1573" s="84"/>
      <c r="F1573" s="15"/>
      <c r="G1573" s="15"/>
      <c r="H1573" s="67" t="str">
        <f>IF(Vertices[[#This Row],[Size]]&gt;50,Vertices[[#This Row],[Vertex]],"")</f>
        <v/>
      </c>
      <c r="I1573" s="67"/>
      <c r="J1573" s="67"/>
      <c r="K1573" s="16"/>
      <c r="L1573" s="88"/>
      <c r="M1573" s="89">
        <v>1077.4415283203125</v>
      </c>
      <c r="N1573" s="89">
        <v>3438.98583984375</v>
      </c>
      <c r="O1573" s="78"/>
      <c r="P1573" s="90"/>
      <c r="Q1573" s="90"/>
      <c r="R1573" s="116"/>
      <c r="S1573" s="116"/>
      <c r="T1573" s="116"/>
      <c r="U1573" s="116"/>
      <c r="V1573" s="117"/>
      <c r="W1573" s="117"/>
      <c r="X1573" s="117"/>
      <c r="Y1573" s="117"/>
      <c r="Z1573" s="51"/>
      <c r="AA1573" s="85">
        <v>1573</v>
      </c>
      <c r="AB1573" s="85"/>
      <c r="AC1573">
        <v>2597</v>
      </c>
      <c r="AD1573">
        <v>240</v>
      </c>
      <c r="AE1573">
        <v>57</v>
      </c>
      <c r="AF1573">
        <v>270</v>
      </c>
    </row>
    <row r="1574" spans="1:32" x14ac:dyDescent="0.3">
      <c r="A1574" t="s">
        <v>396</v>
      </c>
      <c r="B1574" s="53"/>
      <c r="C1574" s="53"/>
      <c r="D1574" s="87">
        <f>Vertices[[#This Row],[followersCount]]/100000</f>
        <v>4.3099999999999996E-3</v>
      </c>
      <c r="E1574" s="84"/>
      <c r="F1574" s="15"/>
      <c r="G1574" s="15"/>
      <c r="H1574" s="67" t="str">
        <f>IF(Vertices[[#This Row],[Size]]&gt;50,Vertices[[#This Row],[Vertex]],"")</f>
        <v/>
      </c>
      <c r="I1574" s="67"/>
      <c r="J1574" s="67"/>
      <c r="K1574" s="16"/>
      <c r="L1574" s="88"/>
      <c r="M1574" s="89">
        <v>6100.52783203125</v>
      </c>
      <c r="N1574" s="89">
        <v>4532.455078125</v>
      </c>
      <c r="O1574" s="78"/>
      <c r="P1574" s="90"/>
      <c r="Q1574" s="90"/>
      <c r="R1574" s="116"/>
      <c r="S1574" s="116"/>
      <c r="T1574" s="116"/>
      <c r="U1574" s="116"/>
      <c r="V1574" s="117"/>
      <c r="W1574" s="117"/>
      <c r="X1574" s="117"/>
      <c r="Y1574" s="117"/>
      <c r="Z1574" s="51"/>
      <c r="AA1574" s="85">
        <v>1574</v>
      </c>
      <c r="AB1574" s="85"/>
      <c r="AC1574">
        <v>1919</v>
      </c>
      <c r="AD1574">
        <v>431</v>
      </c>
      <c r="AE1574">
        <v>429</v>
      </c>
      <c r="AF1574">
        <v>724</v>
      </c>
    </row>
    <row r="1575" spans="1:32" x14ac:dyDescent="0.3">
      <c r="A1575" t="s">
        <v>437</v>
      </c>
      <c r="B1575" s="53"/>
      <c r="C1575" s="53"/>
      <c r="D1575" s="87">
        <f>Vertices[[#This Row],[followersCount]]/100000</f>
        <v>0.14995</v>
      </c>
      <c r="E1575" s="84"/>
      <c r="F1575" s="15"/>
      <c r="G1575" s="15"/>
      <c r="H1575" s="67" t="str">
        <f>IF(Vertices[[#This Row],[Size]]&gt;50,Vertices[[#This Row],[Vertex]],"")</f>
        <v/>
      </c>
      <c r="I1575" s="67"/>
      <c r="J1575" s="67"/>
      <c r="K1575" s="16"/>
      <c r="L1575" s="88"/>
      <c r="M1575" s="89">
        <v>4166.23779296875</v>
      </c>
      <c r="N1575" s="89">
        <v>5402.1103515625</v>
      </c>
      <c r="O1575" s="78"/>
      <c r="P1575" s="90"/>
      <c r="Q1575" s="90"/>
      <c r="R1575" s="116"/>
      <c r="S1575" s="116"/>
      <c r="T1575" s="116"/>
      <c r="U1575" s="116"/>
      <c r="V1575" s="117"/>
      <c r="W1575" s="117"/>
      <c r="X1575" s="117"/>
      <c r="Y1575" s="117"/>
      <c r="Z1575" s="51"/>
      <c r="AA1575" s="85">
        <v>1575</v>
      </c>
      <c r="AB1575" s="85"/>
      <c r="AC1575">
        <v>15194</v>
      </c>
      <c r="AD1575">
        <v>14995</v>
      </c>
      <c r="AE1575">
        <v>7276</v>
      </c>
      <c r="AF1575">
        <v>8852</v>
      </c>
    </row>
    <row r="1576" spans="1:32" x14ac:dyDescent="0.3">
      <c r="A1576" t="s">
        <v>451</v>
      </c>
      <c r="B1576" s="53"/>
      <c r="C1576" s="53"/>
      <c r="D1576" s="87">
        <f>Vertices[[#This Row],[followersCount]]/100000</f>
        <v>9.4409999999999994E-2</v>
      </c>
      <c r="E1576" s="84"/>
      <c r="F1576" s="15"/>
      <c r="G1576" s="15"/>
      <c r="H1576" s="67" t="str">
        <f>IF(Vertices[[#This Row],[Size]]&gt;50,Vertices[[#This Row],[Vertex]],"")</f>
        <v/>
      </c>
      <c r="I1576" s="67"/>
      <c r="J1576" s="67"/>
      <c r="K1576" s="16"/>
      <c r="L1576" s="88"/>
      <c r="M1576" s="89">
        <v>3870.101318359375</v>
      </c>
      <c r="N1576" s="89">
        <v>4914.52587890625</v>
      </c>
      <c r="O1576" s="78"/>
      <c r="P1576" s="90"/>
      <c r="Q1576" s="90"/>
      <c r="R1576" s="116"/>
      <c r="S1576" s="116"/>
      <c r="T1576" s="116"/>
      <c r="U1576" s="116"/>
      <c r="V1576" s="117"/>
      <c r="W1576" s="117"/>
      <c r="X1576" s="117"/>
      <c r="Y1576" s="117"/>
      <c r="Z1576" s="51"/>
      <c r="AA1576" s="85">
        <v>1576</v>
      </c>
      <c r="AB1576" s="85"/>
      <c r="AC1576">
        <v>5517</v>
      </c>
      <c r="AD1576">
        <v>9441</v>
      </c>
      <c r="AE1576">
        <v>676</v>
      </c>
      <c r="AF1576">
        <v>4196</v>
      </c>
    </row>
    <row r="1577" spans="1:32" x14ac:dyDescent="0.3">
      <c r="A1577" t="s">
        <v>1990</v>
      </c>
      <c r="B1577" s="53"/>
      <c r="C1577" s="53"/>
      <c r="D1577" s="87">
        <f>Vertices[[#This Row],[followersCount]]/100000</f>
        <v>9.7000000000000005E-4</v>
      </c>
      <c r="E1577" s="84"/>
      <c r="F1577" s="15"/>
      <c r="G1577" s="15"/>
      <c r="H1577" s="67" t="str">
        <f>IF(Vertices[[#This Row],[Size]]&gt;50,Vertices[[#This Row],[Vertex]],"")</f>
        <v/>
      </c>
      <c r="I1577" s="67"/>
      <c r="J1577" s="67"/>
      <c r="K1577" s="16"/>
      <c r="L1577" s="88"/>
      <c r="M1577" s="89">
        <v>849.94781494140625</v>
      </c>
      <c r="N1577" s="89">
        <v>2557.009765625</v>
      </c>
      <c r="O1577" s="78"/>
      <c r="P1577" s="90"/>
      <c r="Q1577" s="90"/>
      <c r="R1577" s="116"/>
      <c r="S1577" s="116"/>
      <c r="T1577" s="116"/>
      <c r="U1577" s="116"/>
      <c r="V1577" s="117"/>
      <c r="W1577" s="117"/>
      <c r="X1577" s="117"/>
      <c r="Y1577" s="117"/>
      <c r="Z1577" s="51"/>
      <c r="AA1577" s="85">
        <v>1577</v>
      </c>
      <c r="AB1577" s="85"/>
      <c r="AC1577">
        <v>340</v>
      </c>
      <c r="AD1577">
        <v>97</v>
      </c>
      <c r="AE1577">
        <v>757</v>
      </c>
      <c r="AF1577">
        <v>403</v>
      </c>
    </row>
    <row r="1578" spans="1:32" x14ac:dyDescent="0.3">
      <c r="A1578" t="s">
        <v>416</v>
      </c>
      <c r="B1578" s="53"/>
      <c r="C1578" s="53"/>
      <c r="D1578" s="87">
        <f>Vertices[[#This Row],[followersCount]]/100000</f>
        <v>1.703E-2</v>
      </c>
      <c r="E1578" s="84"/>
      <c r="F1578" s="15"/>
      <c r="G1578" s="15"/>
      <c r="H1578" s="67" t="str">
        <f>IF(Vertices[[#This Row],[Size]]&gt;50,Vertices[[#This Row],[Vertex]],"")</f>
        <v/>
      </c>
      <c r="I1578" s="67"/>
      <c r="J1578" s="67"/>
      <c r="K1578" s="16"/>
      <c r="L1578" s="88"/>
      <c r="M1578" s="89">
        <v>5268.53759765625</v>
      </c>
      <c r="N1578" s="89">
        <v>4055.87158203125</v>
      </c>
      <c r="O1578" s="78"/>
      <c r="P1578" s="90"/>
      <c r="Q1578" s="90"/>
      <c r="R1578" s="116"/>
      <c r="S1578" s="116"/>
      <c r="T1578" s="116"/>
      <c r="U1578" s="116"/>
      <c r="V1578" s="117"/>
      <c r="W1578" s="117"/>
      <c r="X1578" s="117"/>
      <c r="Y1578" s="117"/>
      <c r="Z1578" s="51"/>
      <c r="AA1578" s="85">
        <v>1578</v>
      </c>
      <c r="AB1578" s="85"/>
      <c r="AC1578">
        <v>1963</v>
      </c>
      <c r="AD1578">
        <v>1703</v>
      </c>
      <c r="AE1578">
        <v>284</v>
      </c>
      <c r="AF1578">
        <v>1263</v>
      </c>
    </row>
    <row r="1579" spans="1:32" x14ac:dyDescent="0.3">
      <c r="A1579" t="s">
        <v>1991</v>
      </c>
      <c r="B1579" s="53"/>
      <c r="C1579" s="53"/>
      <c r="D1579" s="87">
        <f>Vertices[[#This Row],[followersCount]]/100000</f>
        <v>1.6199999999999999E-3</v>
      </c>
      <c r="E1579" s="84"/>
      <c r="F1579" s="15"/>
      <c r="G1579" s="15"/>
      <c r="H1579" s="67" t="str">
        <f>IF(Vertices[[#This Row],[Size]]&gt;50,Vertices[[#This Row],[Vertex]],"")</f>
        <v/>
      </c>
      <c r="I1579" s="67"/>
      <c r="J1579" s="67"/>
      <c r="K1579" s="16"/>
      <c r="L1579" s="88"/>
      <c r="M1579" s="89">
        <v>3100.68017578125</v>
      </c>
      <c r="N1579" s="89">
        <v>2001.8570556640625</v>
      </c>
      <c r="O1579" s="78"/>
      <c r="P1579" s="90"/>
      <c r="Q1579" s="90"/>
      <c r="R1579" s="116"/>
      <c r="S1579" s="116"/>
      <c r="T1579" s="116"/>
      <c r="U1579" s="116"/>
      <c r="V1579" s="117"/>
      <c r="W1579" s="117"/>
      <c r="X1579" s="117"/>
      <c r="Y1579" s="117"/>
      <c r="Z1579" s="51"/>
      <c r="AA1579" s="85">
        <v>1579</v>
      </c>
      <c r="AB1579" s="85"/>
      <c r="AC1579">
        <v>170</v>
      </c>
      <c r="AD1579">
        <v>162</v>
      </c>
      <c r="AE1579">
        <v>32</v>
      </c>
      <c r="AF1579">
        <v>719</v>
      </c>
    </row>
    <row r="1580" spans="1:32" x14ac:dyDescent="0.3">
      <c r="A1580" t="s">
        <v>1992</v>
      </c>
      <c r="B1580" s="53"/>
      <c r="C1580" s="53"/>
      <c r="D1580" s="87">
        <f>Vertices[[#This Row],[followersCount]]/100000</f>
        <v>1.15E-3</v>
      </c>
      <c r="E1580" s="84"/>
      <c r="F1580" s="15"/>
      <c r="G1580" s="15"/>
      <c r="H1580" s="67" t="str">
        <f>IF(Vertices[[#This Row],[Size]]&gt;50,Vertices[[#This Row],[Vertex]],"")</f>
        <v/>
      </c>
      <c r="I1580" s="67"/>
      <c r="J1580" s="67"/>
      <c r="K1580" s="16"/>
      <c r="L1580" s="88"/>
      <c r="M1580" s="89">
        <v>4442.814453125</v>
      </c>
      <c r="N1580" s="89">
        <v>9140.0634765625</v>
      </c>
      <c r="O1580" s="78"/>
      <c r="P1580" s="90"/>
      <c r="Q1580" s="90"/>
      <c r="R1580" s="116"/>
      <c r="S1580" s="116"/>
      <c r="T1580" s="116"/>
      <c r="U1580" s="116"/>
      <c r="V1580" s="117"/>
      <c r="W1580" s="117"/>
      <c r="X1580" s="117"/>
      <c r="Y1580" s="117"/>
      <c r="Z1580" s="51"/>
      <c r="AA1580" s="85">
        <v>1580</v>
      </c>
      <c r="AB1580" s="85"/>
      <c r="AC1580">
        <v>13</v>
      </c>
      <c r="AD1580">
        <v>115</v>
      </c>
      <c r="AE1580">
        <v>6</v>
      </c>
      <c r="AF1580">
        <v>394</v>
      </c>
    </row>
    <row r="1581" spans="1:32" x14ac:dyDescent="0.3">
      <c r="A1581" t="s">
        <v>455</v>
      </c>
      <c r="B1581" s="53"/>
      <c r="C1581" s="53"/>
      <c r="D1581" s="87">
        <f>Vertices[[#This Row],[followersCount]]/100000</f>
        <v>2.213E-2</v>
      </c>
      <c r="E1581" s="84"/>
      <c r="F1581" s="15"/>
      <c r="G1581" s="15"/>
      <c r="H1581" s="67" t="str">
        <f>IF(Vertices[[#This Row],[Size]]&gt;50,Vertices[[#This Row],[Vertex]],"")</f>
        <v/>
      </c>
      <c r="I1581" s="67"/>
      <c r="J1581" s="67"/>
      <c r="K1581" s="16"/>
      <c r="L1581" s="88"/>
      <c r="M1581" s="89">
        <v>3037.045166015625</v>
      </c>
      <c r="N1581" s="89">
        <v>5151.55810546875</v>
      </c>
      <c r="O1581" s="78"/>
      <c r="P1581" s="90"/>
      <c r="Q1581" s="90"/>
      <c r="R1581" s="116"/>
      <c r="S1581" s="116"/>
      <c r="T1581" s="116"/>
      <c r="U1581" s="116"/>
      <c r="V1581" s="117"/>
      <c r="W1581" s="117"/>
      <c r="X1581" s="117"/>
      <c r="Y1581" s="117"/>
      <c r="Z1581" s="51"/>
      <c r="AA1581" s="85">
        <v>1581</v>
      </c>
      <c r="AB1581" s="85"/>
      <c r="AC1581">
        <v>3122</v>
      </c>
      <c r="AD1581">
        <v>2213</v>
      </c>
      <c r="AE1581">
        <v>89</v>
      </c>
      <c r="AF1581">
        <v>1213</v>
      </c>
    </row>
    <row r="1582" spans="1:32" x14ac:dyDescent="0.3">
      <c r="A1582" t="s">
        <v>1993</v>
      </c>
      <c r="B1582" s="53"/>
      <c r="C1582" s="53"/>
      <c r="D1582" s="87">
        <f>Vertices[[#This Row],[followersCount]]/100000</f>
        <v>1.89E-3</v>
      </c>
      <c r="E1582" s="84"/>
      <c r="F1582" s="15"/>
      <c r="G1582" s="15"/>
      <c r="H1582" s="67" t="str">
        <f>IF(Vertices[[#This Row],[Size]]&gt;50,Vertices[[#This Row],[Vertex]],"")</f>
        <v/>
      </c>
      <c r="I1582" s="67"/>
      <c r="J1582" s="67"/>
      <c r="K1582" s="16"/>
      <c r="L1582" s="88"/>
      <c r="M1582" s="89">
        <v>5211.80029296875</v>
      </c>
      <c r="N1582" s="89">
        <v>3097.197998046875</v>
      </c>
      <c r="O1582" s="78"/>
      <c r="P1582" s="90"/>
      <c r="Q1582" s="90"/>
      <c r="R1582" s="116"/>
      <c r="S1582" s="116"/>
      <c r="T1582" s="116"/>
      <c r="U1582" s="116"/>
      <c r="V1582" s="117"/>
      <c r="W1582" s="117"/>
      <c r="X1582" s="117"/>
      <c r="Y1582" s="117"/>
      <c r="Z1582" s="51"/>
      <c r="AA1582" s="85">
        <v>1582</v>
      </c>
      <c r="AB1582" s="85"/>
      <c r="AC1582">
        <v>241</v>
      </c>
      <c r="AD1582">
        <v>189</v>
      </c>
      <c r="AE1582">
        <v>131</v>
      </c>
      <c r="AF1582">
        <v>288</v>
      </c>
    </row>
    <row r="1583" spans="1:32" x14ac:dyDescent="0.3">
      <c r="A1583" t="s">
        <v>1994</v>
      </c>
      <c r="B1583" s="53"/>
      <c r="C1583" s="53"/>
      <c r="D1583" s="87">
        <f>Vertices[[#This Row],[followersCount]]/100000</f>
        <v>1.23E-3</v>
      </c>
      <c r="E1583" s="84"/>
      <c r="F1583" s="15"/>
      <c r="G1583" s="15"/>
      <c r="H1583" s="67" t="str">
        <f>IF(Vertices[[#This Row],[Size]]&gt;50,Vertices[[#This Row],[Vertex]],"")</f>
        <v/>
      </c>
      <c r="I1583" s="67"/>
      <c r="J1583" s="67"/>
      <c r="K1583" s="16"/>
      <c r="L1583" s="88"/>
      <c r="M1583" s="89">
        <v>2799.57568359375</v>
      </c>
      <c r="N1583" s="89">
        <v>2665.64501953125</v>
      </c>
      <c r="O1583" s="78"/>
      <c r="P1583" s="90"/>
      <c r="Q1583" s="90"/>
      <c r="R1583" s="116"/>
      <c r="S1583" s="116"/>
      <c r="T1583" s="116"/>
      <c r="U1583" s="116"/>
      <c r="V1583" s="117"/>
      <c r="W1583" s="117"/>
      <c r="X1583" s="117"/>
      <c r="Y1583" s="117"/>
      <c r="Z1583" s="51"/>
      <c r="AA1583" s="85">
        <v>1583</v>
      </c>
      <c r="AB1583" s="85"/>
      <c r="AC1583">
        <v>694</v>
      </c>
      <c r="AD1583">
        <v>123</v>
      </c>
      <c r="AE1583">
        <v>918</v>
      </c>
      <c r="AF1583">
        <v>129</v>
      </c>
    </row>
    <row r="1584" spans="1:32" x14ac:dyDescent="0.3">
      <c r="A1584" t="s">
        <v>1995</v>
      </c>
      <c r="B1584" s="53"/>
      <c r="C1584" s="53"/>
      <c r="D1584" s="87">
        <f>Vertices[[#This Row],[followersCount]]/100000</f>
        <v>6.0999999999999997E-4</v>
      </c>
      <c r="E1584" s="84"/>
      <c r="F1584" s="15"/>
      <c r="G1584" s="15"/>
      <c r="H1584" s="67" t="str">
        <f>IF(Vertices[[#This Row],[Size]]&gt;50,Vertices[[#This Row],[Vertex]],"")</f>
        <v/>
      </c>
      <c r="I1584" s="67"/>
      <c r="J1584" s="67"/>
      <c r="K1584" s="16"/>
      <c r="L1584" s="88"/>
      <c r="M1584" s="89">
        <v>6541.962890625</v>
      </c>
      <c r="N1584" s="89">
        <v>9413.205078125</v>
      </c>
      <c r="O1584" s="78"/>
      <c r="P1584" s="90"/>
      <c r="Q1584" s="90"/>
      <c r="R1584" s="116"/>
      <c r="S1584" s="116"/>
      <c r="T1584" s="116"/>
      <c r="U1584" s="116"/>
      <c r="V1584" s="117"/>
      <c r="W1584" s="117"/>
      <c r="X1584" s="117"/>
      <c r="Y1584" s="117"/>
      <c r="Z1584" s="51"/>
      <c r="AA1584" s="85">
        <v>1584</v>
      </c>
      <c r="AB1584" s="85"/>
      <c r="AC1584">
        <v>35</v>
      </c>
      <c r="AD1584">
        <v>61</v>
      </c>
      <c r="AE1584">
        <v>4</v>
      </c>
      <c r="AF1584">
        <v>456</v>
      </c>
    </row>
    <row r="1585" spans="1:32" x14ac:dyDescent="0.3">
      <c r="A1585" t="s">
        <v>1996</v>
      </c>
      <c r="B1585" s="53"/>
      <c r="C1585" s="53"/>
      <c r="D1585" s="87">
        <f>Vertices[[#This Row],[followersCount]]/100000</f>
        <v>4.8000000000000001E-4</v>
      </c>
      <c r="E1585" s="84"/>
      <c r="F1585" s="15"/>
      <c r="G1585" s="15"/>
      <c r="H1585" s="67" t="str">
        <f>IF(Vertices[[#This Row],[Size]]&gt;50,Vertices[[#This Row],[Vertex]],"")</f>
        <v/>
      </c>
      <c r="I1585" s="67"/>
      <c r="J1585" s="67"/>
      <c r="K1585" s="16"/>
      <c r="L1585" s="88"/>
      <c r="M1585" s="89">
        <v>9885.9794921875</v>
      </c>
      <c r="N1585" s="89">
        <v>4150.70166015625</v>
      </c>
      <c r="O1585" s="78"/>
      <c r="P1585" s="90"/>
      <c r="Q1585" s="90"/>
      <c r="R1585" s="116"/>
      <c r="S1585" s="116"/>
      <c r="T1585" s="116"/>
      <c r="U1585" s="116"/>
      <c r="V1585" s="117"/>
      <c r="W1585" s="117"/>
      <c r="X1585" s="117"/>
      <c r="Y1585" s="117"/>
      <c r="Z1585" s="51"/>
      <c r="AA1585" s="85">
        <v>1585</v>
      </c>
      <c r="AB1585" s="85"/>
      <c r="AC1585">
        <v>180</v>
      </c>
      <c r="AD1585">
        <v>48</v>
      </c>
      <c r="AE1585">
        <v>53</v>
      </c>
      <c r="AF1585">
        <v>127</v>
      </c>
    </row>
    <row r="1586" spans="1:32" x14ac:dyDescent="0.3">
      <c r="A1586" t="s">
        <v>1997</v>
      </c>
      <c r="B1586" s="53"/>
      <c r="C1586" s="53"/>
      <c r="D1586" s="87">
        <f>Vertices[[#This Row],[followersCount]]/100000</f>
        <v>4.2500000000000003E-3</v>
      </c>
      <c r="E1586" s="84"/>
      <c r="F1586" s="15"/>
      <c r="G1586" s="15"/>
      <c r="H1586" s="67" t="str">
        <f>IF(Vertices[[#This Row],[Size]]&gt;50,Vertices[[#This Row],[Vertex]],"")</f>
        <v/>
      </c>
      <c r="I1586" s="67"/>
      <c r="J1586" s="67"/>
      <c r="K1586" s="16"/>
      <c r="L1586" s="88"/>
      <c r="M1586" s="89">
        <v>4132.72412109375</v>
      </c>
      <c r="N1586" s="89">
        <v>6414.52099609375</v>
      </c>
      <c r="O1586" s="78"/>
      <c r="P1586" s="90"/>
      <c r="Q1586" s="90"/>
      <c r="R1586" s="116"/>
      <c r="S1586" s="116"/>
      <c r="T1586" s="116"/>
      <c r="U1586" s="116"/>
      <c r="V1586" s="117"/>
      <c r="W1586" s="117"/>
      <c r="X1586" s="117"/>
      <c r="Y1586" s="117"/>
      <c r="Z1586" s="51"/>
      <c r="AA1586" s="85">
        <v>1586</v>
      </c>
      <c r="AB1586" s="85"/>
      <c r="AC1586">
        <v>354</v>
      </c>
      <c r="AD1586">
        <v>425</v>
      </c>
      <c r="AE1586">
        <v>7</v>
      </c>
      <c r="AF1586">
        <v>1382</v>
      </c>
    </row>
    <row r="1587" spans="1:32" x14ac:dyDescent="0.3">
      <c r="A1587" t="s">
        <v>1998</v>
      </c>
      <c r="B1587" s="53"/>
      <c r="C1587" s="53"/>
      <c r="D1587" s="87">
        <f>Vertices[[#This Row],[followersCount]]/100000</f>
        <v>5.0000000000000002E-5</v>
      </c>
      <c r="E1587" s="84"/>
      <c r="F1587" s="15"/>
      <c r="G1587" s="15"/>
      <c r="H1587" s="67" t="str">
        <f>IF(Vertices[[#This Row],[Size]]&gt;50,Vertices[[#This Row],[Vertex]],"")</f>
        <v/>
      </c>
      <c r="I1587" s="67"/>
      <c r="J1587" s="67"/>
      <c r="K1587" s="16"/>
      <c r="L1587" s="88"/>
      <c r="M1587" s="89">
        <v>3536.28125</v>
      </c>
      <c r="N1587" s="89">
        <v>1683.3245849609375</v>
      </c>
      <c r="O1587" s="78"/>
      <c r="P1587" s="90"/>
      <c r="Q1587" s="90"/>
      <c r="R1587" s="116"/>
      <c r="S1587" s="116"/>
      <c r="T1587" s="116"/>
      <c r="U1587" s="116"/>
      <c r="V1587" s="117"/>
      <c r="W1587" s="117"/>
      <c r="X1587" s="117"/>
      <c r="Y1587" s="117"/>
      <c r="Z1587" s="51"/>
      <c r="AA1587" s="85">
        <v>1587</v>
      </c>
      <c r="AB1587" s="85"/>
      <c r="AC1587">
        <v>1</v>
      </c>
      <c r="AD1587">
        <v>5</v>
      </c>
      <c r="AE1587">
        <v>0</v>
      </c>
      <c r="AF1587">
        <v>32</v>
      </c>
    </row>
    <row r="1588" spans="1:32" x14ac:dyDescent="0.3">
      <c r="A1588" t="s">
        <v>1999</v>
      </c>
      <c r="B1588" s="53"/>
      <c r="C1588" s="53"/>
      <c r="D1588" s="87">
        <f>Vertices[[#This Row],[followersCount]]/100000</f>
        <v>2.0000000000000002E-5</v>
      </c>
      <c r="E1588" s="84"/>
      <c r="F1588" s="15"/>
      <c r="G1588" s="15"/>
      <c r="H1588" s="67" t="str">
        <f>IF(Vertices[[#This Row],[Size]]&gt;50,Vertices[[#This Row],[Vertex]],"")</f>
        <v/>
      </c>
      <c r="I1588" s="67"/>
      <c r="J1588" s="67"/>
      <c r="K1588" s="16"/>
      <c r="L1588" s="88"/>
      <c r="M1588" s="89">
        <v>6469.6943359375</v>
      </c>
      <c r="N1588" s="89">
        <v>9143.3720703125</v>
      </c>
      <c r="O1588" s="78"/>
      <c r="P1588" s="90"/>
      <c r="Q1588" s="90"/>
      <c r="R1588" s="116"/>
      <c r="S1588" s="116"/>
      <c r="T1588" s="116"/>
      <c r="U1588" s="116"/>
      <c r="V1588" s="117"/>
      <c r="W1588" s="117"/>
      <c r="X1588" s="117"/>
      <c r="Y1588" s="117"/>
      <c r="Z1588" s="51"/>
      <c r="AA1588" s="85">
        <v>1588</v>
      </c>
      <c r="AB1588" s="85"/>
      <c r="AC1588">
        <v>15</v>
      </c>
      <c r="AD1588">
        <v>2</v>
      </c>
      <c r="AE1588">
        <v>0</v>
      </c>
      <c r="AF1588">
        <v>5</v>
      </c>
    </row>
    <row r="1589" spans="1:32" x14ac:dyDescent="0.3">
      <c r="A1589" t="s">
        <v>2000</v>
      </c>
      <c r="B1589" s="53"/>
      <c r="C1589" s="53"/>
      <c r="D1589" s="87">
        <f>Vertices[[#This Row],[followersCount]]/100000</f>
        <v>1.0000000000000001E-5</v>
      </c>
      <c r="E1589" s="84"/>
      <c r="F1589" s="15"/>
      <c r="G1589" s="15"/>
      <c r="H1589" s="67" t="str">
        <f>IF(Vertices[[#This Row],[Size]]&gt;50,Vertices[[#This Row],[Vertex]],"")</f>
        <v/>
      </c>
      <c r="I1589" s="67"/>
      <c r="J1589" s="67"/>
      <c r="K1589" s="16"/>
      <c r="L1589" s="88"/>
      <c r="M1589" s="89">
        <v>1627.4393310546875</v>
      </c>
      <c r="N1589" s="89">
        <v>8485.4560546875</v>
      </c>
      <c r="O1589" s="78"/>
      <c r="P1589" s="90"/>
      <c r="Q1589" s="90"/>
      <c r="R1589" s="116"/>
      <c r="S1589" s="116"/>
      <c r="T1589" s="116"/>
      <c r="U1589" s="116"/>
      <c r="V1589" s="117"/>
      <c r="W1589" s="117"/>
      <c r="X1589" s="117"/>
      <c r="Y1589" s="117"/>
      <c r="Z1589" s="51"/>
      <c r="AA1589" s="85">
        <v>1589</v>
      </c>
      <c r="AB1589" s="85"/>
      <c r="AC1589">
        <v>0</v>
      </c>
      <c r="AD1589">
        <v>1</v>
      </c>
      <c r="AE1589">
        <v>0</v>
      </c>
      <c r="AF1589">
        <v>9</v>
      </c>
    </row>
    <row r="1590" spans="1:32" x14ac:dyDescent="0.3">
      <c r="A1590" t="s">
        <v>2001</v>
      </c>
      <c r="B1590" s="53"/>
      <c r="C1590" s="53"/>
      <c r="D1590" s="87">
        <f>Vertices[[#This Row],[followersCount]]/100000</f>
        <v>9.3000000000000005E-4</v>
      </c>
      <c r="E1590" s="84"/>
      <c r="F1590" s="15"/>
      <c r="G1590" s="15"/>
      <c r="H1590" s="67" t="str">
        <f>IF(Vertices[[#This Row],[Size]]&gt;50,Vertices[[#This Row],[Vertex]],"")</f>
        <v/>
      </c>
      <c r="I1590" s="67"/>
      <c r="J1590" s="67"/>
      <c r="K1590" s="16"/>
      <c r="L1590" s="88"/>
      <c r="M1590" s="89">
        <v>5144.6044921875</v>
      </c>
      <c r="N1590" s="89">
        <v>6919.431640625</v>
      </c>
      <c r="O1590" s="78"/>
      <c r="P1590" s="90"/>
      <c r="Q1590" s="90"/>
      <c r="R1590" s="116"/>
      <c r="S1590" s="116"/>
      <c r="T1590" s="116"/>
      <c r="U1590" s="116"/>
      <c r="V1590" s="117"/>
      <c r="W1590" s="117"/>
      <c r="X1590" s="117"/>
      <c r="Y1590" s="117"/>
      <c r="Z1590" s="51"/>
      <c r="AA1590" s="85">
        <v>1590</v>
      </c>
      <c r="AB1590" s="85"/>
      <c r="AC1590">
        <v>2564</v>
      </c>
      <c r="AD1590">
        <v>93</v>
      </c>
      <c r="AE1590">
        <v>352</v>
      </c>
      <c r="AF1590">
        <v>274</v>
      </c>
    </row>
    <row r="1591" spans="1:32" x14ac:dyDescent="0.3">
      <c r="A1591" t="s">
        <v>2002</v>
      </c>
      <c r="B1591" s="53"/>
      <c r="C1591" s="53"/>
      <c r="D1591" s="87">
        <f>Vertices[[#This Row],[followersCount]]/100000</f>
        <v>1.6199999999999999E-3</v>
      </c>
      <c r="E1591" s="84"/>
      <c r="F1591" s="15"/>
      <c r="G1591" s="15"/>
      <c r="H1591" s="67" t="str">
        <f>IF(Vertices[[#This Row],[Size]]&gt;50,Vertices[[#This Row],[Vertex]],"")</f>
        <v/>
      </c>
      <c r="I1591" s="67"/>
      <c r="J1591" s="67"/>
      <c r="K1591" s="16"/>
      <c r="L1591" s="88"/>
      <c r="M1591" s="89">
        <v>5808.478515625</v>
      </c>
      <c r="N1591" s="89">
        <v>8884.478515625</v>
      </c>
      <c r="O1591" s="78"/>
      <c r="P1591" s="90"/>
      <c r="Q1591" s="90"/>
      <c r="R1591" s="116"/>
      <c r="S1591" s="116"/>
      <c r="T1591" s="116"/>
      <c r="U1591" s="116"/>
      <c r="V1591" s="117"/>
      <c r="W1591" s="117"/>
      <c r="X1591" s="117"/>
      <c r="Y1591" s="117"/>
      <c r="Z1591" s="51"/>
      <c r="AA1591" s="85">
        <v>1591</v>
      </c>
      <c r="AB1591" s="85"/>
      <c r="AC1591">
        <v>477</v>
      </c>
      <c r="AD1591">
        <v>162</v>
      </c>
      <c r="AE1591">
        <v>441</v>
      </c>
      <c r="AF1591">
        <v>463</v>
      </c>
    </row>
    <row r="1592" spans="1:32" x14ac:dyDescent="0.3">
      <c r="A1592" t="s">
        <v>2003</v>
      </c>
      <c r="B1592" s="53"/>
      <c r="C1592" s="53"/>
      <c r="D1592" s="87">
        <f>Vertices[[#This Row],[followersCount]]/100000</f>
        <v>1.8699999999999999E-3</v>
      </c>
      <c r="E1592" s="84"/>
      <c r="F1592" s="15"/>
      <c r="G1592" s="15"/>
      <c r="H1592" s="67" t="str">
        <f>IF(Vertices[[#This Row],[Size]]&gt;50,Vertices[[#This Row],[Vertex]],"")</f>
        <v/>
      </c>
      <c r="I1592" s="67"/>
      <c r="J1592" s="67"/>
      <c r="K1592" s="16"/>
      <c r="L1592" s="88"/>
      <c r="M1592" s="89">
        <v>9237.796875</v>
      </c>
      <c r="N1592" s="89">
        <v>6058.9521484375</v>
      </c>
      <c r="O1592" s="78"/>
      <c r="P1592" s="90"/>
      <c r="Q1592" s="90"/>
      <c r="R1592" s="116"/>
      <c r="S1592" s="116"/>
      <c r="T1592" s="116"/>
      <c r="U1592" s="116"/>
      <c r="V1592" s="117"/>
      <c r="W1592" s="117"/>
      <c r="X1592" s="117"/>
      <c r="Y1592" s="117"/>
      <c r="Z1592" s="51"/>
      <c r="AA1592" s="85">
        <v>1592</v>
      </c>
      <c r="AB1592" s="85"/>
      <c r="AC1592">
        <v>1588</v>
      </c>
      <c r="AD1592">
        <v>187</v>
      </c>
      <c r="AE1592">
        <v>643</v>
      </c>
      <c r="AF1592">
        <v>203</v>
      </c>
    </row>
    <row r="1593" spans="1:32" x14ac:dyDescent="0.3">
      <c r="A1593" t="s">
        <v>468</v>
      </c>
      <c r="B1593" s="53"/>
      <c r="C1593" s="53"/>
      <c r="D1593" s="87">
        <f>Vertices[[#This Row],[followersCount]]/100000</f>
        <v>1.7340000000000001E-2</v>
      </c>
      <c r="E1593" s="84"/>
      <c r="F1593" s="15"/>
      <c r="G1593" s="15"/>
      <c r="H1593" s="67" t="str">
        <f>IF(Vertices[[#This Row],[Size]]&gt;50,Vertices[[#This Row],[Vertex]],"")</f>
        <v/>
      </c>
      <c r="I1593" s="67"/>
      <c r="J1593" s="67"/>
      <c r="K1593" s="16"/>
      <c r="L1593" s="88"/>
      <c r="M1593" s="89">
        <v>4209.732421875</v>
      </c>
      <c r="N1593" s="89">
        <v>4602.3408203125</v>
      </c>
      <c r="O1593" s="78"/>
      <c r="P1593" s="90"/>
      <c r="Q1593" s="90"/>
      <c r="R1593" s="116"/>
      <c r="S1593" s="116"/>
      <c r="T1593" s="116"/>
      <c r="U1593" s="116"/>
      <c r="V1593" s="117"/>
      <c r="W1593" s="117"/>
      <c r="X1593" s="117"/>
      <c r="Y1593" s="117"/>
      <c r="Z1593" s="51"/>
      <c r="AA1593" s="85">
        <v>1593</v>
      </c>
      <c r="AB1593" s="85"/>
      <c r="AC1593">
        <v>7867</v>
      </c>
      <c r="AD1593">
        <v>1734</v>
      </c>
      <c r="AE1593">
        <v>54</v>
      </c>
      <c r="AF1593">
        <v>897</v>
      </c>
    </row>
    <row r="1594" spans="1:32" x14ac:dyDescent="0.3">
      <c r="A1594" t="s">
        <v>2004</v>
      </c>
      <c r="B1594" s="53"/>
      <c r="C1594" s="53"/>
      <c r="D1594" s="87">
        <f>Vertices[[#This Row],[followersCount]]/100000</f>
        <v>2.112E-2</v>
      </c>
      <c r="E1594" s="84"/>
      <c r="F1594" s="15"/>
      <c r="G1594" s="15"/>
      <c r="H1594" s="67" t="str">
        <f>IF(Vertices[[#This Row],[Size]]&gt;50,Vertices[[#This Row],[Vertex]],"")</f>
        <v/>
      </c>
      <c r="I1594" s="67"/>
      <c r="J1594" s="67"/>
      <c r="K1594" s="16"/>
      <c r="L1594" s="88"/>
      <c r="M1594" s="89">
        <v>8055.79638671875</v>
      </c>
      <c r="N1594" s="89">
        <v>8404.3046875</v>
      </c>
      <c r="O1594" s="78"/>
      <c r="P1594" s="90"/>
      <c r="Q1594" s="90"/>
      <c r="R1594" s="116"/>
      <c r="S1594" s="116"/>
      <c r="T1594" s="116"/>
      <c r="U1594" s="116"/>
      <c r="V1594" s="117"/>
      <c r="W1594" s="117"/>
      <c r="X1594" s="117"/>
      <c r="Y1594" s="117"/>
      <c r="Z1594" s="51"/>
      <c r="AA1594" s="85">
        <v>1594</v>
      </c>
      <c r="AB1594" s="85"/>
      <c r="AC1594">
        <v>2449</v>
      </c>
      <c r="AD1594">
        <v>2112</v>
      </c>
      <c r="AE1594">
        <v>11</v>
      </c>
      <c r="AF1594">
        <v>2508</v>
      </c>
    </row>
    <row r="1595" spans="1:32" x14ac:dyDescent="0.3">
      <c r="A1595" t="s">
        <v>476</v>
      </c>
      <c r="B1595" s="53"/>
      <c r="C1595" s="53"/>
      <c r="D1595" s="87">
        <f>Vertices[[#This Row],[followersCount]]/100000</f>
        <v>0.21690999999999999</v>
      </c>
      <c r="E1595" s="84"/>
      <c r="F1595" s="15"/>
      <c r="G1595" s="15"/>
      <c r="H1595" s="67" t="str">
        <f>IF(Vertices[[#This Row],[Size]]&gt;50,Vertices[[#This Row],[Vertex]],"")</f>
        <v/>
      </c>
      <c r="I1595" s="67"/>
      <c r="J1595" s="67"/>
      <c r="K1595" s="16"/>
      <c r="L1595" s="88"/>
      <c r="M1595" s="89">
        <v>4577.39599609375</v>
      </c>
      <c r="N1595" s="89">
        <v>6036.26123046875</v>
      </c>
      <c r="O1595" s="78"/>
      <c r="P1595" s="90"/>
      <c r="Q1595" s="90"/>
      <c r="R1595" s="116"/>
      <c r="S1595" s="116"/>
      <c r="T1595" s="116"/>
      <c r="U1595" s="116"/>
      <c r="V1595" s="117"/>
      <c r="W1595" s="117"/>
      <c r="X1595" s="117"/>
      <c r="Y1595" s="117"/>
      <c r="Z1595" s="51"/>
      <c r="AA1595" s="85">
        <v>1595</v>
      </c>
      <c r="AB1595" s="85"/>
      <c r="AC1595">
        <v>4026</v>
      </c>
      <c r="AD1595">
        <v>21691</v>
      </c>
      <c r="AE1595">
        <v>78</v>
      </c>
      <c r="AF1595">
        <v>1494</v>
      </c>
    </row>
    <row r="1596" spans="1:32" x14ac:dyDescent="0.3">
      <c r="A1596" t="s">
        <v>475</v>
      </c>
      <c r="B1596" s="53"/>
      <c r="C1596" s="53"/>
      <c r="D1596" s="87">
        <f>Vertices[[#This Row],[followersCount]]/100000</f>
        <v>0.17344999999999999</v>
      </c>
      <c r="E1596" s="84"/>
      <c r="F1596" s="15"/>
      <c r="G1596" s="15"/>
      <c r="H1596" s="67" t="str">
        <f>IF(Vertices[[#This Row],[Size]]&gt;50,Vertices[[#This Row],[Vertex]],"")</f>
        <v/>
      </c>
      <c r="I1596" s="67"/>
      <c r="J1596" s="67"/>
      <c r="K1596" s="16"/>
      <c r="L1596" s="88"/>
      <c r="M1596" s="89">
        <v>5233.70556640625</v>
      </c>
      <c r="N1596" s="89">
        <v>3825.468505859375</v>
      </c>
      <c r="O1596" s="78"/>
      <c r="P1596" s="90"/>
      <c r="Q1596" s="90"/>
      <c r="R1596" s="116"/>
      <c r="S1596" s="116"/>
      <c r="T1596" s="116"/>
      <c r="U1596" s="116"/>
      <c r="V1596" s="117"/>
      <c r="W1596" s="117"/>
      <c r="X1596" s="117"/>
      <c r="Y1596" s="117"/>
      <c r="Z1596" s="51"/>
      <c r="AA1596" s="85">
        <v>1596</v>
      </c>
      <c r="AB1596" s="85"/>
      <c r="AC1596">
        <v>30448</v>
      </c>
      <c r="AD1596">
        <v>17345</v>
      </c>
      <c r="AE1596">
        <v>3507</v>
      </c>
      <c r="AF1596">
        <v>8539</v>
      </c>
    </row>
    <row r="1597" spans="1:32" x14ac:dyDescent="0.3">
      <c r="A1597" t="s">
        <v>2005</v>
      </c>
      <c r="B1597" s="53"/>
      <c r="C1597" s="53"/>
      <c r="D1597" s="87">
        <f>Vertices[[#This Row],[followersCount]]/100000</f>
        <v>8.0700000000000008E-3</v>
      </c>
      <c r="E1597" s="84"/>
      <c r="F1597" s="15"/>
      <c r="G1597" s="15"/>
      <c r="H1597" s="67" t="str">
        <f>IF(Vertices[[#This Row],[Size]]&gt;50,Vertices[[#This Row],[Vertex]],"")</f>
        <v/>
      </c>
      <c r="I1597" s="67"/>
      <c r="J1597" s="67"/>
      <c r="K1597" s="16"/>
      <c r="L1597" s="88"/>
      <c r="M1597" s="89">
        <v>215.20896911621094</v>
      </c>
      <c r="N1597" s="89">
        <v>3435.30517578125</v>
      </c>
      <c r="O1597" s="78"/>
      <c r="P1597" s="90"/>
      <c r="Q1597" s="90"/>
      <c r="R1597" s="116"/>
      <c r="S1597" s="116"/>
      <c r="T1597" s="116"/>
      <c r="U1597" s="116"/>
      <c r="V1597" s="117"/>
      <c r="W1597" s="117"/>
      <c r="X1597" s="117"/>
      <c r="Y1597" s="117"/>
      <c r="Z1597" s="51"/>
      <c r="AA1597" s="85">
        <v>1597</v>
      </c>
      <c r="AB1597" s="85"/>
      <c r="AC1597">
        <v>1314</v>
      </c>
      <c r="AD1597">
        <v>807</v>
      </c>
      <c r="AE1597">
        <v>1488</v>
      </c>
      <c r="AF1597">
        <v>2190</v>
      </c>
    </row>
    <row r="1598" spans="1:32" x14ac:dyDescent="0.3">
      <c r="A1598" t="s">
        <v>2006</v>
      </c>
      <c r="B1598" s="53"/>
      <c r="C1598" s="53"/>
      <c r="D1598" s="87">
        <f>Vertices[[#This Row],[followersCount]]/100000</f>
        <v>1.4109999999999999E-2</v>
      </c>
      <c r="E1598" s="84"/>
      <c r="F1598" s="15"/>
      <c r="G1598" s="15"/>
      <c r="H1598" s="67" t="str">
        <f>IF(Vertices[[#This Row],[Size]]&gt;50,Vertices[[#This Row],[Vertex]],"")</f>
        <v/>
      </c>
      <c r="I1598" s="67"/>
      <c r="J1598" s="67"/>
      <c r="K1598" s="16"/>
      <c r="L1598" s="88"/>
      <c r="M1598" s="89">
        <v>5854.68359375</v>
      </c>
      <c r="N1598" s="89">
        <v>626.64093017578125</v>
      </c>
      <c r="O1598" s="78"/>
      <c r="P1598" s="90"/>
      <c r="Q1598" s="90"/>
      <c r="R1598" s="116"/>
      <c r="S1598" s="116"/>
      <c r="T1598" s="116"/>
      <c r="U1598" s="116"/>
      <c r="V1598" s="117"/>
      <c r="W1598" s="117"/>
      <c r="X1598" s="117"/>
      <c r="Y1598" s="117"/>
      <c r="Z1598" s="51"/>
      <c r="AA1598" s="85">
        <v>1598</v>
      </c>
      <c r="AB1598" s="85"/>
      <c r="AC1598">
        <v>6540</v>
      </c>
      <c r="AD1598">
        <v>1411</v>
      </c>
      <c r="AE1598">
        <v>186</v>
      </c>
      <c r="AF1598">
        <v>1162</v>
      </c>
    </row>
    <row r="1599" spans="1:32" x14ac:dyDescent="0.3">
      <c r="A1599" t="s">
        <v>2007</v>
      </c>
      <c r="B1599" s="53"/>
      <c r="C1599" s="53"/>
      <c r="D1599" s="87">
        <f>Vertices[[#This Row],[followersCount]]/100000</f>
        <v>2.0400000000000001E-3</v>
      </c>
      <c r="E1599" s="84"/>
      <c r="F1599" s="15"/>
      <c r="G1599" s="15"/>
      <c r="H1599" s="67" t="str">
        <f>IF(Vertices[[#This Row],[Size]]&gt;50,Vertices[[#This Row],[Vertex]],"")</f>
        <v/>
      </c>
      <c r="I1599" s="67"/>
      <c r="J1599" s="67"/>
      <c r="K1599" s="16"/>
      <c r="L1599" s="88"/>
      <c r="M1599" s="89">
        <v>8811.9990234375</v>
      </c>
      <c r="N1599" s="89">
        <v>2657.889404296875</v>
      </c>
      <c r="O1599" s="78"/>
      <c r="P1599" s="90"/>
      <c r="Q1599" s="90"/>
      <c r="R1599" s="116"/>
      <c r="S1599" s="116"/>
      <c r="T1599" s="116"/>
      <c r="U1599" s="116"/>
      <c r="V1599" s="117"/>
      <c r="W1599" s="117"/>
      <c r="X1599" s="117"/>
      <c r="Y1599" s="117"/>
      <c r="Z1599" s="51"/>
      <c r="AA1599" s="85">
        <v>1599</v>
      </c>
      <c r="AB1599" s="85"/>
      <c r="AC1599">
        <v>1673</v>
      </c>
      <c r="AD1599">
        <v>204</v>
      </c>
      <c r="AE1599">
        <v>728</v>
      </c>
      <c r="AF1599">
        <v>258</v>
      </c>
    </row>
    <row r="1600" spans="1:32" x14ac:dyDescent="0.3">
      <c r="A1600" t="s">
        <v>2008</v>
      </c>
      <c r="B1600" s="53"/>
      <c r="C1600" s="53"/>
      <c r="D1600" s="87">
        <f>Vertices[[#This Row],[followersCount]]/100000</f>
        <v>1.09E-3</v>
      </c>
      <c r="E1600" s="84"/>
      <c r="F1600" s="15"/>
      <c r="G1600" s="15"/>
      <c r="H1600" s="67" t="str">
        <f>IF(Vertices[[#This Row],[Size]]&gt;50,Vertices[[#This Row],[Vertex]],"")</f>
        <v/>
      </c>
      <c r="I1600" s="67"/>
      <c r="J1600" s="67"/>
      <c r="K1600" s="16"/>
      <c r="L1600" s="88"/>
      <c r="M1600" s="89">
        <v>2711.37939453125</v>
      </c>
      <c r="N1600" s="89">
        <v>8041.2216796875</v>
      </c>
      <c r="O1600" s="78"/>
      <c r="P1600" s="90"/>
      <c r="Q1600" s="90"/>
      <c r="R1600" s="116"/>
      <c r="S1600" s="116"/>
      <c r="T1600" s="116"/>
      <c r="U1600" s="116"/>
      <c r="V1600" s="117"/>
      <c r="W1600" s="117"/>
      <c r="X1600" s="117"/>
      <c r="Y1600" s="117"/>
      <c r="Z1600" s="51"/>
      <c r="AA1600" s="85">
        <v>1600</v>
      </c>
      <c r="AB1600" s="85"/>
      <c r="AC1600">
        <v>635</v>
      </c>
      <c r="AD1600">
        <v>109</v>
      </c>
      <c r="AE1600">
        <v>16</v>
      </c>
      <c r="AF1600">
        <v>156</v>
      </c>
    </row>
    <row r="1601" spans="1:32" x14ac:dyDescent="0.3">
      <c r="A1601" t="s">
        <v>2009</v>
      </c>
      <c r="B1601" s="53"/>
      <c r="C1601" s="53"/>
      <c r="D1601" s="87">
        <f>Vertices[[#This Row],[followersCount]]/100000</f>
        <v>1.7000000000000001E-4</v>
      </c>
      <c r="E1601" s="84"/>
      <c r="F1601" s="15"/>
      <c r="G1601" s="15"/>
      <c r="H1601" s="67" t="str">
        <f>IF(Vertices[[#This Row],[Size]]&gt;50,Vertices[[#This Row],[Vertex]],"")</f>
        <v/>
      </c>
      <c r="I1601" s="67"/>
      <c r="J1601" s="67"/>
      <c r="K1601" s="16"/>
      <c r="L1601" s="88"/>
      <c r="M1601" s="89">
        <v>5433.3896484375</v>
      </c>
      <c r="N1601" s="89">
        <v>8278.8525390625</v>
      </c>
      <c r="O1601" s="78"/>
      <c r="P1601" s="90"/>
      <c r="Q1601" s="90"/>
      <c r="R1601" s="116"/>
      <c r="S1601" s="116"/>
      <c r="T1601" s="116"/>
      <c r="U1601" s="116"/>
      <c r="V1601" s="117"/>
      <c r="W1601" s="117"/>
      <c r="X1601" s="117"/>
      <c r="Y1601" s="117"/>
      <c r="Z1601" s="51"/>
      <c r="AA1601" s="85">
        <v>1601</v>
      </c>
      <c r="AB1601" s="85"/>
      <c r="AC1601">
        <v>0</v>
      </c>
      <c r="AD1601">
        <v>17</v>
      </c>
      <c r="AE1601">
        <v>0</v>
      </c>
      <c r="AF1601">
        <v>95</v>
      </c>
    </row>
    <row r="1602" spans="1:32" x14ac:dyDescent="0.3">
      <c r="A1602" t="s">
        <v>2010</v>
      </c>
      <c r="B1602" s="53"/>
      <c r="C1602" s="53"/>
      <c r="D1602" s="87">
        <f>Vertices[[#This Row],[followersCount]]/100000</f>
        <v>5.4000000000000001E-4</v>
      </c>
      <c r="E1602" s="84"/>
      <c r="F1602" s="15"/>
      <c r="G1602" s="15"/>
      <c r="H1602" s="67" t="str">
        <f>IF(Vertices[[#This Row],[Size]]&gt;50,Vertices[[#This Row],[Vertex]],"")</f>
        <v/>
      </c>
      <c r="I1602" s="67"/>
      <c r="J1602" s="67"/>
      <c r="K1602" s="16"/>
      <c r="L1602" s="88"/>
      <c r="M1602" s="89">
        <v>3956.775634765625</v>
      </c>
      <c r="N1602" s="89">
        <v>9444.240234375</v>
      </c>
      <c r="O1602" s="78"/>
      <c r="P1602" s="90"/>
      <c r="Q1602" s="90"/>
      <c r="R1602" s="116"/>
      <c r="S1602" s="116"/>
      <c r="T1602" s="116"/>
      <c r="U1602" s="116"/>
      <c r="V1602" s="117"/>
      <c r="W1602" s="117"/>
      <c r="X1602" s="117"/>
      <c r="Y1602" s="117"/>
      <c r="Z1602" s="51"/>
      <c r="AA1602" s="85">
        <v>1602</v>
      </c>
      <c r="AB1602" s="85"/>
      <c r="AC1602">
        <v>94</v>
      </c>
      <c r="AD1602">
        <v>54</v>
      </c>
      <c r="AE1602">
        <v>1</v>
      </c>
      <c r="AF1602">
        <v>197</v>
      </c>
    </row>
    <row r="1603" spans="1:32" x14ac:dyDescent="0.3">
      <c r="A1603" t="s">
        <v>2011</v>
      </c>
      <c r="B1603" s="53"/>
      <c r="C1603" s="53"/>
      <c r="D1603" s="87">
        <f>Vertices[[#This Row],[followersCount]]/100000</f>
        <v>2.5699999999999998E-3</v>
      </c>
      <c r="E1603" s="84"/>
      <c r="F1603" s="15"/>
      <c r="G1603" s="15"/>
      <c r="H1603" s="67" t="str">
        <f>IF(Vertices[[#This Row],[Size]]&gt;50,Vertices[[#This Row],[Vertex]],"")</f>
        <v/>
      </c>
      <c r="I1603" s="67"/>
      <c r="J1603" s="67"/>
      <c r="K1603" s="16"/>
      <c r="L1603" s="88"/>
      <c r="M1603" s="89">
        <v>8943.541015625</v>
      </c>
      <c r="N1603" s="89">
        <v>6598.55322265625</v>
      </c>
      <c r="O1603" s="78"/>
      <c r="P1603" s="90"/>
      <c r="Q1603" s="90"/>
      <c r="R1603" s="116"/>
      <c r="S1603" s="116"/>
      <c r="T1603" s="116"/>
      <c r="U1603" s="116"/>
      <c r="V1603" s="117"/>
      <c r="W1603" s="117"/>
      <c r="X1603" s="117"/>
      <c r="Y1603" s="117"/>
      <c r="Z1603" s="51"/>
      <c r="AA1603" s="85">
        <v>1603</v>
      </c>
      <c r="AB1603" s="85"/>
      <c r="AC1603">
        <v>1935</v>
      </c>
      <c r="AD1603">
        <v>257</v>
      </c>
      <c r="AE1603">
        <v>18</v>
      </c>
      <c r="AF1603">
        <v>463</v>
      </c>
    </row>
    <row r="1604" spans="1:32" x14ac:dyDescent="0.3">
      <c r="A1604" t="s">
        <v>2012</v>
      </c>
      <c r="B1604" s="53"/>
      <c r="C1604" s="53"/>
      <c r="D1604" s="87">
        <f>Vertices[[#This Row],[followersCount]]/100000</f>
        <v>6.9100000000000003E-3</v>
      </c>
      <c r="E1604" s="84"/>
      <c r="F1604" s="15"/>
      <c r="G1604" s="15"/>
      <c r="H1604" s="67" t="str">
        <f>IF(Vertices[[#This Row],[Size]]&gt;50,Vertices[[#This Row],[Vertex]],"")</f>
        <v/>
      </c>
      <c r="I1604" s="67"/>
      <c r="J1604" s="67"/>
      <c r="K1604" s="16"/>
      <c r="L1604" s="88"/>
      <c r="M1604" s="89">
        <v>2991.1083984375</v>
      </c>
      <c r="N1604" s="89">
        <v>595.4195556640625</v>
      </c>
      <c r="O1604" s="78"/>
      <c r="P1604" s="90"/>
      <c r="Q1604" s="90"/>
      <c r="R1604" s="116"/>
      <c r="S1604" s="116"/>
      <c r="T1604" s="116"/>
      <c r="U1604" s="116"/>
      <c r="V1604" s="117"/>
      <c r="W1604" s="117"/>
      <c r="X1604" s="117"/>
      <c r="Y1604" s="117"/>
      <c r="Z1604" s="51"/>
      <c r="AA1604" s="85">
        <v>1604</v>
      </c>
      <c r="AB1604" s="85"/>
      <c r="AC1604">
        <v>18824</v>
      </c>
      <c r="AD1604">
        <v>691</v>
      </c>
      <c r="AE1604">
        <v>38380</v>
      </c>
      <c r="AF1604">
        <v>549</v>
      </c>
    </row>
    <row r="1605" spans="1:32" x14ac:dyDescent="0.3">
      <c r="A1605" t="s">
        <v>2013</v>
      </c>
      <c r="B1605" s="53"/>
      <c r="C1605" s="53"/>
      <c r="D1605" s="87">
        <f>Vertices[[#This Row],[followersCount]]/100000</f>
        <v>5.4000000000000001E-4</v>
      </c>
      <c r="E1605" s="84"/>
      <c r="F1605" s="15"/>
      <c r="G1605" s="15"/>
      <c r="H1605" s="67" t="str">
        <f>IF(Vertices[[#This Row],[Size]]&gt;50,Vertices[[#This Row],[Vertex]],"")</f>
        <v/>
      </c>
      <c r="I1605" s="67"/>
      <c r="J1605" s="67"/>
      <c r="K1605" s="16"/>
      <c r="L1605" s="88"/>
      <c r="M1605" s="89">
        <v>3512.885986328125</v>
      </c>
      <c r="N1605" s="89">
        <v>1773.056640625</v>
      </c>
      <c r="O1605" s="78"/>
      <c r="P1605" s="90"/>
      <c r="Q1605" s="90"/>
      <c r="R1605" s="116"/>
      <c r="S1605" s="116"/>
      <c r="T1605" s="116"/>
      <c r="U1605" s="116"/>
      <c r="V1605" s="117"/>
      <c r="W1605" s="117"/>
      <c r="X1605" s="117"/>
      <c r="Y1605" s="117"/>
      <c r="Z1605" s="51"/>
      <c r="AA1605" s="85">
        <v>1605</v>
      </c>
      <c r="AB1605" s="85"/>
      <c r="AC1605">
        <v>15</v>
      </c>
      <c r="AD1605">
        <v>54</v>
      </c>
      <c r="AE1605">
        <v>311</v>
      </c>
      <c r="AF1605">
        <v>360</v>
      </c>
    </row>
    <row r="1606" spans="1:32" x14ac:dyDescent="0.3">
      <c r="A1606" t="s">
        <v>2014</v>
      </c>
      <c r="B1606" s="53"/>
      <c r="C1606" s="53"/>
      <c r="D1606" s="87">
        <f>Vertices[[#This Row],[followersCount]]/100000</f>
        <v>8.9700000000000005E-3</v>
      </c>
      <c r="E1606" s="84"/>
      <c r="F1606" s="15"/>
      <c r="G1606" s="15"/>
      <c r="H1606" s="67" t="str">
        <f>IF(Vertices[[#This Row],[Size]]&gt;50,Vertices[[#This Row],[Vertex]],"")</f>
        <v/>
      </c>
      <c r="I1606" s="67"/>
      <c r="J1606" s="67"/>
      <c r="K1606" s="16"/>
      <c r="L1606" s="88"/>
      <c r="M1606" s="89">
        <v>3091.444580078125</v>
      </c>
      <c r="N1606" s="89">
        <v>9225.4091796875</v>
      </c>
      <c r="O1606" s="78"/>
      <c r="P1606" s="90"/>
      <c r="Q1606" s="90"/>
      <c r="R1606" s="116"/>
      <c r="S1606" s="116"/>
      <c r="T1606" s="116"/>
      <c r="U1606" s="116"/>
      <c r="V1606" s="117"/>
      <c r="W1606" s="117"/>
      <c r="X1606" s="117"/>
      <c r="Y1606" s="117"/>
      <c r="Z1606" s="51"/>
      <c r="AA1606" s="85">
        <v>1606</v>
      </c>
      <c r="AB1606" s="85"/>
      <c r="AC1606">
        <v>5530</v>
      </c>
      <c r="AD1606">
        <v>897</v>
      </c>
      <c r="AE1606">
        <v>77</v>
      </c>
      <c r="AF1606">
        <v>1181</v>
      </c>
    </row>
    <row r="1607" spans="1:32" x14ac:dyDescent="0.3">
      <c r="A1607" t="s">
        <v>2015</v>
      </c>
      <c r="B1607" s="53"/>
      <c r="C1607" s="53"/>
      <c r="D1607" s="87">
        <f>Vertices[[#This Row],[followersCount]]/100000</f>
        <v>9.3000000000000005E-4</v>
      </c>
      <c r="E1607" s="84"/>
      <c r="F1607" s="15"/>
      <c r="G1607" s="15"/>
      <c r="H1607" s="67" t="str">
        <f>IF(Vertices[[#This Row],[Size]]&gt;50,Vertices[[#This Row],[Vertex]],"")</f>
        <v/>
      </c>
      <c r="I1607" s="67"/>
      <c r="J1607" s="67"/>
      <c r="K1607" s="16"/>
      <c r="L1607" s="88"/>
      <c r="M1607" s="89">
        <v>8128.6123046875</v>
      </c>
      <c r="N1607" s="89">
        <v>2174.34765625</v>
      </c>
      <c r="O1607" s="78"/>
      <c r="P1607" s="90"/>
      <c r="Q1607" s="90"/>
      <c r="R1607" s="116"/>
      <c r="S1607" s="116"/>
      <c r="T1607" s="116"/>
      <c r="U1607" s="116"/>
      <c r="V1607" s="117"/>
      <c r="W1607" s="117"/>
      <c r="X1607" s="117"/>
      <c r="Y1607" s="117"/>
      <c r="Z1607" s="51"/>
      <c r="AA1607" s="85">
        <v>1607</v>
      </c>
      <c r="AB1607" s="85"/>
      <c r="AC1607">
        <v>4343</v>
      </c>
      <c r="AD1607">
        <v>93</v>
      </c>
      <c r="AE1607">
        <v>4764</v>
      </c>
      <c r="AF1607">
        <v>1445</v>
      </c>
    </row>
    <row r="1608" spans="1:32" x14ac:dyDescent="0.3">
      <c r="A1608" t="s">
        <v>2016</v>
      </c>
      <c r="B1608" s="53"/>
      <c r="C1608" s="53"/>
      <c r="D1608" s="87">
        <f>Vertices[[#This Row],[followersCount]]/100000</f>
        <v>2.5000000000000001E-4</v>
      </c>
      <c r="E1608" s="84"/>
      <c r="F1608" s="15"/>
      <c r="G1608" s="15"/>
      <c r="H1608" s="67" t="str">
        <f>IF(Vertices[[#This Row],[Size]]&gt;50,Vertices[[#This Row],[Vertex]],"")</f>
        <v/>
      </c>
      <c r="I1608" s="67"/>
      <c r="J1608" s="67"/>
      <c r="K1608" s="16"/>
      <c r="L1608" s="88"/>
      <c r="M1608" s="89">
        <v>3787.203857421875</v>
      </c>
      <c r="N1608" s="89">
        <v>9513.091796875</v>
      </c>
      <c r="O1608" s="78"/>
      <c r="P1608" s="90"/>
      <c r="Q1608" s="90"/>
      <c r="R1608" s="116"/>
      <c r="S1608" s="116"/>
      <c r="T1608" s="116"/>
      <c r="U1608" s="116"/>
      <c r="V1608" s="117"/>
      <c r="W1608" s="117"/>
      <c r="X1608" s="117"/>
      <c r="Y1608" s="117"/>
      <c r="Z1608" s="51"/>
      <c r="AA1608" s="85">
        <v>1608</v>
      </c>
      <c r="AB1608" s="85"/>
      <c r="AC1608">
        <v>3</v>
      </c>
      <c r="AD1608">
        <v>25</v>
      </c>
      <c r="AE1608">
        <v>0</v>
      </c>
      <c r="AF1608">
        <v>56</v>
      </c>
    </row>
    <row r="1609" spans="1:32" x14ac:dyDescent="0.3">
      <c r="A1609" t="s">
        <v>2017</v>
      </c>
      <c r="B1609" s="53"/>
      <c r="C1609" s="53"/>
      <c r="D1609" s="87">
        <f>Vertices[[#This Row],[followersCount]]/100000</f>
        <v>2.0600000000000002E-3</v>
      </c>
      <c r="E1609" s="84"/>
      <c r="F1609" s="15"/>
      <c r="G1609" s="15"/>
      <c r="H1609" s="67" t="str">
        <f>IF(Vertices[[#This Row],[Size]]&gt;50,Vertices[[#This Row],[Vertex]],"")</f>
        <v/>
      </c>
      <c r="I1609" s="67"/>
      <c r="J1609" s="67"/>
      <c r="K1609" s="16"/>
      <c r="L1609" s="88"/>
      <c r="M1609" s="89">
        <v>5922.67529296875</v>
      </c>
      <c r="N1609" s="89">
        <v>9846.4912109375</v>
      </c>
      <c r="O1609" s="78"/>
      <c r="P1609" s="90"/>
      <c r="Q1609" s="90"/>
      <c r="R1609" s="116"/>
      <c r="S1609" s="116"/>
      <c r="T1609" s="116"/>
      <c r="U1609" s="116"/>
      <c r="V1609" s="117"/>
      <c r="W1609" s="117"/>
      <c r="X1609" s="117"/>
      <c r="Y1609" s="117"/>
      <c r="Z1609" s="51"/>
      <c r="AA1609" s="85">
        <v>1609</v>
      </c>
      <c r="AB1609" s="85"/>
      <c r="AC1609">
        <v>668</v>
      </c>
      <c r="AD1609">
        <v>206</v>
      </c>
      <c r="AE1609">
        <v>1138</v>
      </c>
      <c r="AF1609">
        <v>727</v>
      </c>
    </row>
    <row r="1610" spans="1:32" x14ac:dyDescent="0.3">
      <c r="A1610" t="s">
        <v>2018</v>
      </c>
      <c r="B1610" s="53"/>
      <c r="C1610" s="53"/>
      <c r="D1610" s="87">
        <f>Vertices[[#This Row],[followersCount]]/100000</f>
        <v>8.0000000000000007E-5</v>
      </c>
      <c r="E1610" s="84"/>
      <c r="F1610" s="15"/>
      <c r="G1610" s="15"/>
      <c r="H1610" s="67" t="str">
        <f>IF(Vertices[[#This Row],[Size]]&gt;50,Vertices[[#This Row],[Vertex]],"")</f>
        <v/>
      </c>
      <c r="I1610" s="67"/>
      <c r="J1610" s="67"/>
      <c r="K1610" s="16"/>
      <c r="L1610" s="88"/>
      <c r="M1610" s="89">
        <v>4934.69384765625</v>
      </c>
      <c r="N1610" s="89">
        <v>938.33013916015625</v>
      </c>
      <c r="O1610" s="78"/>
      <c r="P1610" s="90"/>
      <c r="Q1610" s="90"/>
      <c r="R1610" s="116"/>
      <c r="S1610" s="116"/>
      <c r="T1610" s="116"/>
      <c r="U1610" s="116"/>
      <c r="V1610" s="117"/>
      <c r="W1610" s="117"/>
      <c r="X1610" s="117"/>
      <c r="Y1610" s="117"/>
      <c r="Z1610" s="51"/>
      <c r="AA1610" s="85">
        <v>1610</v>
      </c>
      <c r="AB1610" s="85"/>
      <c r="AC1610">
        <v>1</v>
      </c>
      <c r="AD1610">
        <v>8</v>
      </c>
      <c r="AE1610">
        <v>0</v>
      </c>
      <c r="AF1610">
        <v>2</v>
      </c>
    </row>
    <row r="1611" spans="1:32" x14ac:dyDescent="0.3">
      <c r="A1611" t="s">
        <v>490</v>
      </c>
      <c r="B1611" s="53"/>
      <c r="C1611" s="53"/>
      <c r="D1611" s="87">
        <f>Vertices[[#This Row],[followersCount]]/100000</f>
        <v>1.18512</v>
      </c>
      <c r="E1611" s="84"/>
      <c r="F1611" s="15"/>
      <c r="G1611" s="15"/>
      <c r="H1611" s="67" t="str">
        <f>IF(Vertices[[#This Row],[Size]]&gt;50,Vertices[[#This Row],[Vertex]],"")</f>
        <v/>
      </c>
      <c r="I1611" s="67"/>
      <c r="J1611" s="67"/>
      <c r="K1611" s="16"/>
      <c r="L1611" s="88"/>
      <c r="M1611" s="89">
        <v>4387.18212890625</v>
      </c>
      <c r="N1611" s="89">
        <v>3986.874267578125</v>
      </c>
      <c r="O1611" s="78"/>
      <c r="P1611" s="90"/>
      <c r="Q1611" s="90"/>
      <c r="R1611" s="116"/>
      <c r="S1611" s="116"/>
      <c r="T1611" s="116"/>
      <c r="U1611" s="116"/>
      <c r="V1611" s="117"/>
      <c r="W1611" s="117"/>
      <c r="X1611" s="117"/>
      <c r="Y1611" s="117"/>
      <c r="Z1611" s="51"/>
      <c r="AA1611" s="85">
        <v>1611</v>
      </c>
      <c r="AB1611" s="85"/>
      <c r="AC1611">
        <v>10718</v>
      </c>
      <c r="AD1611">
        <v>118512</v>
      </c>
      <c r="AE1611">
        <v>7604</v>
      </c>
      <c r="AF1611">
        <v>13710</v>
      </c>
    </row>
    <row r="1612" spans="1:32" x14ac:dyDescent="0.3">
      <c r="A1612" t="s">
        <v>2019</v>
      </c>
      <c r="B1612" s="53"/>
      <c r="C1612" s="53"/>
      <c r="D1612" s="87">
        <f>Vertices[[#This Row],[followersCount]]/100000</f>
        <v>1.33E-3</v>
      </c>
      <c r="E1612" s="84"/>
      <c r="F1612" s="15"/>
      <c r="G1612" s="15"/>
      <c r="H1612" s="67" t="str">
        <f>IF(Vertices[[#This Row],[Size]]&gt;50,Vertices[[#This Row],[Vertex]],"")</f>
        <v/>
      </c>
      <c r="I1612" s="67"/>
      <c r="J1612" s="67"/>
      <c r="K1612" s="16"/>
      <c r="L1612" s="88"/>
      <c r="M1612" s="89">
        <v>1301.029052734375</v>
      </c>
      <c r="N1612" s="89">
        <v>6740.16650390625</v>
      </c>
      <c r="O1612" s="78"/>
      <c r="P1612" s="90"/>
      <c r="Q1612" s="90"/>
      <c r="R1612" s="116"/>
      <c r="S1612" s="116"/>
      <c r="T1612" s="116"/>
      <c r="U1612" s="116"/>
      <c r="V1612" s="117"/>
      <c r="W1612" s="117"/>
      <c r="X1612" s="117"/>
      <c r="Y1612" s="117"/>
      <c r="Z1612" s="51"/>
      <c r="AA1612" s="85">
        <v>1612</v>
      </c>
      <c r="AB1612" s="85"/>
      <c r="AC1612">
        <v>1590</v>
      </c>
      <c r="AD1612">
        <v>133</v>
      </c>
      <c r="AE1612">
        <v>1296</v>
      </c>
      <c r="AF1612">
        <v>313</v>
      </c>
    </row>
    <row r="1613" spans="1:32" x14ac:dyDescent="0.3">
      <c r="A1613" t="s">
        <v>2020</v>
      </c>
      <c r="B1613" s="53"/>
      <c r="C1613" s="53"/>
      <c r="D1613" s="87">
        <f>Vertices[[#This Row],[followersCount]]/100000</f>
        <v>4.5999999999999999E-3</v>
      </c>
      <c r="E1613" s="84"/>
      <c r="F1613" s="15"/>
      <c r="G1613" s="15"/>
      <c r="H1613" s="67" t="str">
        <f>IF(Vertices[[#This Row],[Size]]&gt;50,Vertices[[#This Row],[Vertex]],"")</f>
        <v/>
      </c>
      <c r="I1613" s="67"/>
      <c r="J1613" s="67"/>
      <c r="K1613" s="16"/>
      <c r="L1613" s="88"/>
      <c r="M1613" s="89">
        <v>2716.295654296875</v>
      </c>
      <c r="N1613" s="89">
        <v>8588.0947265625</v>
      </c>
      <c r="O1613" s="78"/>
      <c r="P1613" s="90"/>
      <c r="Q1613" s="90"/>
      <c r="R1613" s="116"/>
      <c r="S1613" s="116"/>
      <c r="T1613" s="116"/>
      <c r="U1613" s="116"/>
      <c r="V1613" s="117"/>
      <c r="W1613" s="117"/>
      <c r="X1613" s="117"/>
      <c r="Y1613" s="117"/>
      <c r="Z1613" s="51"/>
      <c r="AA1613" s="85">
        <v>1613</v>
      </c>
      <c r="AB1613" s="85"/>
      <c r="AC1613">
        <v>422</v>
      </c>
      <c r="AD1613">
        <v>460</v>
      </c>
      <c r="AE1613">
        <v>158</v>
      </c>
      <c r="AF1613">
        <v>560</v>
      </c>
    </row>
    <row r="1614" spans="1:32" x14ac:dyDescent="0.3">
      <c r="A1614" t="s">
        <v>400</v>
      </c>
      <c r="B1614" s="53"/>
      <c r="C1614" s="53"/>
      <c r="D1614" s="87">
        <f>Vertices[[#This Row],[followersCount]]/100000</f>
        <v>2.3000000000000001E-4</v>
      </c>
      <c r="E1614" s="84"/>
      <c r="F1614" s="15"/>
      <c r="G1614" s="15"/>
      <c r="H1614" s="67" t="str">
        <f>IF(Vertices[[#This Row],[Size]]&gt;50,Vertices[[#This Row],[Vertex]],"")</f>
        <v/>
      </c>
      <c r="I1614" s="67"/>
      <c r="J1614" s="67"/>
      <c r="K1614" s="16"/>
      <c r="L1614" s="88"/>
      <c r="M1614" s="89">
        <v>5241.1279296875</v>
      </c>
      <c r="N1614" s="89">
        <v>5801.302734375</v>
      </c>
      <c r="O1614" s="78"/>
      <c r="P1614" s="90"/>
      <c r="Q1614" s="90"/>
      <c r="R1614" s="116"/>
      <c r="S1614" s="116"/>
      <c r="T1614" s="116"/>
      <c r="U1614" s="116"/>
      <c r="V1614" s="117"/>
      <c r="W1614" s="117"/>
      <c r="X1614" s="117"/>
      <c r="Y1614" s="117"/>
      <c r="Z1614" s="51"/>
      <c r="AA1614" s="85">
        <v>1614</v>
      </c>
      <c r="AB1614" s="85"/>
      <c r="AC1614">
        <v>16</v>
      </c>
      <c r="AD1614">
        <v>23</v>
      </c>
      <c r="AE1614">
        <v>7</v>
      </c>
      <c r="AF1614">
        <v>56</v>
      </c>
    </row>
    <row r="1615" spans="1:32" x14ac:dyDescent="0.3">
      <c r="A1615" t="s">
        <v>2021</v>
      </c>
      <c r="B1615" s="53"/>
      <c r="C1615" s="53"/>
      <c r="D1615" s="87">
        <f>Vertices[[#This Row],[followersCount]]/100000</f>
        <v>7.2000000000000005E-4</v>
      </c>
      <c r="E1615" s="84"/>
      <c r="F1615" s="15"/>
      <c r="G1615" s="15"/>
      <c r="H1615" s="67" t="str">
        <f>IF(Vertices[[#This Row],[Size]]&gt;50,Vertices[[#This Row],[Vertex]],"")</f>
        <v/>
      </c>
      <c r="I1615" s="67"/>
      <c r="J1615" s="67"/>
      <c r="K1615" s="16"/>
      <c r="L1615" s="88"/>
      <c r="M1615" s="89">
        <v>6403.92626953125</v>
      </c>
      <c r="N1615" s="89">
        <v>8233.15234375</v>
      </c>
      <c r="O1615" s="78"/>
      <c r="P1615" s="90"/>
      <c r="Q1615" s="90"/>
      <c r="R1615" s="116"/>
      <c r="S1615" s="116"/>
      <c r="T1615" s="116"/>
      <c r="U1615" s="116"/>
      <c r="V1615" s="117"/>
      <c r="W1615" s="117"/>
      <c r="X1615" s="117"/>
      <c r="Y1615" s="117"/>
      <c r="Z1615" s="51"/>
      <c r="AA1615" s="85">
        <v>1615</v>
      </c>
      <c r="AB1615" s="85"/>
      <c r="AC1615">
        <v>55</v>
      </c>
      <c r="AD1615">
        <v>72</v>
      </c>
      <c r="AE1615">
        <v>10</v>
      </c>
      <c r="AF1615">
        <v>76</v>
      </c>
    </row>
    <row r="1616" spans="1:32" x14ac:dyDescent="0.3">
      <c r="A1616" t="s">
        <v>2022</v>
      </c>
      <c r="B1616" s="53"/>
      <c r="C1616" s="53"/>
      <c r="D1616" s="87">
        <f>Vertices[[#This Row],[followersCount]]/100000</f>
        <v>6.7000000000000002E-4</v>
      </c>
      <c r="E1616" s="84"/>
      <c r="F1616" s="15"/>
      <c r="G1616" s="15"/>
      <c r="H1616" s="67" t="str">
        <f>IF(Vertices[[#This Row],[Size]]&gt;50,Vertices[[#This Row],[Vertex]],"")</f>
        <v/>
      </c>
      <c r="I1616" s="67"/>
      <c r="J1616" s="67"/>
      <c r="K1616" s="16"/>
      <c r="L1616" s="88"/>
      <c r="M1616" s="89">
        <v>6184.71923828125</v>
      </c>
      <c r="N1616" s="89">
        <v>301.16891479492188</v>
      </c>
      <c r="O1616" s="78"/>
      <c r="P1616" s="90"/>
      <c r="Q1616" s="90"/>
      <c r="R1616" s="116"/>
      <c r="S1616" s="116"/>
      <c r="T1616" s="116"/>
      <c r="U1616" s="116"/>
      <c r="V1616" s="117"/>
      <c r="W1616" s="117"/>
      <c r="X1616" s="117"/>
      <c r="Y1616" s="117"/>
      <c r="Z1616" s="51"/>
      <c r="AA1616" s="85">
        <v>1616</v>
      </c>
      <c r="AB1616" s="85"/>
      <c r="AC1616">
        <v>282</v>
      </c>
      <c r="AD1616">
        <v>67</v>
      </c>
      <c r="AE1616">
        <v>15</v>
      </c>
      <c r="AF1616">
        <v>312</v>
      </c>
    </row>
    <row r="1617" spans="1:32" x14ac:dyDescent="0.3">
      <c r="A1617" t="s">
        <v>2023</v>
      </c>
      <c r="B1617" s="53"/>
      <c r="C1617" s="53"/>
      <c r="D1617" s="87">
        <f>Vertices[[#This Row],[followersCount]]/100000</f>
        <v>3.2200000000000002E-3</v>
      </c>
      <c r="E1617" s="84"/>
      <c r="F1617" s="15"/>
      <c r="G1617" s="15"/>
      <c r="H1617" s="67" t="str">
        <f>IF(Vertices[[#This Row],[Size]]&gt;50,Vertices[[#This Row],[Vertex]],"")</f>
        <v/>
      </c>
      <c r="I1617" s="67"/>
      <c r="J1617" s="67"/>
      <c r="K1617" s="16"/>
      <c r="L1617" s="88"/>
      <c r="M1617" s="89">
        <v>4095.111328125</v>
      </c>
      <c r="N1617" s="89">
        <v>214.56539916992188</v>
      </c>
      <c r="O1617" s="78"/>
      <c r="P1617" s="90"/>
      <c r="Q1617" s="90"/>
      <c r="R1617" s="116"/>
      <c r="S1617" s="116"/>
      <c r="T1617" s="116"/>
      <c r="U1617" s="116"/>
      <c r="V1617" s="117"/>
      <c r="W1617" s="117"/>
      <c r="X1617" s="117"/>
      <c r="Y1617" s="117"/>
      <c r="Z1617" s="51"/>
      <c r="AA1617" s="85">
        <v>1617</v>
      </c>
      <c r="AB1617" s="85"/>
      <c r="AC1617">
        <v>1457</v>
      </c>
      <c r="AD1617">
        <v>322</v>
      </c>
      <c r="AE1617">
        <v>1292</v>
      </c>
      <c r="AF1617">
        <v>808</v>
      </c>
    </row>
    <row r="1618" spans="1:32" x14ac:dyDescent="0.3">
      <c r="A1618" t="s">
        <v>2024</v>
      </c>
      <c r="B1618" s="53"/>
      <c r="C1618" s="53"/>
      <c r="D1618" s="87">
        <f>Vertices[[#This Row],[followersCount]]/100000</f>
        <v>1.0300000000000001E-3</v>
      </c>
      <c r="E1618" s="84"/>
      <c r="F1618" s="15"/>
      <c r="G1618" s="15"/>
      <c r="H1618" s="67" t="str">
        <f>IF(Vertices[[#This Row],[Size]]&gt;50,Vertices[[#This Row],[Vertex]],"")</f>
        <v/>
      </c>
      <c r="I1618" s="67"/>
      <c r="J1618" s="67"/>
      <c r="K1618" s="16"/>
      <c r="L1618" s="88"/>
      <c r="M1618" s="89">
        <v>6967.8984375</v>
      </c>
      <c r="N1618" s="89">
        <v>4736.6611328125</v>
      </c>
      <c r="O1618" s="78"/>
      <c r="P1618" s="90"/>
      <c r="Q1618" s="90"/>
      <c r="R1618" s="116"/>
      <c r="S1618" s="116"/>
      <c r="T1618" s="116"/>
      <c r="U1618" s="116"/>
      <c r="V1618" s="117"/>
      <c r="W1618" s="117"/>
      <c r="X1618" s="117"/>
      <c r="Y1618" s="117"/>
      <c r="Z1618" s="51"/>
      <c r="AA1618" s="85">
        <v>1618</v>
      </c>
      <c r="AB1618" s="85"/>
      <c r="AC1618">
        <v>115</v>
      </c>
      <c r="AD1618">
        <v>103</v>
      </c>
      <c r="AE1618">
        <v>79</v>
      </c>
      <c r="AF1618">
        <v>567</v>
      </c>
    </row>
    <row r="1619" spans="1:32" x14ac:dyDescent="0.3">
      <c r="A1619" t="s">
        <v>2025</v>
      </c>
      <c r="B1619" s="53"/>
      <c r="C1619" s="53"/>
      <c r="D1619" s="87">
        <f>Vertices[[#This Row],[followersCount]]/100000</f>
        <v>2.811E-2</v>
      </c>
      <c r="E1619" s="84"/>
      <c r="F1619" s="15"/>
      <c r="G1619" s="15"/>
      <c r="H1619" s="67" t="str">
        <f>IF(Vertices[[#This Row],[Size]]&gt;50,Vertices[[#This Row],[Vertex]],"")</f>
        <v/>
      </c>
      <c r="I1619" s="67"/>
      <c r="J1619" s="67"/>
      <c r="K1619" s="16"/>
      <c r="L1619" s="88"/>
      <c r="M1619" s="89">
        <v>3018.6923828125</v>
      </c>
      <c r="N1619" s="89">
        <v>7866.96240234375</v>
      </c>
      <c r="O1619" s="78"/>
      <c r="P1619" s="90"/>
      <c r="Q1619" s="90"/>
      <c r="R1619" s="116"/>
      <c r="S1619" s="116"/>
      <c r="T1619" s="116"/>
      <c r="U1619" s="116"/>
      <c r="V1619" s="117"/>
      <c r="W1619" s="117"/>
      <c r="X1619" s="117"/>
      <c r="Y1619" s="117"/>
      <c r="Z1619" s="51"/>
      <c r="AA1619" s="85">
        <v>1619</v>
      </c>
      <c r="AB1619" s="85"/>
      <c r="AC1619">
        <v>2095</v>
      </c>
      <c r="AD1619">
        <v>2811</v>
      </c>
      <c r="AE1619">
        <v>371</v>
      </c>
      <c r="AF1619">
        <v>2091</v>
      </c>
    </row>
    <row r="1620" spans="1:32" x14ac:dyDescent="0.3">
      <c r="A1620" t="s">
        <v>2026</v>
      </c>
      <c r="B1620" s="53"/>
      <c r="C1620" s="53"/>
      <c r="D1620" s="87">
        <f>Vertices[[#This Row],[followersCount]]/100000</f>
        <v>9.2000000000000003E-4</v>
      </c>
      <c r="E1620" s="84"/>
      <c r="F1620" s="15"/>
      <c r="G1620" s="15"/>
      <c r="H1620" s="67" t="str">
        <f>IF(Vertices[[#This Row],[Size]]&gt;50,Vertices[[#This Row],[Vertex]],"")</f>
        <v/>
      </c>
      <c r="I1620" s="67"/>
      <c r="J1620" s="67"/>
      <c r="K1620" s="16"/>
      <c r="L1620" s="88"/>
      <c r="M1620" s="89">
        <v>1900.3165283203125</v>
      </c>
      <c r="N1620" s="89">
        <v>4310.8095703125</v>
      </c>
      <c r="O1620" s="78"/>
      <c r="P1620" s="90"/>
      <c r="Q1620" s="90"/>
      <c r="R1620" s="116"/>
      <c r="S1620" s="116"/>
      <c r="T1620" s="116"/>
      <c r="U1620" s="116"/>
      <c r="V1620" s="117"/>
      <c r="W1620" s="117"/>
      <c r="X1620" s="117"/>
      <c r="Y1620" s="117"/>
      <c r="Z1620" s="51"/>
      <c r="AA1620" s="85">
        <v>1620</v>
      </c>
      <c r="AB1620" s="85"/>
      <c r="AC1620">
        <v>41</v>
      </c>
      <c r="AD1620">
        <v>92</v>
      </c>
      <c r="AE1620">
        <v>43</v>
      </c>
      <c r="AF1620">
        <v>194</v>
      </c>
    </row>
    <row r="1621" spans="1:32" x14ac:dyDescent="0.3">
      <c r="A1621" t="s">
        <v>2027</v>
      </c>
      <c r="B1621" s="53"/>
      <c r="C1621" s="53"/>
      <c r="D1621" s="87">
        <f>Vertices[[#This Row],[followersCount]]/100000</f>
        <v>2.9999999999999997E-4</v>
      </c>
      <c r="E1621" s="84"/>
      <c r="F1621" s="15"/>
      <c r="G1621" s="15"/>
      <c r="H1621" s="67" t="str">
        <f>IF(Vertices[[#This Row],[Size]]&gt;50,Vertices[[#This Row],[Vertex]],"")</f>
        <v/>
      </c>
      <c r="I1621" s="67"/>
      <c r="J1621" s="67"/>
      <c r="K1621" s="16"/>
      <c r="L1621" s="88"/>
      <c r="M1621" s="89">
        <v>6892.86572265625</v>
      </c>
      <c r="N1621" s="89">
        <v>1146.7578125</v>
      </c>
      <c r="O1621" s="78"/>
      <c r="P1621" s="90"/>
      <c r="Q1621" s="90"/>
      <c r="R1621" s="116"/>
      <c r="S1621" s="116"/>
      <c r="T1621" s="116"/>
      <c r="U1621" s="116"/>
      <c r="V1621" s="117"/>
      <c r="W1621" s="117"/>
      <c r="X1621" s="117"/>
      <c r="Y1621" s="117"/>
      <c r="Z1621" s="51"/>
      <c r="AA1621" s="85">
        <v>1621</v>
      </c>
      <c r="AB1621" s="85"/>
      <c r="AC1621">
        <v>14</v>
      </c>
      <c r="AD1621">
        <v>30</v>
      </c>
      <c r="AE1621">
        <v>0</v>
      </c>
      <c r="AF1621">
        <v>112</v>
      </c>
    </row>
    <row r="1622" spans="1:32" x14ac:dyDescent="0.3">
      <c r="A1622" t="s">
        <v>2028</v>
      </c>
      <c r="B1622" s="53"/>
      <c r="C1622" s="53"/>
      <c r="D1622" s="87">
        <f>Vertices[[#This Row],[followersCount]]/100000</f>
        <v>9.1E-4</v>
      </c>
      <c r="E1622" s="84"/>
      <c r="F1622" s="15"/>
      <c r="G1622" s="15"/>
      <c r="H1622" s="67" t="str">
        <f>IF(Vertices[[#This Row],[Size]]&gt;50,Vertices[[#This Row],[Vertex]],"")</f>
        <v/>
      </c>
      <c r="I1622" s="67"/>
      <c r="J1622" s="67"/>
      <c r="K1622" s="16"/>
      <c r="L1622" s="88"/>
      <c r="M1622" s="89">
        <v>1900.7779541015625</v>
      </c>
      <c r="N1622" s="89">
        <v>7733.828125</v>
      </c>
      <c r="O1622" s="78"/>
      <c r="P1622" s="90"/>
      <c r="Q1622" s="90"/>
      <c r="R1622" s="116"/>
      <c r="S1622" s="116"/>
      <c r="T1622" s="116"/>
      <c r="U1622" s="116"/>
      <c r="V1622" s="117"/>
      <c r="W1622" s="117"/>
      <c r="X1622" s="117"/>
      <c r="Y1622" s="117"/>
      <c r="Z1622" s="51"/>
      <c r="AA1622" s="85">
        <v>1622</v>
      </c>
      <c r="AB1622" s="85"/>
      <c r="AC1622">
        <v>1403</v>
      </c>
      <c r="AD1622">
        <v>91</v>
      </c>
      <c r="AE1622">
        <v>6</v>
      </c>
      <c r="AF1622">
        <v>201</v>
      </c>
    </row>
    <row r="1623" spans="1:32" x14ac:dyDescent="0.3">
      <c r="A1623" t="s">
        <v>2029</v>
      </c>
      <c r="B1623" s="53"/>
      <c r="C1623" s="53"/>
      <c r="D1623" s="87">
        <f>Vertices[[#This Row],[followersCount]]/100000</f>
        <v>1.25E-3</v>
      </c>
      <c r="E1623" s="84"/>
      <c r="F1623" s="15"/>
      <c r="G1623" s="15"/>
      <c r="H1623" s="67" t="str">
        <f>IF(Vertices[[#This Row],[Size]]&gt;50,Vertices[[#This Row],[Vertex]],"")</f>
        <v/>
      </c>
      <c r="I1623" s="67"/>
      <c r="J1623" s="67"/>
      <c r="K1623" s="16"/>
      <c r="L1623" s="88"/>
      <c r="M1623" s="89">
        <v>742.449951171875</v>
      </c>
      <c r="N1623" s="89">
        <v>2849.547119140625</v>
      </c>
      <c r="O1623" s="78"/>
      <c r="P1623" s="90"/>
      <c r="Q1623" s="90"/>
      <c r="R1623" s="116"/>
      <c r="S1623" s="116"/>
      <c r="T1623" s="116"/>
      <c r="U1623" s="116"/>
      <c r="V1623" s="117"/>
      <c r="W1623" s="117"/>
      <c r="X1623" s="117"/>
      <c r="Y1623" s="117"/>
      <c r="Z1623" s="51"/>
      <c r="AA1623" s="85">
        <v>1623</v>
      </c>
      <c r="AB1623" s="85"/>
      <c r="AC1623">
        <v>61</v>
      </c>
      <c r="AD1623">
        <v>125</v>
      </c>
      <c r="AE1623">
        <v>8</v>
      </c>
      <c r="AF1623">
        <v>34</v>
      </c>
    </row>
    <row r="1624" spans="1:32" x14ac:dyDescent="0.3">
      <c r="A1624" t="s">
        <v>2030</v>
      </c>
      <c r="B1624" s="53"/>
      <c r="C1624" s="53"/>
      <c r="D1624" s="87">
        <f>Vertices[[#This Row],[followersCount]]/100000</f>
        <v>3.7440000000000001E-2</v>
      </c>
      <c r="E1624" s="84"/>
      <c r="F1624" s="15"/>
      <c r="G1624" s="15"/>
      <c r="H1624" s="67" t="str">
        <f>IF(Vertices[[#This Row],[Size]]&gt;50,Vertices[[#This Row],[Vertex]],"")</f>
        <v/>
      </c>
      <c r="I1624" s="67"/>
      <c r="J1624" s="67"/>
      <c r="K1624" s="16"/>
      <c r="L1624" s="88"/>
      <c r="M1624" s="89">
        <v>7658.435546875</v>
      </c>
      <c r="N1624" s="89">
        <v>8544.7294921875</v>
      </c>
      <c r="O1624" s="78"/>
      <c r="P1624" s="90"/>
      <c r="Q1624" s="90"/>
      <c r="R1624" s="116"/>
      <c r="S1624" s="116"/>
      <c r="T1624" s="116"/>
      <c r="U1624" s="116"/>
      <c r="V1624" s="117"/>
      <c r="W1624" s="117"/>
      <c r="X1624" s="117"/>
      <c r="Y1624" s="117"/>
      <c r="Z1624" s="51"/>
      <c r="AA1624" s="85">
        <v>1624</v>
      </c>
      <c r="AB1624" s="85"/>
      <c r="AC1624">
        <v>7668</v>
      </c>
      <c r="AD1624">
        <v>3744</v>
      </c>
      <c r="AE1624">
        <v>31</v>
      </c>
      <c r="AF1624">
        <v>2331</v>
      </c>
    </row>
    <row r="1625" spans="1:32" x14ac:dyDescent="0.3">
      <c r="A1625" t="s">
        <v>2031</v>
      </c>
      <c r="B1625" s="53"/>
      <c r="C1625" s="53"/>
      <c r="D1625" s="87">
        <f>Vertices[[#This Row],[followersCount]]/100000</f>
        <v>9.3999999999999997E-4</v>
      </c>
      <c r="E1625" s="84"/>
      <c r="F1625" s="15"/>
      <c r="G1625" s="15"/>
      <c r="H1625" s="67" t="str">
        <f>IF(Vertices[[#This Row],[Size]]&gt;50,Vertices[[#This Row],[Vertex]],"")</f>
        <v/>
      </c>
      <c r="I1625" s="67"/>
      <c r="J1625" s="67"/>
      <c r="K1625" s="16"/>
      <c r="L1625" s="88"/>
      <c r="M1625" s="89">
        <v>2066.9794921875</v>
      </c>
      <c r="N1625" s="89">
        <v>1548.12890625</v>
      </c>
      <c r="O1625" s="78"/>
      <c r="P1625" s="90"/>
      <c r="Q1625" s="90"/>
      <c r="R1625" s="116"/>
      <c r="S1625" s="116"/>
      <c r="T1625" s="116"/>
      <c r="U1625" s="116"/>
      <c r="V1625" s="117"/>
      <c r="W1625" s="117"/>
      <c r="X1625" s="117"/>
      <c r="Y1625" s="117"/>
      <c r="Z1625" s="51"/>
      <c r="AA1625" s="85">
        <v>1625</v>
      </c>
      <c r="AB1625" s="85"/>
      <c r="AC1625">
        <v>203</v>
      </c>
      <c r="AD1625">
        <v>94</v>
      </c>
      <c r="AE1625">
        <v>953</v>
      </c>
      <c r="AF1625">
        <v>197</v>
      </c>
    </row>
    <row r="1626" spans="1:32" x14ac:dyDescent="0.3">
      <c r="A1626" t="s">
        <v>2032</v>
      </c>
      <c r="B1626" s="53"/>
      <c r="C1626" s="53"/>
      <c r="D1626" s="87">
        <f>Vertices[[#This Row],[followersCount]]/100000</f>
        <v>1.24E-3</v>
      </c>
      <c r="E1626" s="84"/>
      <c r="F1626" s="15"/>
      <c r="G1626" s="15"/>
      <c r="H1626" s="67" t="str">
        <f>IF(Vertices[[#This Row],[Size]]&gt;50,Vertices[[#This Row],[Vertex]],"")</f>
        <v/>
      </c>
      <c r="I1626" s="67"/>
      <c r="J1626" s="67"/>
      <c r="K1626" s="16"/>
      <c r="L1626" s="88"/>
      <c r="M1626" s="89">
        <v>2813.04052734375</v>
      </c>
      <c r="N1626" s="89">
        <v>8497.6259765625</v>
      </c>
      <c r="O1626" s="78"/>
      <c r="P1626" s="90"/>
      <c r="Q1626" s="90"/>
      <c r="R1626" s="116"/>
      <c r="S1626" s="116"/>
      <c r="T1626" s="116"/>
      <c r="U1626" s="116"/>
      <c r="V1626" s="117"/>
      <c r="W1626" s="117"/>
      <c r="X1626" s="117"/>
      <c r="Y1626" s="117"/>
      <c r="Z1626" s="51"/>
      <c r="AA1626" s="85">
        <v>1626</v>
      </c>
      <c r="AB1626" s="85"/>
      <c r="AC1626">
        <v>628</v>
      </c>
      <c r="AD1626">
        <v>124</v>
      </c>
      <c r="AE1626">
        <v>7</v>
      </c>
      <c r="AF1626">
        <v>117</v>
      </c>
    </row>
    <row r="1627" spans="1:32" x14ac:dyDescent="0.3">
      <c r="A1627" t="s">
        <v>2033</v>
      </c>
      <c r="B1627" s="53"/>
      <c r="C1627" s="53"/>
      <c r="D1627" s="87">
        <f>Vertices[[#This Row],[followersCount]]/100000</f>
        <v>2.16E-3</v>
      </c>
      <c r="E1627" s="84"/>
      <c r="F1627" s="15"/>
      <c r="G1627" s="15"/>
      <c r="H1627" s="67" t="str">
        <f>IF(Vertices[[#This Row],[Size]]&gt;50,Vertices[[#This Row],[Vertex]],"")</f>
        <v/>
      </c>
      <c r="I1627" s="67"/>
      <c r="J1627" s="67"/>
      <c r="K1627" s="16"/>
      <c r="L1627" s="88"/>
      <c r="M1627" s="89">
        <v>4162.8076171875</v>
      </c>
      <c r="N1627" s="89">
        <v>3118.452392578125</v>
      </c>
      <c r="O1627" s="78"/>
      <c r="P1627" s="90"/>
      <c r="Q1627" s="90"/>
      <c r="R1627" s="116"/>
      <c r="S1627" s="116"/>
      <c r="T1627" s="116"/>
      <c r="U1627" s="116"/>
      <c r="V1627" s="117"/>
      <c r="W1627" s="117"/>
      <c r="X1627" s="117"/>
      <c r="Y1627" s="117"/>
      <c r="Z1627" s="51"/>
      <c r="AA1627" s="85">
        <v>1627</v>
      </c>
      <c r="AB1627" s="85"/>
      <c r="AC1627">
        <v>889</v>
      </c>
      <c r="AD1627">
        <v>216</v>
      </c>
      <c r="AE1627">
        <v>230</v>
      </c>
      <c r="AF1627">
        <v>414</v>
      </c>
    </row>
    <row r="1628" spans="1:32" x14ac:dyDescent="0.3">
      <c r="A1628" t="s">
        <v>2034</v>
      </c>
      <c r="B1628" s="53"/>
      <c r="C1628" s="53"/>
      <c r="D1628" s="87">
        <f>Vertices[[#This Row],[followersCount]]/100000</f>
        <v>1.5089999999999999E-2</v>
      </c>
      <c r="E1628" s="84"/>
      <c r="F1628" s="15"/>
      <c r="G1628" s="15"/>
      <c r="H1628" s="67" t="str">
        <f>IF(Vertices[[#This Row],[Size]]&gt;50,Vertices[[#This Row],[Vertex]],"")</f>
        <v/>
      </c>
      <c r="I1628" s="67"/>
      <c r="J1628" s="67"/>
      <c r="K1628" s="16"/>
      <c r="L1628" s="88"/>
      <c r="M1628" s="89">
        <v>3732.68408203125</v>
      </c>
      <c r="N1628" s="89">
        <v>366.70196533203125</v>
      </c>
      <c r="O1628" s="78"/>
      <c r="P1628" s="90"/>
      <c r="Q1628" s="90"/>
      <c r="R1628" s="116"/>
      <c r="S1628" s="116"/>
      <c r="T1628" s="116"/>
      <c r="U1628" s="116"/>
      <c r="V1628" s="117"/>
      <c r="W1628" s="117"/>
      <c r="X1628" s="117"/>
      <c r="Y1628" s="117"/>
      <c r="Z1628" s="51"/>
      <c r="AA1628" s="85">
        <v>1628</v>
      </c>
      <c r="AB1628" s="85"/>
      <c r="AC1628">
        <v>529</v>
      </c>
      <c r="AD1628">
        <v>1509</v>
      </c>
      <c r="AE1628">
        <v>695</v>
      </c>
      <c r="AF1628">
        <v>2023</v>
      </c>
    </row>
    <row r="1629" spans="1:32" x14ac:dyDescent="0.3">
      <c r="A1629" t="s">
        <v>2035</v>
      </c>
      <c r="B1629" s="53"/>
      <c r="C1629" s="53"/>
      <c r="D1629" s="87">
        <f>Vertices[[#This Row],[followersCount]]/100000</f>
        <v>1.617E-2</v>
      </c>
      <c r="E1629" s="84"/>
      <c r="F1629" s="15"/>
      <c r="G1629" s="15"/>
      <c r="H1629" s="67" t="str">
        <f>IF(Vertices[[#This Row],[Size]]&gt;50,Vertices[[#This Row],[Vertex]],"")</f>
        <v/>
      </c>
      <c r="I1629" s="67"/>
      <c r="J1629" s="67"/>
      <c r="K1629" s="16"/>
      <c r="L1629" s="88"/>
      <c r="M1629" s="89">
        <v>2884.568115234375</v>
      </c>
      <c r="N1629" s="89">
        <v>6747.34912109375</v>
      </c>
      <c r="O1629" s="78"/>
      <c r="P1629" s="90"/>
      <c r="Q1629" s="90"/>
      <c r="R1629" s="116"/>
      <c r="S1629" s="116"/>
      <c r="T1629" s="116"/>
      <c r="U1629" s="116"/>
      <c r="V1629" s="117"/>
      <c r="W1629" s="117"/>
      <c r="X1629" s="117"/>
      <c r="Y1629" s="117"/>
      <c r="Z1629" s="51"/>
      <c r="AA1629" s="85">
        <v>1629</v>
      </c>
      <c r="AB1629" s="85"/>
      <c r="AC1629">
        <v>1372</v>
      </c>
      <c r="AD1629">
        <v>1617</v>
      </c>
      <c r="AE1629">
        <v>139</v>
      </c>
      <c r="AF1629">
        <v>1884</v>
      </c>
    </row>
    <row r="1630" spans="1:32" x14ac:dyDescent="0.3">
      <c r="A1630" t="s">
        <v>483</v>
      </c>
      <c r="B1630" s="53"/>
      <c r="C1630" s="53"/>
      <c r="D1630" s="87">
        <f>Vertices[[#This Row],[followersCount]]/100000</f>
        <v>2.6700000000000001E-3</v>
      </c>
      <c r="E1630" s="84"/>
      <c r="F1630" s="15"/>
      <c r="G1630" s="15"/>
      <c r="H1630" s="67" t="str">
        <f>IF(Vertices[[#This Row],[Size]]&gt;50,Vertices[[#This Row],[Vertex]],"")</f>
        <v/>
      </c>
      <c r="I1630" s="67"/>
      <c r="J1630" s="67"/>
      <c r="K1630" s="16"/>
      <c r="L1630" s="88"/>
      <c r="M1630" s="89">
        <v>5494.2138671875</v>
      </c>
      <c r="N1630" s="89">
        <v>3939.06884765625</v>
      </c>
      <c r="O1630" s="78"/>
      <c r="P1630" s="90"/>
      <c r="Q1630" s="90"/>
      <c r="R1630" s="116"/>
      <c r="S1630" s="116"/>
      <c r="T1630" s="116"/>
      <c r="U1630" s="116"/>
      <c r="V1630" s="117"/>
      <c r="W1630" s="117"/>
      <c r="X1630" s="117"/>
      <c r="Y1630" s="117"/>
      <c r="Z1630" s="51"/>
      <c r="AA1630" s="85">
        <v>1630</v>
      </c>
      <c r="AB1630" s="85"/>
      <c r="AC1630">
        <v>343</v>
      </c>
      <c r="AD1630">
        <v>267</v>
      </c>
      <c r="AE1630">
        <v>64</v>
      </c>
      <c r="AF1630">
        <v>195</v>
      </c>
    </row>
    <row r="1631" spans="1:32" x14ac:dyDescent="0.3">
      <c r="A1631" t="s">
        <v>2036</v>
      </c>
      <c r="B1631" s="53"/>
      <c r="C1631" s="53"/>
      <c r="D1631" s="87">
        <f>Vertices[[#This Row],[followersCount]]/100000</f>
        <v>1.3270000000000001E-2</v>
      </c>
      <c r="E1631" s="84"/>
      <c r="F1631" s="15"/>
      <c r="G1631" s="15"/>
      <c r="H1631" s="67" t="str">
        <f>IF(Vertices[[#This Row],[Size]]&gt;50,Vertices[[#This Row],[Vertex]],"")</f>
        <v/>
      </c>
      <c r="I1631" s="67"/>
      <c r="J1631" s="67"/>
      <c r="K1631" s="16"/>
      <c r="L1631" s="88"/>
      <c r="M1631" s="89">
        <v>1024.590576171875</v>
      </c>
      <c r="N1631" s="89">
        <v>6985.3466796875</v>
      </c>
      <c r="O1631" s="78"/>
      <c r="P1631" s="90"/>
      <c r="Q1631" s="90"/>
      <c r="R1631" s="116"/>
      <c r="S1631" s="116"/>
      <c r="T1631" s="116"/>
      <c r="U1631" s="116"/>
      <c r="V1631" s="117"/>
      <c r="W1631" s="117"/>
      <c r="X1631" s="117"/>
      <c r="Y1631" s="117"/>
      <c r="Z1631" s="51"/>
      <c r="AA1631" s="85">
        <v>1631</v>
      </c>
      <c r="AB1631" s="85"/>
      <c r="AC1631">
        <v>10722</v>
      </c>
      <c r="AD1631">
        <v>1327</v>
      </c>
      <c r="AE1631">
        <v>5296</v>
      </c>
      <c r="AF1631">
        <v>1153</v>
      </c>
    </row>
    <row r="1632" spans="1:32" x14ac:dyDescent="0.3">
      <c r="A1632" t="s">
        <v>2037</v>
      </c>
      <c r="B1632" s="53"/>
      <c r="C1632" s="53"/>
      <c r="D1632" s="87">
        <f>Vertices[[#This Row],[followersCount]]/100000</f>
        <v>7.9930000000000001E-2</v>
      </c>
      <c r="E1632" s="84"/>
      <c r="F1632" s="15"/>
      <c r="G1632" s="15"/>
      <c r="H1632" s="67" t="str">
        <f>IF(Vertices[[#This Row],[Size]]&gt;50,Vertices[[#This Row],[Vertex]],"")</f>
        <v/>
      </c>
      <c r="I1632" s="67"/>
      <c r="J1632" s="67"/>
      <c r="K1632" s="16"/>
      <c r="L1632" s="88"/>
      <c r="M1632" s="89">
        <v>9238.1357421875</v>
      </c>
      <c r="N1632" s="89">
        <v>7472.52099609375</v>
      </c>
      <c r="O1632" s="78"/>
      <c r="P1632" s="90"/>
      <c r="Q1632" s="90"/>
      <c r="R1632" s="116"/>
      <c r="S1632" s="116"/>
      <c r="T1632" s="116"/>
      <c r="U1632" s="116"/>
      <c r="V1632" s="117"/>
      <c r="W1632" s="117"/>
      <c r="X1632" s="117"/>
      <c r="Y1632" s="117"/>
      <c r="Z1632" s="51"/>
      <c r="AA1632" s="85">
        <v>1632</v>
      </c>
      <c r="AB1632" s="85"/>
      <c r="AC1632">
        <v>6681</v>
      </c>
      <c r="AD1632">
        <v>7993</v>
      </c>
      <c r="AE1632">
        <v>28</v>
      </c>
      <c r="AF1632">
        <v>6353</v>
      </c>
    </row>
    <row r="1633" spans="1:32" x14ac:dyDescent="0.3">
      <c r="A1633" t="s">
        <v>2038</v>
      </c>
      <c r="B1633" s="53"/>
      <c r="C1633" s="53"/>
      <c r="D1633" s="87">
        <f>Vertices[[#This Row],[followersCount]]/100000</f>
        <v>3.9199999999999999E-3</v>
      </c>
      <c r="E1633" s="84"/>
      <c r="F1633" s="15"/>
      <c r="G1633" s="15"/>
      <c r="H1633" s="67" t="str">
        <f>IF(Vertices[[#This Row],[Size]]&gt;50,Vertices[[#This Row],[Vertex]],"")</f>
        <v/>
      </c>
      <c r="I1633" s="67"/>
      <c r="J1633" s="67"/>
      <c r="K1633" s="16"/>
      <c r="L1633" s="88"/>
      <c r="M1633" s="89">
        <v>3849.62109375</v>
      </c>
      <c r="N1633" s="89">
        <v>2182.75048828125</v>
      </c>
      <c r="O1633" s="78"/>
      <c r="P1633" s="90"/>
      <c r="Q1633" s="90"/>
      <c r="R1633" s="116"/>
      <c r="S1633" s="116"/>
      <c r="T1633" s="116"/>
      <c r="U1633" s="116"/>
      <c r="V1633" s="117"/>
      <c r="W1633" s="117"/>
      <c r="X1633" s="117"/>
      <c r="Y1633" s="117"/>
      <c r="Z1633" s="51"/>
      <c r="AA1633" s="85">
        <v>1633</v>
      </c>
      <c r="AB1633" s="85"/>
      <c r="AC1633">
        <v>1749</v>
      </c>
      <c r="AD1633">
        <v>392</v>
      </c>
      <c r="AE1633">
        <v>696</v>
      </c>
      <c r="AF1633">
        <v>754</v>
      </c>
    </row>
    <row r="1634" spans="1:32" x14ac:dyDescent="0.3">
      <c r="A1634" t="s">
        <v>482</v>
      </c>
      <c r="B1634" s="53"/>
      <c r="C1634" s="53"/>
      <c r="D1634" s="87">
        <f>Vertices[[#This Row],[followersCount]]/100000</f>
        <v>5.1900000000000002E-3</v>
      </c>
      <c r="E1634" s="84"/>
      <c r="F1634" s="15"/>
      <c r="G1634" s="15"/>
      <c r="H1634" s="67" t="str">
        <f>IF(Vertices[[#This Row],[Size]]&gt;50,Vertices[[#This Row],[Vertex]],"")</f>
        <v/>
      </c>
      <c r="I1634" s="67"/>
      <c r="J1634" s="67"/>
      <c r="K1634" s="16"/>
      <c r="L1634" s="88"/>
      <c r="M1634" s="89">
        <v>4590.3076171875</v>
      </c>
      <c r="N1634" s="89">
        <v>6482.05322265625</v>
      </c>
      <c r="O1634" s="78"/>
      <c r="P1634" s="90"/>
      <c r="Q1634" s="90"/>
      <c r="R1634" s="116"/>
      <c r="S1634" s="116"/>
      <c r="T1634" s="116"/>
      <c r="U1634" s="116"/>
      <c r="V1634" s="117"/>
      <c r="W1634" s="117"/>
      <c r="X1634" s="117"/>
      <c r="Y1634" s="117"/>
      <c r="Z1634" s="51"/>
      <c r="AA1634" s="85">
        <v>1634</v>
      </c>
      <c r="AB1634" s="85"/>
      <c r="AC1634">
        <v>1243</v>
      </c>
      <c r="AD1634">
        <v>519</v>
      </c>
      <c r="AE1634">
        <v>232</v>
      </c>
      <c r="AF1634">
        <v>810</v>
      </c>
    </row>
    <row r="1635" spans="1:32" x14ac:dyDescent="0.3">
      <c r="A1635" t="s">
        <v>326</v>
      </c>
      <c r="B1635" s="53"/>
      <c r="C1635" s="53"/>
      <c r="D1635" s="87">
        <f>Vertices[[#This Row],[followersCount]]/100000</f>
        <v>5.6800000000000002E-3</v>
      </c>
      <c r="E1635" s="84"/>
      <c r="F1635" s="15"/>
      <c r="G1635" s="15"/>
      <c r="H1635" s="67" t="str">
        <f>IF(Vertices[[#This Row],[Size]]&gt;50,Vertices[[#This Row],[Vertex]],"")</f>
        <v/>
      </c>
      <c r="I1635" s="67"/>
      <c r="J1635" s="67"/>
      <c r="K1635" s="16"/>
      <c r="L1635" s="88"/>
      <c r="M1635" s="89">
        <v>4618.8173828125</v>
      </c>
      <c r="N1635" s="89">
        <v>3833.040771484375</v>
      </c>
      <c r="O1635" s="78"/>
      <c r="P1635" s="90"/>
      <c r="Q1635" s="90"/>
      <c r="R1635" s="116"/>
      <c r="S1635" s="116"/>
      <c r="T1635" s="116"/>
      <c r="U1635" s="116"/>
      <c r="V1635" s="117"/>
      <c r="W1635" s="117"/>
      <c r="X1635" s="117"/>
      <c r="Y1635" s="117"/>
      <c r="Z1635" s="51"/>
      <c r="AA1635" s="85">
        <v>1635</v>
      </c>
      <c r="AB1635" s="85"/>
      <c r="AC1635">
        <v>1095</v>
      </c>
      <c r="AD1635">
        <v>568</v>
      </c>
      <c r="AE1635">
        <v>24</v>
      </c>
      <c r="AF1635">
        <v>613</v>
      </c>
    </row>
    <row r="1636" spans="1:32" x14ac:dyDescent="0.3">
      <c r="A1636" t="s">
        <v>478</v>
      </c>
      <c r="B1636" s="53"/>
      <c r="C1636" s="53"/>
      <c r="D1636" s="87">
        <f>Vertices[[#This Row],[followersCount]]/100000</f>
        <v>5.1000000000000004E-3</v>
      </c>
      <c r="E1636" s="84"/>
      <c r="F1636" s="15"/>
      <c r="G1636" s="15"/>
      <c r="H1636" s="67" t="str">
        <f>IF(Vertices[[#This Row],[Size]]&gt;50,Vertices[[#This Row],[Vertex]],"")</f>
        <v/>
      </c>
      <c r="I1636" s="67"/>
      <c r="J1636" s="67"/>
      <c r="K1636" s="16"/>
      <c r="L1636" s="88"/>
      <c r="M1636" s="89">
        <v>3806.689453125</v>
      </c>
      <c r="N1636" s="89">
        <v>5280.0615234375</v>
      </c>
      <c r="O1636" s="78"/>
      <c r="P1636" s="90"/>
      <c r="Q1636" s="90"/>
      <c r="R1636" s="116"/>
      <c r="S1636" s="116"/>
      <c r="T1636" s="116"/>
      <c r="U1636" s="116"/>
      <c r="V1636" s="117"/>
      <c r="W1636" s="117"/>
      <c r="X1636" s="117"/>
      <c r="Y1636" s="117"/>
      <c r="Z1636" s="51"/>
      <c r="AA1636" s="85">
        <v>1636</v>
      </c>
      <c r="AB1636" s="85"/>
      <c r="AC1636">
        <v>895</v>
      </c>
      <c r="AD1636">
        <v>510</v>
      </c>
      <c r="AE1636">
        <v>229</v>
      </c>
      <c r="AF1636">
        <v>586</v>
      </c>
    </row>
    <row r="1637" spans="1:32" x14ac:dyDescent="0.3">
      <c r="A1637" t="s">
        <v>2039</v>
      </c>
      <c r="B1637" s="53"/>
      <c r="C1637" s="53"/>
      <c r="D1637" s="87">
        <f>Vertices[[#This Row],[followersCount]]/100000</f>
        <v>1.0499999999999999E-3</v>
      </c>
      <c r="E1637" s="84"/>
      <c r="F1637" s="15"/>
      <c r="G1637" s="15"/>
      <c r="H1637" s="67" t="str">
        <f>IF(Vertices[[#This Row],[Size]]&gt;50,Vertices[[#This Row],[Vertex]],"")</f>
        <v/>
      </c>
      <c r="I1637" s="67"/>
      <c r="J1637" s="67"/>
      <c r="K1637" s="16"/>
      <c r="L1637" s="88"/>
      <c r="M1637" s="89">
        <v>7182.77734375</v>
      </c>
      <c r="N1637" s="89">
        <v>7322.935546875</v>
      </c>
      <c r="O1637" s="78"/>
      <c r="P1637" s="90"/>
      <c r="Q1637" s="90"/>
      <c r="R1637" s="116"/>
      <c r="S1637" s="116"/>
      <c r="T1637" s="116"/>
      <c r="U1637" s="116"/>
      <c r="V1637" s="117"/>
      <c r="W1637" s="117"/>
      <c r="X1637" s="117"/>
      <c r="Y1637" s="117"/>
      <c r="Z1637" s="51"/>
      <c r="AA1637" s="85">
        <v>1637</v>
      </c>
      <c r="AB1637" s="85"/>
      <c r="AC1637">
        <v>95</v>
      </c>
      <c r="AD1637">
        <v>105</v>
      </c>
      <c r="AE1637">
        <v>83</v>
      </c>
      <c r="AF1637">
        <v>96</v>
      </c>
    </row>
    <row r="1638" spans="1:32" x14ac:dyDescent="0.3">
      <c r="A1638" t="s">
        <v>2040</v>
      </c>
      <c r="B1638" s="53"/>
      <c r="C1638" s="53"/>
      <c r="D1638" s="87">
        <f>Vertices[[#This Row],[followersCount]]/100000</f>
        <v>4.0000000000000002E-4</v>
      </c>
      <c r="E1638" s="84"/>
      <c r="F1638" s="15"/>
      <c r="G1638" s="15"/>
      <c r="H1638" s="67" t="str">
        <f>IF(Vertices[[#This Row],[Size]]&gt;50,Vertices[[#This Row],[Vertex]],"")</f>
        <v/>
      </c>
      <c r="I1638" s="67"/>
      <c r="J1638" s="67"/>
      <c r="K1638" s="16"/>
      <c r="L1638" s="88"/>
      <c r="M1638" s="89">
        <v>6110.8583984375</v>
      </c>
      <c r="N1638" s="89">
        <v>6986.8369140625</v>
      </c>
      <c r="O1638" s="78"/>
      <c r="P1638" s="90"/>
      <c r="Q1638" s="90"/>
      <c r="R1638" s="116"/>
      <c r="S1638" s="116"/>
      <c r="T1638" s="116"/>
      <c r="U1638" s="116"/>
      <c r="V1638" s="117"/>
      <c r="W1638" s="117"/>
      <c r="X1638" s="117"/>
      <c r="Y1638" s="117"/>
      <c r="Z1638" s="51"/>
      <c r="AA1638" s="85">
        <v>1638</v>
      </c>
      <c r="AB1638" s="85"/>
      <c r="AC1638">
        <v>20</v>
      </c>
      <c r="AD1638">
        <v>40</v>
      </c>
      <c r="AE1638">
        <v>5</v>
      </c>
      <c r="AF1638">
        <v>294</v>
      </c>
    </row>
    <row r="1639" spans="1:32" x14ac:dyDescent="0.3">
      <c r="A1639" t="s">
        <v>2041</v>
      </c>
      <c r="B1639" s="53"/>
      <c r="C1639" s="53"/>
      <c r="D1639" s="87">
        <f>Vertices[[#This Row],[followersCount]]/100000</f>
        <v>4.6699999999999997E-3</v>
      </c>
      <c r="E1639" s="84"/>
      <c r="F1639" s="15"/>
      <c r="G1639" s="15"/>
      <c r="H1639" s="67" t="str">
        <f>IF(Vertices[[#This Row],[Size]]&gt;50,Vertices[[#This Row],[Vertex]],"")</f>
        <v/>
      </c>
      <c r="I1639" s="67"/>
      <c r="J1639" s="67"/>
      <c r="K1639" s="16"/>
      <c r="L1639" s="88"/>
      <c r="M1639" s="89">
        <v>834.63623046875</v>
      </c>
      <c r="N1639" s="89">
        <v>4644.412109375</v>
      </c>
      <c r="O1639" s="78"/>
      <c r="P1639" s="90"/>
      <c r="Q1639" s="90"/>
      <c r="R1639" s="116"/>
      <c r="S1639" s="116"/>
      <c r="T1639" s="116"/>
      <c r="U1639" s="116"/>
      <c r="V1639" s="117"/>
      <c r="W1639" s="117"/>
      <c r="X1639" s="117"/>
      <c r="Y1639" s="117"/>
      <c r="Z1639" s="51"/>
      <c r="AA1639" s="85">
        <v>1639</v>
      </c>
      <c r="AB1639" s="85"/>
      <c r="AC1639">
        <v>4229</v>
      </c>
      <c r="AD1639">
        <v>467</v>
      </c>
      <c r="AE1639">
        <v>516</v>
      </c>
      <c r="AF1639">
        <v>1041</v>
      </c>
    </row>
    <row r="1640" spans="1:32" x14ac:dyDescent="0.3">
      <c r="A1640" t="s">
        <v>2042</v>
      </c>
      <c r="B1640" s="53"/>
      <c r="C1640" s="53"/>
      <c r="D1640" s="87">
        <f>Vertices[[#This Row],[followersCount]]/100000</f>
        <v>1.75E-3</v>
      </c>
      <c r="E1640" s="84"/>
      <c r="F1640" s="15"/>
      <c r="G1640" s="15"/>
      <c r="H1640" s="67" t="str">
        <f>IF(Vertices[[#This Row],[Size]]&gt;50,Vertices[[#This Row],[Vertex]],"")</f>
        <v/>
      </c>
      <c r="I1640" s="67"/>
      <c r="J1640" s="67"/>
      <c r="K1640" s="16"/>
      <c r="L1640" s="88"/>
      <c r="M1640" s="89">
        <v>7379.72802734375</v>
      </c>
      <c r="N1640" s="89">
        <v>3753.136962890625</v>
      </c>
      <c r="O1640" s="78"/>
      <c r="P1640" s="90"/>
      <c r="Q1640" s="90"/>
      <c r="R1640" s="116"/>
      <c r="S1640" s="116"/>
      <c r="T1640" s="116"/>
      <c r="U1640" s="116"/>
      <c r="V1640" s="117"/>
      <c r="W1640" s="117"/>
      <c r="X1640" s="117"/>
      <c r="Y1640" s="117"/>
      <c r="Z1640" s="51"/>
      <c r="AA1640" s="85">
        <v>1640</v>
      </c>
      <c r="AB1640" s="85"/>
      <c r="AC1640">
        <v>2042</v>
      </c>
      <c r="AD1640">
        <v>175</v>
      </c>
      <c r="AE1640">
        <v>827</v>
      </c>
      <c r="AF1640">
        <v>625</v>
      </c>
    </row>
    <row r="1641" spans="1:32" x14ac:dyDescent="0.3">
      <c r="A1641" t="s">
        <v>2043</v>
      </c>
      <c r="B1641" s="53"/>
      <c r="C1641" s="53"/>
      <c r="D1641" s="87">
        <f>Vertices[[#This Row],[followersCount]]/100000</f>
        <v>7.1000000000000002E-4</v>
      </c>
      <c r="E1641" s="84"/>
      <c r="F1641" s="15"/>
      <c r="G1641" s="15"/>
      <c r="H1641" s="67" t="str">
        <f>IF(Vertices[[#This Row],[Size]]&gt;50,Vertices[[#This Row],[Vertex]],"")</f>
        <v/>
      </c>
      <c r="I1641" s="67"/>
      <c r="J1641" s="67"/>
      <c r="K1641" s="16"/>
      <c r="L1641" s="88"/>
      <c r="M1641" s="89">
        <v>6938.833984375</v>
      </c>
      <c r="N1641" s="89">
        <v>1766.0703125</v>
      </c>
      <c r="O1641" s="78"/>
      <c r="P1641" s="90"/>
      <c r="Q1641" s="90"/>
      <c r="R1641" s="116"/>
      <c r="S1641" s="116"/>
      <c r="T1641" s="116"/>
      <c r="U1641" s="116"/>
      <c r="V1641" s="117"/>
      <c r="W1641" s="117"/>
      <c r="X1641" s="117"/>
      <c r="Y1641" s="117"/>
      <c r="Z1641" s="51"/>
      <c r="AA1641" s="85">
        <v>1641</v>
      </c>
      <c r="AB1641" s="85"/>
      <c r="AC1641">
        <v>115</v>
      </c>
      <c r="AD1641">
        <v>71</v>
      </c>
      <c r="AE1641">
        <v>17</v>
      </c>
      <c r="AF1641">
        <v>211</v>
      </c>
    </row>
    <row r="1642" spans="1:32" x14ac:dyDescent="0.3">
      <c r="A1642" t="s">
        <v>2044</v>
      </c>
      <c r="B1642" s="53"/>
      <c r="C1642" s="53"/>
      <c r="D1642" s="87">
        <f>Vertices[[#This Row],[followersCount]]/100000</f>
        <v>1.4499999999999999E-3</v>
      </c>
      <c r="E1642" s="84"/>
      <c r="F1642" s="15"/>
      <c r="G1642" s="15"/>
      <c r="H1642" s="67" t="str">
        <f>IF(Vertices[[#This Row],[Size]]&gt;50,Vertices[[#This Row],[Vertex]],"")</f>
        <v/>
      </c>
      <c r="I1642" s="67"/>
      <c r="J1642" s="67"/>
      <c r="K1642" s="16"/>
      <c r="L1642" s="88"/>
      <c r="M1642" s="89">
        <v>3641.8798828125</v>
      </c>
      <c r="N1642" s="89">
        <v>2253.384765625</v>
      </c>
      <c r="O1642" s="78"/>
      <c r="P1642" s="90"/>
      <c r="Q1642" s="90"/>
      <c r="R1642" s="116"/>
      <c r="S1642" s="116"/>
      <c r="T1642" s="116"/>
      <c r="U1642" s="116"/>
      <c r="V1642" s="117"/>
      <c r="W1642" s="117"/>
      <c r="X1642" s="117"/>
      <c r="Y1642" s="117"/>
      <c r="Z1642" s="51"/>
      <c r="AA1642" s="85">
        <v>1642</v>
      </c>
      <c r="AB1642" s="85"/>
      <c r="AC1642">
        <v>311</v>
      </c>
      <c r="AD1642">
        <v>145</v>
      </c>
      <c r="AE1642">
        <v>4</v>
      </c>
      <c r="AF1642">
        <v>11</v>
      </c>
    </row>
    <row r="1643" spans="1:32" x14ac:dyDescent="0.3">
      <c r="A1643" t="s">
        <v>2045</v>
      </c>
      <c r="B1643" s="53"/>
      <c r="C1643" s="53"/>
      <c r="D1643" s="87">
        <f>Vertices[[#This Row],[followersCount]]/100000</f>
        <v>1.6000000000000001E-4</v>
      </c>
      <c r="E1643" s="84"/>
      <c r="F1643" s="15"/>
      <c r="G1643" s="15"/>
      <c r="H1643" s="67" t="str">
        <f>IF(Vertices[[#This Row],[Size]]&gt;50,Vertices[[#This Row],[Vertex]],"")</f>
        <v/>
      </c>
      <c r="I1643" s="67"/>
      <c r="J1643" s="67"/>
      <c r="K1643" s="16"/>
      <c r="L1643" s="88"/>
      <c r="M1643" s="89">
        <v>8783.666015625</v>
      </c>
      <c r="N1643" s="89">
        <v>7061.42236328125</v>
      </c>
      <c r="O1643" s="78"/>
      <c r="P1643" s="90"/>
      <c r="Q1643" s="90"/>
      <c r="R1643" s="116"/>
      <c r="S1643" s="116"/>
      <c r="T1643" s="116"/>
      <c r="U1643" s="116"/>
      <c r="V1643" s="117"/>
      <c r="W1643" s="117"/>
      <c r="X1643" s="117"/>
      <c r="Y1643" s="117"/>
      <c r="Z1643" s="51"/>
      <c r="AA1643" s="85">
        <v>1643</v>
      </c>
      <c r="AB1643" s="85"/>
      <c r="AC1643">
        <v>21</v>
      </c>
      <c r="AD1643">
        <v>16</v>
      </c>
      <c r="AE1643">
        <v>3</v>
      </c>
      <c r="AF1643">
        <v>61</v>
      </c>
    </row>
    <row r="1644" spans="1:32" x14ac:dyDescent="0.3">
      <c r="A1644" t="s">
        <v>2046</v>
      </c>
      <c r="B1644" s="53"/>
      <c r="C1644" s="53"/>
      <c r="D1644" s="87">
        <f>Vertices[[#This Row],[followersCount]]/100000</f>
        <v>1.3699999999999999E-3</v>
      </c>
      <c r="E1644" s="84"/>
      <c r="F1644" s="15"/>
      <c r="G1644" s="15"/>
      <c r="H1644" s="67" t="str">
        <f>IF(Vertices[[#This Row],[Size]]&gt;50,Vertices[[#This Row],[Vertex]],"")</f>
        <v/>
      </c>
      <c r="I1644" s="67"/>
      <c r="J1644" s="67"/>
      <c r="K1644" s="16"/>
      <c r="L1644" s="88"/>
      <c r="M1644" s="89">
        <v>8041.833984375</v>
      </c>
      <c r="N1644" s="89">
        <v>6580.6259765625</v>
      </c>
      <c r="O1644" s="78"/>
      <c r="P1644" s="90"/>
      <c r="Q1644" s="90"/>
      <c r="R1644" s="116"/>
      <c r="S1644" s="116"/>
      <c r="T1644" s="116"/>
      <c r="U1644" s="116"/>
      <c r="V1644" s="117"/>
      <c r="W1644" s="117"/>
      <c r="X1644" s="117"/>
      <c r="Y1644" s="117"/>
      <c r="Z1644" s="51"/>
      <c r="AA1644" s="85">
        <v>1644</v>
      </c>
      <c r="AB1644" s="85"/>
      <c r="AC1644">
        <v>386</v>
      </c>
      <c r="AD1644">
        <v>137</v>
      </c>
      <c r="AE1644">
        <v>189</v>
      </c>
      <c r="AF1644">
        <v>197</v>
      </c>
    </row>
    <row r="1645" spans="1:32" x14ac:dyDescent="0.3">
      <c r="A1645" t="s">
        <v>2047</v>
      </c>
      <c r="B1645" s="53"/>
      <c r="C1645" s="53"/>
      <c r="D1645" s="87">
        <f>Vertices[[#This Row],[followersCount]]/100000</f>
        <v>3.8000000000000002E-4</v>
      </c>
      <c r="E1645" s="84"/>
      <c r="F1645" s="15"/>
      <c r="G1645" s="15"/>
      <c r="H1645" s="67" t="str">
        <f>IF(Vertices[[#This Row],[Size]]&gt;50,Vertices[[#This Row],[Vertex]],"")</f>
        <v/>
      </c>
      <c r="I1645" s="67"/>
      <c r="J1645" s="67"/>
      <c r="K1645" s="16"/>
      <c r="L1645" s="88"/>
      <c r="M1645" s="89">
        <v>4920.04931640625</v>
      </c>
      <c r="N1645" s="89">
        <v>9215.0732421875</v>
      </c>
      <c r="O1645" s="78"/>
      <c r="P1645" s="90"/>
      <c r="Q1645" s="90"/>
      <c r="R1645" s="116"/>
      <c r="S1645" s="116"/>
      <c r="T1645" s="116"/>
      <c r="U1645" s="116"/>
      <c r="V1645" s="117"/>
      <c r="W1645" s="117"/>
      <c r="X1645" s="117"/>
      <c r="Y1645" s="117"/>
      <c r="Z1645" s="51"/>
      <c r="AA1645" s="85">
        <v>1645</v>
      </c>
      <c r="AB1645" s="85"/>
      <c r="AC1645">
        <v>1972</v>
      </c>
      <c r="AD1645">
        <v>38</v>
      </c>
      <c r="AE1645">
        <v>178</v>
      </c>
      <c r="AF1645">
        <v>301</v>
      </c>
    </row>
    <row r="1646" spans="1:32" x14ac:dyDescent="0.3">
      <c r="A1646" t="s">
        <v>2048</v>
      </c>
      <c r="B1646" s="53"/>
      <c r="C1646" s="53"/>
      <c r="D1646" s="87">
        <f>Vertices[[#This Row],[followersCount]]/100000</f>
        <v>6.2E-4</v>
      </c>
      <c r="E1646" s="84"/>
      <c r="F1646" s="15"/>
      <c r="G1646" s="15"/>
      <c r="H1646" s="67" t="str">
        <f>IF(Vertices[[#This Row],[Size]]&gt;50,Vertices[[#This Row],[Vertex]],"")</f>
        <v/>
      </c>
      <c r="I1646" s="67"/>
      <c r="J1646" s="67"/>
      <c r="K1646" s="16"/>
      <c r="L1646" s="88"/>
      <c r="M1646" s="89">
        <v>9610.978515625</v>
      </c>
      <c r="N1646" s="89">
        <v>4018.816162109375</v>
      </c>
      <c r="O1646" s="78"/>
      <c r="P1646" s="90"/>
      <c r="Q1646" s="90"/>
      <c r="R1646" s="116"/>
      <c r="S1646" s="116"/>
      <c r="T1646" s="116"/>
      <c r="U1646" s="116"/>
      <c r="V1646" s="117"/>
      <c r="W1646" s="117"/>
      <c r="X1646" s="117"/>
      <c r="Y1646" s="117"/>
      <c r="Z1646" s="51"/>
      <c r="AA1646" s="85">
        <v>1646</v>
      </c>
      <c r="AB1646" s="85"/>
      <c r="AC1646">
        <v>1117</v>
      </c>
      <c r="AD1646">
        <v>62</v>
      </c>
      <c r="AE1646">
        <v>254</v>
      </c>
      <c r="AF1646">
        <v>215</v>
      </c>
    </row>
    <row r="1647" spans="1:32" x14ac:dyDescent="0.3">
      <c r="A1647" t="s">
        <v>2049</v>
      </c>
      <c r="B1647" s="53"/>
      <c r="C1647" s="53"/>
      <c r="D1647" s="87">
        <f>Vertices[[#This Row],[followersCount]]/100000</f>
        <v>2.9E-4</v>
      </c>
      <c r="E1647" s="84"/>
      <c r="F1647" s="15"/>
      <c r="G1647" s="15"/>
      <c r="H1647" s="67" t="str">
        <f>IF(Vertices[[#This Row],[Size]]&gt;50,Vertices[[#This Row],[Vertex]],"")</f>
        <v/>
      </c>
      <c r="I1647" s="67"/>
      <c r="J1647" s="67"/>
      <c r="K1647" s="16"/>
      <c r="L1647" s="88"/>
      <c r="M1647" s="89">
        <v>9715.083984375</v>
      </c>
      <c r="N1647" s="89">
        <v>5045.92919921875</v>
      </c>
      <c r="O1647" s="78"/>
      <c r="P1647" s="90"/>
      <c r="Q1647" s="90"/>
      <c r="R1647" s="116"/>
      <c r="S1647" s="116"/>
      <c r="T1647" s="116"/>
      <c r="U1647" s="116"/>
      <c r="V1647" s="117"/>
      <c r="W1647" s="117"/>
      <c r="X1647" s="117"/>
      <c r="Y1647" s="117"/>
      <c r="Z1647" s="51"/>
      <c r="AA1647" s="85">
        <v>1647</v>
      </c>
      <c r="AB1647" s="85"/>
      <c r="AC1647">
        <v>72</v>
      </c>
      <c r="AD1647">
        <v>29</v>
      </c>
      <c r="AE1647">
        <v>21</v>
      </c>
      <c r="AF1647">
        <v>63</v>
      </c>
    </row>
    <row r="1648" spans="1:32" x14ac:dyDescent="0.3">
      <c r="A1648" t="s">
        <v>2050</v>
      </c>
      <c r="B1648" s="53"/>
      <c r="C1648" s="53"/>
      <c r="D1648" s="87">
        <f>Vertices[[#This Row],[followersCount]]/100000</f>
        <v>2.2399999999999998E-3</v>
      </c>
      <c r="E1648" s="84"/>
      <c r="F1648" s="15"/>
      <c r="G1648" s="15"/>
      <c r="H1648" s="67" t="str">
        <f>IF(Vertices[[#This Row],[Size]]&gt;50,Vertices[[#This Row],[Vertex]],"")</f>
        <v/>
      </c>
      <c r="I1648" s="67"/>
      <c r="J1648" s="67"/>
      <c r="K1648" s="16"/>
      <c r="L1648" s="88"/>
      <c r="M1648" s="89">
        <v>5883.2373046875</v>
      </c>
      <c r="N1648" s="89">
        <v>2286.20556640625</v>
      </c>
      <c r="O1648" s="78"/>
      <c r="P1648" s="90"/>
      <c r="Q1648" s="90"/>
      <c r="R1648" s="116"/>
      <c r="S1648" s="116"/>
      <c r="T1648" s="116"/>
      <c r="U1648" s="116"/>
      <c r="V1648" s="117"/>
      <c r="W1648" s="117"/>
      <c r="X1648" s="117"/>
      <c r="Y1648" s="117"/>
      <c r="Z1648" s="51"/>
      <c r="AA1648" s="85">
        <v>1648</v>
      </c>
      <c r="AB1648" s="85"/>
      <c r="AC1648">
        <v>1443</v>
      </c>
      <c r="AD1648">
        <v>224</v>
      </c>
      <c r="AE1648">
        <v>100</v>
      </c>
      <c r="AF1648">
        <v>385</v>
      </c>
    </row>
    <row r="1649" spans="1:32" x14ac:dyDescent="0.3">
      <c r="A1649" t="s">
        <v>2051</v>
      </c>
      <c r="B1649" s="53"/>
      <c r="C1649" s="53"/>
      <c r="D1649" s="87">
        <f>Vertices[[#This Row],[followersCount]]/100000</f>
        <v>1.4999999999999999E-4</v>
      </c>
      <c r="E1649" s="84"/>
      <c r="F1649" s="15"/>
      <c r="G1649" s="15"/>
      <c r="H1649" s="67" t="str">
        <f>IF(Vertices[[#This Row],[Size]]&gt;50,Vertices[[#This Row],[Vertex]],"")</f>
        <v/>
      </c>
      <c r="I1649" s="67"/>
      <c r="J1649" s="67"/>
      <c r="K1649" s="16"/>
      <c r="L1649" s="88"/>
      <c r="M1649" s="89">
        <v>6820.3046875</v>
      </c>
      <c r="N1649" s="89">
        <v>2405.116943359375</v>
      </c>
      <c r="O1649" s="78"/>
      <c r="P1649" s="90"/>
      <c r="Q1649" s="90"/>
      <c r="R1649" s="116"/>
      <c r="S1649" s="116"/>
      <c r="T1649" s="116"/>
      <c r="U1649" s="116"/>
      <c r="V1649" s="117"/>
      <c r="W1649" s="117"/>
      <c r="X1649" s="117"/>
      <c r="Y1649" s="117"/>
      <c r="Z1649" s="51"/>
      <c r="AA1649" s="85">
        <v>1649</v>
      </c>
      <c r="AB1649" s="85"/>
      <c r="AC1649">
        <v>11</v>
      </c>
      <c r="AD1649">
        <v>15</v>
      </c>
      <c r="AE1649">
        <v>44</v>
      </c>
      <c r="AF1649">
        <v>283</v>
      </c>
    </row>
    <row r="1650" spans="1:32" x14ac:dyDescent="0.3">
      <c r="A1650" t="s">
        <v>2052</v>
      </c>
      <c r="B1650" s="53"/>
      <c r="C1650" s="53"/>
      <c r="D1650" s="87">
        <f>Vertices[[#This Row],[followersCount]]/100000</f>
        <v>1.0000000000000001E-5</v>
      </c>
      <c r="E1650" s="84"/>
      <c r="F1650" s="15"/>
      <c r="G1650" s="15"/>
      <c r="H1650" s="67" t="str">
        <f>IF(Vertices[[#This Row],[Size]]&gt;50,Vertices[[#This Row],[Vertex]],"")</f>
        <v/>
      </c>
      <c r="I1650" s="67"/>
      <c r="J1650" s="67"/>
      <c r="K1650" s="16"/>
      <c r="L1650" s="88"/>
      <c r="M1650" s="89">
        <v>3596.128662109375</v>
      </c>
      <c r="N1650" s="89">
        <v>987.3873291015625</v>
      </c>
      <c r="O1650" s="78"/>
      <c r="P1650" s="90"/>
      <c r="Q1650" s="90"/>
      <c r="R1650" s="116"/>
      <c r="S1650" s="116"/>
      <c r="T1650" s="116"/>
      <c r="U1650" s="116"/>
      <c r="V1650" s="117"/>
      <c r="W1650" s="117"/>
      <c r="X1650" s="117"/>
      <c r="Y1650" s="117"/>
      <c r="Z1650" s="51"/>
      <c r="AA1650" s="85">
        <v>1650</v>
      </c>
      <c r="AB1650" s="85"/>
      <c r="AC1650">
        <v>0</v>
      </c>
      <c r="AD1650">
        <v>1</v>
      </c>
      <c r="AE1650">
        <v>0</v>
      </c>
      <c r="AF1650">
        <v>5</v>
      </c>
    </row>
    <row r="1651" spans="1:32" x14ac:dyDescent="0.3">
      <c r="A1651" t="s">
        <v>2053</v>
      </c>
      <c r="B1651" s="53"/>
      <c r="C1651" s="53"/>
      <c r="D1651" s="87">
        <f>Vertices[[#This Row],[followersCount]]/100000</f>
        <v>3.3E-4</v>
      </c>
      <c r="E1651" s="84"/>
      <c r="F1651" s="15"/>
      <c r="G1651" s="15"/>
      <c r="H1651" s="67" t="str">
        <f>IF(Vertices[[#This Row],[Size]]&gt;50,Vertices[[#This Row],[Vertex]],"")</f>
        <v/>
      </c>
      <c r="I1651" s="67"/>
      <c r="J1651" s="67"/>
      <c r="K1651" s="16"/>
      <c r="L1651" s="88"/>
      <c r="M1651" s="89">
        <v>2063.636962890625</v>
      </c>
      <c r="N1651" s="89">
        <v>1173.2979736328125</v>
      </c>
      <c r="O1651" s="78"/>
      <c r="P1651" s="90"/>
      <c r="Q1651" s="90"/>
      <c r="R1651" s="116"/>
      <c r="S1651" s="116"/>
      <c r="T1651" s="116"/>
      <c r="U1651" s="116"/>
      <c r="V1651" s="117"/>
      <c r="W1651" s="117"/>
      <c r="X1651" s="117"/>
      <c r="Y1651" s="117"/>
      <c r="Z1651" s="51"/>
      <c r="AA1651" s="85">
        <v>1651</v>
      </c>
      <c r="AB1651" s="85"/>
      <c r="AC1651">
        <v>37</v>
      </c>
      <c r="AD1651">
        <v>33</v>
      </c>
      <c r="AE1651">
        <v>54</v>
      </c>
      <c r="AF1651">
        <v>223</v>
      </c>
    </row>
    <row r="1652" spans="1:32" x14ac:dyDescent="0.3">
      <c r="A1652" t="s">
        <v>2054</v>
      </c>
      <c r="B1652" s="53"/>
      <c r="C1652" s="53"/>
      <c r="D1652" s="87">
        <f>Vertices[[#This Row],[followersCount]]/100000</f>
        <v>4.3569999999999998E-2</v>
      </c>
      <c r="E1652" s="84"/>
      <c r="F1652" s="15"/>
      <c r="G1652" s="15"/>
      <c r="H1652" s="67" t="str">
        <f>IF(Vertices[[#This Row],[Size]]&gt;50,Vertices[[#This Row],[Vertex]],"")</f>
        <v/>
      </c>
      <c r="I1652" s="67"/>
      <c r="J1652" s="67"/>
      <c r="K1652" s="16"/>
      <c r="L1652" s="88"/>
      <c r="M1652" s="89">
        <v>6823.64306640625</v>
      </c>
      <c r="N1652" s="89">
        <v>5711.43994140625</v>
      </c>
      <c r="O1652" s="78"/>
      <c r="P1652" s="90"/>
      <c r="Q1652" s="90"/>
      <c r="R1652" s="116"/>
      <c r="S1652" s="116"/>
      <c r="T1652" s="116"/>
      <c r="U1652" s="116"/>
      <c r="V1652" s="117"/>
      <c r="W1652" s="117"/>
      <c r="X1652" s="117"/>
      <c r="Y1652" s="117"/>
      <c r="Z1652" s="51"/>
      <c r="AA1652" s="85">
        <v>1652</v>
      </c>
      <c r="AB1652" s="85"/>
      <c r="AC1652">
        <v>2873</v>
      </c>
      <c r="AD1652">
        <v>4357</v>
      </c>
      <c r="AE1652">
        <v>9</v>
      </c>
      <c r="AF1652">
        <v>3388</v>
      </c>
    </row>
    <row r="1653" spans="1:32" x14ac:dyDescent="0.3">
      <c r="A1653" t="s">
        <v>2055</v>
      </c>
      <c r="B1653" s="53"/>
      <c r="C1653" s="53"/>
      <c r="D1653" s="87">
        <f>Vertices[[#This Row],[followersCount]]/100000</f>
        <v>1.8500000000000001E-3</v>
      </c>
      <c r="E1653" s="84"/>
      <c r="F1653" s="15"/>
      <c r="G1653" s="15"/>
      <c r="H1653" s="67" t="str">
        <f>IF(Vertices[[#This Row],[Size]]&gt;50,Vertices[[#This Row],[Vertex]],"")</f>
        <v/>
      </c>
      <c r="I1653" s="67"/>
      <c r="J1653" s="67"/>
      <c r="K1653" s="16"/>
      <c r="L1653" s="88"/>
      <c r="M1653" s="89">
        <v>5712.7685546875</v>
      </c>
      <c r="N1653" s="89">
        <v>5483.93701171875</v>
      </c>
      <c r="O1653" s="78"/>
      <c r="P1653" s="90"/>
      <c r="Q1653" s="90"/>
      <c r="R1653" s="116"/>
      <c r="S1653" s="116"/>
      <c r="T1653" s="116"/>
      <c r="U1653" s="116"/>
      <c r="V1653" s="117"/>
      <c r="W1653" s="117"/>
      <c r="X1653" s="117"/>
      <c r="Y1653" s="117"/>
      <c r="Z1653" s="51"/>
      <c r="AA1653" s="85">
        <v>1653</v>
      </c>
      <c r="AB1653" s="85"/>
      <c r="AC1653">
        <v>2978</v>
      </c>
      <c r="AD1653">
        <v>185</v>
      </c>
      <c r="AE1653">
        <v>468</v>
      </c>
      <c r="AF1653">
        <v>633</v>
      </c>
    </row>
    <row r="1654" spans="1:32" x14ac:dyDescent="0.3">
      <c r="A1654" t="s">
        <v>2056</v>
      </c>
      <c r="B1654" s="53"/>
      <c r="C1654" s="53"/>
      <c r="D1654" s="87">
        <f>Vertices[[#This Row],[followersCount]]/100000</f>
        <v>4.28E-3</v>
      </c>
      <c r="E1654" s="84"/>
      <c r="F1654" s="15"/>
      <c r="G1654" s="15"/>
      <c r="H1654" s="67" t="str">
        <f>IF(Vertices[[#This Row],[Size]]&gt;50,Vertices[[#This Row],[Vertex]],"")</f>
        <v/>
      </c>
      <c r="I1654" s="67"/>
      <c r="J1654" s="67"/>
      <c r="K1654" s="16"/>
      <c r="L1654" s="88"/>
      <c r="M1654" s="89">
        <v>5873.947265625</v>
      </c>
      <c r="N1654" s="89">
        <v>826.96258544921875</v>
      </c>
      <c r="O1654" s="78"/>
      <c r="P1654" s="90"/>
      <c r="Q1654" s="90"/>
      <c r="R1654" s="116"/>
      <c r="S1654" s="116"/>
      <c r="T1654" s="116"/>
      <c r="U1654" s="116"/>
      <c r="V1654" s="117"/>
      <c r="W1654" s="117"/>
      <c r="X1654" s="117"/>
      <c r="Y1654" s="117"/>
      <c r="Z1654" s="51"/>
      <c r="AA1654" s="85">
        <v>1654</v>
      </c>
      <c r="AB1654" s="85"/>
      <c r="AC1654">
        <v>21203</v>
      </c>
      <c r="AD1654">
        <v>428</v>
      </c>
      <c r="AE1654">
        <v>26340</v>
      </c>
      <c r="AF1654">
        <v>721</v>
      </c>
    </row>
    <row r="1655" spans="1:32" x14ac:dyDescent="0.3">
      <c r="A1655" t="s">
        <v>2057</v>
      </c>
      <c r="B1655" s="53"/>
      <c r="C1655" s="53"/>
      <c r="D1655" s="87">
        <f>Vertices[[#This Row],[followersCount]]/100000</f>
        <v>4.0999999999999999E-4</v>
      </c>
      <c r="E1655" s="84"/>
      <c r="F1655" s="15"/>
      <c r="G1655" s="15"/>
      <c r="H1655" s="67" t="str">
        <f>IF(Vertices[[#This Row],[Size]]&gt;50,Vertices[[#This Row],[Vertex]],"")</f>
        <v/>
      </c>
      <c r="I1655" s="67"/>
      <c r="J1655" s="67"/>
      <c r="K1655" s="16"/>
      <c r="L1655" s="88"/>
      <c r="M1655" s="89">
        <v>1055.37939453125</v>
      </c>
      <c r="N1655" s="89">
        <v>5203.3603515625</v>
      </c>
      <c r="O1655" s="78"/>
      <c r="P1655" s="90"/>
      <c r="Q1655" s="90"/>
      <c r="R1655" s="116"/>
      <c r="S1655" s="116"/>
      <c r="T1655" s="116"/>
      <c r="U1655" s="116"/>
      <c r="V1655" s="117"/>
      <c r="W1655" s="117"/>
      <c r="X1655" s="117"/>
      <c r="Y1655" s="117"/>
      <c r="Z1655" s="51"/>
      <c r="AA1655" s="85">
        <v>1655</v>
      </c>
      <c r="AB1655" s="85"/>
      <c r="AC1655">
        <v>1700</v>
      </c>
      <c r="AD1655">
        <v>41</v>
      </c>
      <c r="AE1655">
        <v>176</v>
      </c>
      <c r="AF1655">
        <v>305</v>
      </c>
    </row>
    <row r="1656" spans="1:32" x14ac:dyDescent="0.3">
      <c r="A1656" t="s">
        <v>2058</v>
      </c>
      <c r="B1656" s="53"/>
      <c r="C1656" s="53"/>
      <c r="D1656" s="87">
        <f>Vertices[[#This Row],[followersCount]]/100000</f>
        <v>2.2000000000000001E-4</v>
      </c>
      <c r="E1656" s="84"/>
      <c r="F1656" s="15"/>
      <c r="G1656" s="15"/>
      <c r="H1656" s="67" t="str">
        <f>IF(Vertices[[#This Row],[Size]]&gt;50,Vertices[[#This Row],[Vertex]],"")</f>
        <v/>
      </c>
      <c r="I1656" s="67"/>
      <c r="J1656" s="67"/>
      <c r="K1656" s="16"/>
      <c r="L1656" s="88"/>
      <c r="M1656" s="89">
        <v>496.6468505859375</v>
      </c>
      <c r="N1656" s="89">
        <v>4347.05908203125</v>
      </c>
      <c r="O1656" s="78"/>
      <c r="P1656" s="90"/>
      <c r="Q1656" s="90"/>
      <c r="R1656" s="116"/>
      <c r="S1656" s="116"/>
      <c r="T1656" s="116"/>
      <c r="U1656" s="116"/>
      <c r="V1656" s="117"/>
      <c r="W1656" s="117"/>
      <c r="X1656" s="117"/>
      <c r="Y1656" s="117"/>
      <c r="Z1656" s="51"/>
      <c r="AA1656" s="85">
        <v>1656</v>
      </c>
      <c r="AB1656" s="85"/>
      <c r="AC1656">
        <v>151</v>
      </c>
      <c r="AD1656">
        <v>22</v>
      </c>
      <c r="AE1656">
        <v>7</v>
      </c>
      <c r="AF1656">
        <v>137</v>
      </c>
    </row>
    <row r="1657" spans="1:32" x14ac:dyDescent="0.3">
      <c r="A1657" t="s">
        <v>2059</v>
      </c>
      <c r="B1657" s="53"/>
      <c r="C1657" s="53"/>
      <c r="D1657" s="87">
        <f>Vertices[[#This Row],[followersCount]]/100000</f>
        <v>9.6000000000000002E-4</v>
      </c>
      <c r="E1657" s="84"/>
      <c r="F1657" s="15"/>
      <c r="G1657" s="15"/>
      <c r="H1657" s="67" t="str">
        <f>IF(Vertices[[#This Row],[Size]]&gt;50,Vertices[[#This Row],[Vertex]],"")</f>
        <v/>
      </c>
      <c r="I1657" s="67"/>
      <c r="J1657" s="67"/>
      <c r="K1657" s="16"/>
      <c r="L1657" s="88"/>
      <c r="M1657" s="89">
        <v>1220.7589111328125</v>
      </c>
      <c r="N1657" s="89">
        <v>3731.526611328125</v>
      </c>
      <c r="O1657" s="78"/>
      <c r="P1657" s="90"/>
      <c r="Q1657" s="90"/>
      <c r="R1657" s="116"/>
      <c r="S1657" s="116"/>
      <c r="T1657" s="116"/>
      <c r="U1657" s="116"/>
      <c r="V1657" s="117"/>
      <c r="W1657" s="117"/>
      <c r="X1657" s="117"/>
      <c r="Y1657" s="117"/>
      <c r="Z1657" s="51"/>
      <c r="AA1657" s="85">
        <v>1657</v>
      </c>
      <c r="AB1657" s="85"/>
      <c r="AC1657">
        <v>9948</v>
      </c>
      <c r="AD1657">
        <v>96</v>
      </c>
      <c r="AE1657">
        <v>2176</v>
      </c>
      <c r="AF1657">
        <v>416</v>
      </c>
    </row>
    <row r="1658" spans="1:32" x14ac:dyDescent="0.3">
      <c r="A1658" t="s">
        <v>2060</v>
      </c>
      <c r="B1658" s="53"/>
      <c r="C1658" s="53"/>
      <c r="D1658" s="87">
        <f>Vertices[[#This Row],[followersCount]]/100000</f>
        <v>2.8300000000000001E-3</v>
      </c>
      <c r="E1658" s="84"/>
      <c r="F1658" s="15"/>
      <c r="G1658" s="15"/>
      <c r="H1658" s="67" t="str">
        <f>IF(Vertices[[#This Row],[Size]]&gt;50,Vertices[[#This Row],[Vertex]],"")</f>
        <v/>
      </c>
      <c r="I1658" s="67"/>
      <c r="J1658" s="67"/>
      <c r="K1658" s="16"/>
      <c r="L1658" s="88"/>
      <c r="M1658" s="89">
        <v>4744.712890625</v>
      </c>
      <c r="N1658" s="89">
        <v>2441.038818359375</v>
      </c>
      <c r="O1658" s="78"/>
      <c r="P1658" s="90"/>
      <c r="Q1658" s="90"/>
      <c r="R1658" s="116"/>
      <c r="S1658" s="116"/>
      <c r="T1658" s="116"/>
      <c r="U1658" s="116"/>
      <c r="V1658" s="117"/>
      <c r="W1658" s="117"/>
      <c r="X1658" s="117"/>
      <c r="Y1658" s="117"/>
      <c r="Z1658" s="51"/>
      <c r="AA1658" s="85">
        <v>1658</v>
      </c>
      <c r="AB1658" s="85"/>
      <c r="AC1658">
        <v>709</v>
      </c>
      <c r="AD1658">
        <v>283</v>
      </c>
      <c r="AE1658">
        <v>208</v>
      </c>
      <c r="AF1658">
        <v>1251</v>
      </c>
    </row>
    <row r="1659" spans="1:32" x14ac:dyDescent="0.3">
      <c r="A1659" t="s">
        <v>2061</v>
      </c>
      <c r="B1659" s="53"/>
      <c r="C1659" s="53"/>
      <c r="D1659" s="87">
        <f>Vertices[[#This Row],[followersCount]]/100000</f>
        <v>2.7E-4</v>
      </c>
      <c r="E1659" s="84"/>
      <c r="F1659" s="15"/>
      <c r="G1659" s="15"/>
      <c r="H1659" s="67" t="str">
        <f>IF(Vertices[[#This Row],[Size]]&gt;50,Vertices[[#This Row],[Vertex]],"")</f>
        <v/>
      </c>
      <c r="I1659" s="67"/>
      <c r="J1659" s="67"/>
      <c r="K1659" s="16"/>
      <c r="L1659" s="88"/>
      <c r="M1659" s="89">
        <v>2140.1767578125</v>
      </c>
      <c r="N1659" s="89">
        <v>4164.89599609375</v>
      </c>
      <c r="O1659" s="78"/>
      <c r="P1659" s="90"/>
      <c r="Q1659" s="90"/>
      <c r="R1659" s="116"/>
      <c r="S1659" s="116"/>
      <c r="T1659" s="116"/>
      <c r="U1659" s="116"/>
      <c r="V1659" s="117"/>
      <c r="W1659" s="117"/>
      <c r="X1659" s="117"/>
      <c r="Y1659" s="117"/>
      <c r="Z1659" s="51"/>
      <c r="AA1659" s="85">
        <v>1659</v>
      </c>
      <c r="AB1659" s="85"/>
      <c r="AC1659">
        <v>7</v>
      </c>
      <c r="AD1659">
        <v>27</v>
      </c>
      <c r="AE1659">
        <v>56</v>
      </c>
      <c r="AF1659">
        <v>412</v>
      </c>
    </row>
    <row r="1660" spans="1:32" x14ac:dyDescent="0.3">
      <c r="A1660" t="s">
        <v>2062</v>
      </c>
      <c r="B1660" s="53"/>
      <c r="C1660" s="53"/>
      <c r="D1660" s="87">
        <f>Vertices[[#This Row],[followersCount]]/100000</f>
        <v>1.4499999999999999E-3</v>
      </c>
      <c r="E1660" s="84"/>
      <c r="F1660" s="15"/>
      <c r="G1660" s="15"/>
      <c r="H1660" s="67" t="str">
        <f>IF(Vertices[[#This Row],[Size]]&gt;50,Vertices[[#This Row],[Vertex]],"")</f>
        <v/>
      </c>
      <c r="I1660" s="67"/>
      <c r="J1660" s="67"/>
      <c r="K1660" s="16"/>
      <c r="L1660" s="88"/>
      <c r="M1660" s="89">
        <v>1900.4881591796875</v>
      </c>
      <c r="N1660" s="89">
        <v>8475.4111328125</v>
      </c>
      <c r="O1660" s="78"/>
      <c r="P1660" s="90"/>
      <c r="Q1660" s="90"/>
      <c r="R1660" s="116"/>
      <c r="S1660" s="116"/>
      <c r="T1660" s="116"/>
      <c r="U1660" s="116"/>
      <c r="V1660" s="117"/>
      <c r="W1660" s="117"/>
      <c r="X1660" s="117"/>
      <c r="Y1660" s="117"/>
      <c r="Z1660" s="51"/>
      <c r="AA1660" s="85">
        <v>1660</v>
      </c>
      <c r="AB1660" s="85"/>
      <c r="AC1660">
        <v>53</v>
      </c>
      <c r="AD1660">
        <v>145</v>
      </c>
      <c r="AE1660">
        <v>24</v>
      </c>
      <c r="AF1660">
        <v>994</v>
      </c>
    </row>
    <row r="1661" spans="1:32" x14ac:dyDescent="0.3">
      <c r="A1661" t="s">
        <v>2063</v>
      </c>
      <c r="B1661" s="53"/>
      <c r="C1661" s="53"/>
      <c r="D1661" s="87">
        <f>Vertices[[#This Row],[followersCount]]/100000</f>
        <v>8.3199999999999993E-3</v>
      </c>
      <c r="E1661" s="84"/>
      <c r="F1661" s="15"/>
      <c r="G1661" s="15"/>
      <c r="H1661" s="67" t="str">
        <f>IF(Vertices[[#This Row],[Size]]&gt;50,Vertices[[#This Row],[Vertex]],"")</f>
        <v/>
      </c>
      <c r="I1661" s="67"/>
      <c r="J1661" s="67"/>
      <c r="K1661" s="16"/>
      <c r="L1661" s="88"/>
      <c r="M1661" s="89">
        <v>6590.056640625</v>
      </c>
      <c r="N1661" s="89">
        <v>3408.803955078125</v>
      </c>
      <c r="O1661" s="78"/>
      <c r="P1661" s="90"/>
      <c r="Q1661" s="90"/>
      <c r="R1661" s="116"/>
      <c r="S1661" s="116"/>
      <c r="T1661" s="116"/>
      <c r="U1661" s="116"/>
      <c r="V1661" s="117"/>
      <c r="W1661" s="117"/>
      <c r="X1661" s="117"/>
      <c r="Y1661" s="117"/>
      <c r="Z1661" s="51"/>
      <c r="AA1661" s="85">
        <v>1661</v>
      </c>
      <c r="AB1661" s="85"/>
      <c r="AC1661">
        <v>2185</v>
      </c>
      <c r="AD1661">
        <v>832</v>
      </c>
      <c r="AE1661">
        <v>38</v>
      </c>
      <c r="AF1661">
        <v>1933</v>
      </c>
    </row>
    <row r="1662" spans="1:32" x14ac:dyDescent="0.3">
      <c r="A1662" t="s">
        <v>2064</v>
      </c>
      <c r="B1662" s="53"/>
      <c r="C1662" s="53"/>
      <c r="D1662" s="87">
        <f>Vertices[[#This Row],[followersCount]]/100000</f>
        <v>1.1000000000000001E-3</v>
      </c>
      <c r="E1662" s="84"/>
      <c r="F1662" s="15"/>
      <c r="G1662" s="15"/>
      <c r="H1662" s="67" t="str">
        <f>IF(Vertices[[#This Row],[Size]]&gt;50,Vertices[[#This Row],[Vertex]],"")</f>
        <v/>
      </c>
      <c r="I1662" s="67"/>
      <c r="J1662" s="67"/>
      <c r="K1662" s="16"/>
      <c r="L1662" s="88"/>
      <c r="M1662" s="89">
        <v>7429.998046875</v>
      </c>
      <c r="N1662" s="89">
        <v>1783.33154296875</v>
      </c>
      <c r="O1662" s="78"/>
      <c r="P1662" s="90"/>
      <c r="Q1662" s="90"/>
      <c r="R1662" s="116"/>
      <c r="S1662" s="116"/>
      <c r="T1662" s="116"/>
      <c r="U1662" s="116"/>
      <c r="V1662" s="117"/>
      <c r="W1662" s="117"/>
      <c r="X1662" s="117"/>
      <c r="Y1662" s="117"/>
      <c r="Z1662" s="51"/>
      <c r="AA1662" s="85">
        <v>1662</v>
      </c>
      <c r="AB1662" s="85"/>
      <c r="AC1662">
        <v>12</v>
      </c>
      <c r="AD1662">
        <v>110</v>
      </c>
      <c r="AE1662">
        <v>46</v>
      </c>
      <c r="AF1662">
        <v>1969</v>
      </c>
    </row>
    <row r="1663" spans="1:32" x14ac:dyDescent="0.3">
      <c r="A1663" t="s">
        <v>323</v>
      </c>
      <c r="B1663" s="53"/>
      <c r="C1663" s="53"/>
      <c r="D1663" s="87">
        <f>Vertices[[#This Row],[followersCount]]/100000</f>
        <v>1.1520000000000001E-2</v>
      </c>
      <c r="E1663" s="84"/>
      <c r="F1663" s="15"/>
      <c r="G1663" s="15"/>
      <c r="H1663" s="67" t="str">
        <f>IF(Vertices[[#This Row],[Size]]&gt;50,Vertices[[#This Row],[Vertex]],"")</f>
        <v/>
      </c>
      <c r="I1663" s="67"/>
      <c r="J1663" s="67"/>
      <c r="K1663" s="16"/>
      <c r="L1663" s="88"/>
      <c r="M1663" s="89">
        <v>5837.6474609375</v>
      </c>
      <c r="N1663" s="89">
        <v>6234.4482421875</v>
      </c>
      <c r="O1663" s="78"/>
      <c r="P1663" s="90"/>
      <c r="Q1663" s="90"/>
      <c r="R1663" s="116"/>
      <c r="S1663" s="116"/>
      <c r="T1663" s="116"/>
      <c r="U1663" s="116"/>
      <c r="V1663" s="117"/>
      <c r="W1663" s="117"/>
      <c r="X1663" s="117"/>
      <c r="Y1663" s="117"/>
      <c r="Z1663" s="51"/>
      <c r="AA1663" s="85">
        <v>1663</v>
      </c>
      <c r="AB1663" s="85"/>
      <c r="AC1663">
        <v>2082</v>
      </c>
      <c r="AD1663">
        <v>1152</v>
      </c>
      <c r="AE1663">
        <v>804</v>
      </c>
      <c r="AF1663">
        <v>1056</v>
      </c>
    </row>
    <row r="1664" spans="1:32" x14ac:dyDescent="0.3">
      <c r="A1664" t="s">
        <v>2065</v>
      </c>
      <c r="B1664" s="53"/>
      <c r="C1664" s="53"/>
      <c r="D1664" s="87">
        <f>Vertices[[#This Row],[followersCount]]/100000</f>
        <v>4.79E-3</v>
      </c>
      <c r="E1664" s="84"/>
      <c r="F1664" s="15"/>
      <c r="G1664" s="15"/>
      <c r="H1664" s="67" t="str">
        <f>IF(Vertices[[#This Row],[Size]]&gt;50,Vertices[[#This Row],[Vertex]],"")</f>
        <v/>
      </c>
      <c r="I1664" s="67"/>
      <c r="J1664" s="67"/>
      <c r="K1664" s="16"/>
      <c r="L1664" s="88"/>
      <c r="M1664" s="89">
        <v>1943.6737060546875</v>
      </c>
      <c r="N1664" s="89">
        <v>4180.9384765625</v>
      </c>
      <c r="O1664" s="78"/>
      <c r="P1664" s="90"/>
      <c r="Q1664" s="90"/>
      <c r="R1664" s="116"/>
      <c r="S1664" s="116"/>
      <c r="T1664" s="116"/>
      <c r="U1664" s="116"/>
      <c r="V1664" s="117"/>
      <c r="W1664" s="117"/>
      <c r="X1664" s="117"/>
      <c r="Y1664" s="117"/>
      <c r="Z1664" s="51"/>
      <c r="AA1664" s="85">
        <v>1664</v>
      </c>
      <c r="AB1664" s="85"/>
      <c r="AC1664">
        <v>2855</v>
      </c>
      <c r="AD1664">
        <v>479</v>
      </c>
      <c r="AE1664">
        <v>11</v>
      </c>
      <c r="AF1664">
        <v>1267</v>
      </c>
    </row>
    <row r="1665" spans="1:32" x14ac:dyDescent="0.3">
      <c r="A1665" t="s">
        <v>2066</v>
      </c>
      <c r="B1665" s="53"/>
      <c r="C1665" s="53"/>
      <c r="D1665" s="87">
        <f>Vertices[[#This Row],[followersCount]]/100000</f>
        <v>1.5499999999999999E-3</v>
      </c>
      <c r="E1665" s="84"/>
      <c r="F1665" s="15"/>
      <c r="G1665" s="15"/>
      <c r="H1665" s="67" t="str">
        <f>IF(Vertices[[#This Row],[Size]]&gt;50,Vertices[[#This Row],[Vertex]],"")</f>
        <v/>
      </c>
      <c r="I1665" s="67"/>
      <c r="J1665" s="67"/>
      <c r="K1665" s="16"/>
      <c r="L1665" s="88"/>
      <c r="M1665" s="89">
        <v>6535.5146484375</v>
      </c>
      <c r="N1665" s="89">
        <v>8764.275390625</v>
      </c>
      <c r="O1665" s="78"/>
      <c r="P1665" s="90"/>
      <c r="Q1665" s="90"/>
      <c r="R1665" s="116"/>
      <c r="S1665" s="116"/>
      <c r="T1665" s="116"/>
      <c r="U1665" s="116"/>
      <c r="V1665" s="117"/>
      <c r="W1665" s="117"/>
      <c r="X1665" s="117"/>
      <c r="Y1665" s="117"/>
      <c r="Z1665" s="51"/>
      <c r="AA1665" s="85">
        <v>1665</v>
      </c>
      <c r="AB1665" s="85"/>
      <c r="AC1665">
        <v>305</v>
      </c>
      <c r="AD1665">
        <v>155</v>
      </c>
      <c r="AE1665">
        <v>628</v>
      </c>
      <c r="AF1665">
        <v>559</v>
      </c>
    </row>
    <row r="1666" spans="1:32" x14ac:dyDescent="0.3">
      <c r="A1666" t="s">
        <v>2067</v>
      </c>
      <c r="B1666" s="53"/>
      <c r="C1666" s="53"/>
      <c r="D1666" s="87">
        <f>Vertices[[#This Row],[followersCount]]/100000</f>
        <v>1.027E-2</v>
      </c>
      <c r="E1666" s="84"/>
      <c r="F1666" s="15"/>
      <c r="G1666" s="15"/>
      <c r="H1666" s="67" t="str">
        <f>IF(Vertices[[#This Row],[Size]]&gt;50,Vertices[[#This Row],[Vertex]],"")</f>
        <v/>
      </c>
      <c r="I1666" s="67"/>
      <c r="J1666" s="67"/>
      <c r="K1666" s="16"/>
      <c r="L1666" s="88"/>
      <c r="M1666" s="89">
        <v>6598.6513671875</v>
      </c>
      <c r="N1666" s="89">
        <v>2351.4658203125</v>
      </c>
      <c r="O1666" s="78"/>
      <c r="P1666" s="90"/>
      <c r="Q1666" s="90"/>
      <c r="R1666" s="116"/>
      <c r="S1666" s="116"/>
      <c r="T1666" s="116"/>
      <c r="U1666" s="116"/>
      <c r="V1666" s="117"/>
      <c r="W1666" s="117"/>
      <c r="X1666" s="117"/>
      <c r="Y1666" s="117"/>
      <c r="Z1666" s="51"/>
      <c r="AA1666" s="85">
        <v>1666</v>
      </c>
      <c r="AB1666" s="85"/>
      <c r="AC1666">
        <v>5675</v>
      </c>
      <c r="AD1666">
        <v>1027</v>
      </c>
      <c r="AE1666">
        <v>578</v>
      </c>
      <c r="AF1666">
        <v>1932</v>
      </c>
    </row>
    <row r="1667" spans="1:32" x14ac:dyDescent="0.3">
      <c r="A1667" t="s">
        <v>2068</v>
      </c>
      <c r="B1667" s="53"/>
      <c r="C1667" s="53"/>
      <c r="D1667" s="87">
        <f>Vertices[[#This Row],[followersCount]]/100000</f>
        <v>4.4999999999999999E-4</v>
      </c>
      <c r="E1667" s="84"/>
      <c r="F1667" s="15"/>
      <c r="G1667" s="15"/>
      <c r="H1667" s="67" t="str">
        <f>IF(Vertices[[#This Row],[Size]]&gt;50,Vertices[[#This Row],[Vertex]],"")</f>
        <v/>
      </c>
      <c r="I1667" s="67"/>
      <c r="J1667" s="67"/>
      <c r="K1667" s="16"/>
      <c r="L1667" s="88"/>
      <c r="M1667" s="89">
        <v>7138.4736328125</v>
      </c>
      <c r="N1667" s="89">
        <v>7070.24462890625</v>
      </c>
      <c r="O1667" s="78"/>
      <c r="P1667" s="90"/>
      <c r="Q1667" s="90"/>
      <c r="R1667" s="116"/>
      <c r="S1667" s="116"/>
      <c r="T1667" s="116"/>
      <c r="U1667" s="116"/>
      <c r="V1667" s="117"/>
      <c r="W1667" s="117"/>
      <c r="X1667" s="117"/>
      <c r="Y1667" s="117"/>
      <c r="Z1667" s="51"/>
      <c r="AA1667" s="85">
        <v>1667</v>
      </c>
      <c r="AB1667" s="85"/>
      <c r="AC1667">
        <v>442</v>
      </c>
      <c r="AD1667">
        <v>45</v>
      </c>
      <c r="AE1667">
        <v>519</v>
      </c>
      <c r="AF1667">
        <v>163</v>
      </c>
    </row>
    <row r="1668" spans="1:32" x14ac:dyDescent="0.3">
      <c r="A1668" t="s">
        <v>2069</v>
      </c>
      <c r="B1668" s="53"/>
      <c r="C1668" s="53"/>
      <c r="D1668" s="87">
        <f>Vertices[[#This Row],[followersCount]]/100000</f>
        <v>1.9499999999999999E-3</v>
      </c>
      <c r="E1668" s="84"/>
      <c r="F1668" s="15"/>
      <c r="G1668" s="15"/>
      <c r="H1668" s="67" t="str">
        <f>IF(Vertices[[#This Row],[Size]]&gt;50,Vertices[[#This Row],[Vertex]],"")</f>
        <v/>
      </c>
      <c r="I1668" s="67"/>
      <c r="J1668" s="67"/>
      <c r="K1668" s="16"/>
      <c r="L1668" s="88"/>
      <c r="M1668" s="89">
        <v>2700.705078125</v>
      </c>
      <c r="N1668" s="89">
        <v>1555.556884765625</v>
      </c>
      <c r="O1668" s="78"/>
      <c r="P1668" s="90"/>
      <c r="Q1668" s="90"/>
      <c r="R1668" s="116"/>
      <c r="S1668" s="116"/>
      <c r="T1668" s="116"/>
      <c r="U1668" s="116"/>
      <c r="V1668" s="117"/>
      <c r="W1668" s="117"/>
      <c r="X1668" s="117"/>
      <c r="Y1668" s="117"/>
      <c r="Z1668" s="51"/>
      <c r="AA1668" s="85">
        <v>1668</v>
      </c>
      <c r="AB1668" s="85"/>
      <c r="AC1668">
        <v>178</v>
      </c>
      <c r="AD1668">
        <v>195</v>
      </c>
      <c r="AE1668">
        <v>10</v>
      </c>
      <c r="AF1668">
        <v>254</v>
      </c>
    </row>
    <row r="1669" spans="1:32" x14ac:dyDescent="0.3">
      <c r="A1669" t="s">
        <v>2070</v>
      </c>
      <c r="B1669" s="53"/>
      <c r="C1669" s="53"/>
      <c r="D1669" s="87">
        <f>Vertices[[#This Row],[followersCount]]/100000</f>
        <v>6.8000000000000005E-4</v>
      </c>
      <c r="E1669" s="84"/>
      <c r="F1669" s="15"/>
      <c r="G1669" s="15"/>
      <c r="H1669" s="67" t="str">
        <f>IF(Vertices[[#This Row],[Size]]&gt;50,Vertices[[#This Row],[Vertex]],"")</f>
        <v/>
      </c>
      <c r="I1669" s="67"/>
      <c r="J1669" s="67"/>
      <c r="K1669" s="16"/>
      <c r="L1669" s="88"/>
      <c r="M1669" s="89">
        <v>4799.35693359375</v>
      </c>
      <c r="N1669" s="89">
        <v>2680.19091796875</v>
      </c>
      <c r="O1669" s="78"/>
      <c r="P1669" s="90"/>
      <c r="Q1669" s="90"/>
      <c r="R1669" s="116"/>
      <c r="S1669" s="116"/>
      <c r="T1669" s="116"/>
      <c r="U1669" s="116"/>
      <c r="V1669" s="117"/>
      <c r="W1669" s="117"/>
      <c r="X1669" s="117"/>
      <c r="Y1669" s="117"/>
      <c r="Z1669" s="51"/>
      <c r="AA1669" s="85">
        <v>1669</v>
      </c>
      <c r="AB1669" s="85"/>
      <c r="AC1669">
        <v>470</v>
      </c>
      <c r="AD1669">
        <v>68</v>
      </c>
      <c r="AE1669">
        <v>2513</v>
      </c>
      <c r="AF1669">
        <v>329</v>
      </c>
    </row>
    <row r="1670" spans="1:32" x14ac:dyDescent="0.3">
      <c r="A1670" t="s">
        <v>2071</v>
      </c>
      <c r="B1670" s="53"/>
      <c r="C1670" s="53"/>
      <c r="D1670" s="87">
        <f>Vertices[[#This Row],[followersCount]]/100000</f>
        <v>5.5300000000000002E-3</v>
      </c>
      <c r="E1670" s="84"/>
      <c r="F1670" s="15"/>
      <c r="G1670" s="15"/>
      <c r="H1670" s="67" t="str">
        <f>IF(Vertices[[#This Row],[Size]]&gt;50,Vertices[[#This Row],[Vertex]],"")</f>
        <v/>
      </c>
      <c r="I1670" s="67"/>
      <c r="J1670" s="67"/>
      <c r="K1670" s="16"/>
      <c r="L1670" s="88"/>
      <c r="M1670" s="89">
        <v>2336.65673828125</v>
      </c>
      <c r="N1670" s="89">
        <v>1438.0814208984375</v>
      </c>
      <c r="O1670" s="78"/>
      <c r="P1670" s="90"/>
      <c r="Q1670" s="90"/>
      <c r="R1670" s="116"/>
      <c r="S1670" s="116"/>
      <c r="T1670" s="116"/>
      <c r="U1670" s="116"/>
      <c r="V1670" s="117"/>
      <c r="W1670" s="117"/>
      <c r="X1670" s="117"/>
      <c r="Y1670" s="117"/>
      <c r="Z1670" s="51"/>
      <c r="AA1670" s="85">
        <v>1670</v>
      </c>
      <c r="AB1670" s="85"/>
      <c r="AC1670">
        <v>1389</v>
      </c>
      <c r="AD1670">
        <v>553</v>
      </c>
      <c r="AE1670">
        <v>137</v>
      </c>
      <c r="AF1670">
        <v>1371</v>
      </c>
    </row>
    <row r="1671" spans="1:32" x14ac:dyDescent="0.3">
      <c r="A1671" t="s">
        <v>2072</v>
      </c>
      <c r="B1671" s="53"/>
      <c r="C1671" s="53"/>
      <c r="D1671" s="87">
        <f>Vertices[[#This Row],[followersCount]]/100000</f>
        <v>6.1500000000000001E-3</v>
      </c>
      <c r="E1671" s="84"/>
      <c r="F1671" s="15"/>
      <c r="G1671" s="15"/>
      <c r="H1671" s="67" t="str">
        <f>IF(Vertices[[#This Row],[Size]]&gt;50,Vertices[[#This Row],[Vertex]],"")</f>
        <v/>
      </c>
      <c r="I1671" s="67"/>
      <c r="J1671" s="67"/>
      <c r="K1671" s="16"/>
      <c r="L1671" s="88"/>
      <c r="M1671" s="89">
        <v>1717.1793212890625</v>
      </c>
      <c r="N1671" s="89">
        <v>6064.25439453125</v>
      </c>
      <c r="O1671" s="78"/>
      <c r="P1671" s="90"/>
      <c r="Q1671" s="90"/>
      <c r="R1671" s="116"/>
      <c r="S1671" s="116"/>
      <c r="T1671" s="116"/>
      <c r="U1671" s="116"/>
      <c r="V1671" s="117"/>
      <c r="W1671" s="117"/>
      <c r="X1671" s="117"/>
      <c r="Y1671" s="117"/>
      <c r="Z1671" s="51"/>
      <c r="AA1671" s="85">
        <v>1671</v>
      </c>
      <c r="AB1671" s="85"/>
      <c r="AC1671">
        <v>1188</v>
      </c>
      <c r="AD1671">
        <v>615</v>
      </c>
      <c r="AE1671">
        <v>46</v>
      </c>
      <c r="AF1671">
        <v>1708</v>
      </c>
    </row>
    <row r="1672" spans="1:32" x14ac:dyDescent="0.3">
      <c r="A1672" t="s">
        <v>2073</v>
      </c>
      <c r="B1672" s="53"/>
      <c r="C1672" s="53"/>
      <c r="D1672" s="87">
        <f>Vertices[[#This Row],[followersCount]]/100000</f>
        <v>2.5999999999999998E-4</v>
      </c>
      <c r="E1672" s="84"/>
      <c r="F1672" s="15"/>
      <c r="G1672" s="15"/>
      <c r="H1672" s="67" t="str">
        <f>IF(Vertices[[#This Row],[Size]]&gt;50,Vertices[[#This Row],[Vertex]],"")</f>
        <v/>
      </c>
      <c r="I1672" s="67"/>
      <c r="J1672" s="67"/>
      <c r="K1672" s="16"/>
      <c r="L1672" s="88"/>
      <c r="M1672" s="89">
        <v>7213.53271484375</v>
      </c>
      <c r="N1672" s="89">
        <v>1774.2928466796875</v>
      </c>
      <c r="O1672" s="78"/>
      <c r="P1672" s="90"/>
      <c r="Q1672" s="90"/>
      <c r="R1672" s="116"/>
      <c r="S1672" s="116"/>
      <c r="T1672" s="116"/>
      <c r="U1672" s="116"/>
      <c r="V1672" s="117"/>
      <c r="W1672" s="117"/>
      <c r="X1672" s="117"/>
      <c r="Y1672" s="117"/>
      <c r="Z1672" s="51"/>
      <c r="AA1672" s="85">
        <v>1672</v>
      </c>
      <c r="AB1672" s="85"/>
      <c r="AC1672">
        <v>8</v>
      </c>
      <c r="AD1672">
        <v>26</v>
      </c>
      <c r="AE1672">
        <v>128</v>
      </c>
      <c r="AF1672">
        <v>77</v>
      </c>
    </row>
    <row r="1673" spans="1:32" x14ac:dyDescent="0.3">
      <c r="A1673" t="s">
        <v>2074</v>
      </c>
      <c r="B1673" s="53"/>
      <c r="C1673" s="53"/>
      <c r="D1673" s="87">
        <f>Vertices[[#This Row],[followersCount]]/100000</f>
        <v>1.8079999999999999E-2</v>
      </c>
      <c r="E1673" s="84"/>
      <c r="F1673" s="15"/>
      <c r="G1673" s="15"/>
      <c r="H1673" s="67" t="str">
        <f>IF(Vertices[[#This Row],[Size]]&gt;50,Vertices[[#This Row],[Vertex]],"")</f>
        <v/>
      </c>
      <c r="I1673" s="67"/>
      <c r="J1673" s="67"/>
      <c r="K1673" s="16"/>
      <c r="L1673" s="88"/>
      <c r="M1673" s="89">
        <v>3614.17431640625</v>
      </c>
      <c r="N1673" s="89">
        <v>9361.8896484375</v>
      </c>
      <c r="O1673" s="78"/>
      <c r="P1673" s="90"/>
      <c r="Q1673" s="90"/>
      <c r="R1673" s="116"/>
      <c r="S1673" s="116"/>
      <c r="T1673" s="116"/>
      <c r="U1673" s="116"/>
      <c r="V1673" s="117"/>
      <c r="W1673" s="117"/>
      <c r="X1673" s="117"/>
      <c r="Y1673" s="117"/>
      <c r="Z1673" s="51"/>
      <c r="AA1673" s="85">
        <v>1673</v>
      </c>
      <c r="AB1673" s="85"/>
      <c r="AC1673">
        <v>7692</v>
      </c>
      <c r="AD1673">
        <v>1808</v>
      </c>
      <c r="AE1673">
        <v>8187</v>
      </c>
      <c r="AF1673">
        <v>4964</v>
      </c>
    </row>
    <row r="1674" spans="1:32" x14ac:dyDescent="0.3">
      <c r="A1674" t="s">
        <v>401</v>
      </c>
      <c r="B1674" s="53"/>
      <c r="C1674" s="53"/>
      <c r="D1674" s="87">
        <f>Vertices[[#This Row],[followersCount]]/100000</f>
        <v>5.4400000000000004E-3</v>
      </c>
      <c r="E1674" s="84"/>
      <c r="F1674" s="15"/>
      <c r="G1674" s="15"/>
      <c r="H1674" s="67" t="str">
        <f>IF(Vertices[[#This Row],[Size]]&gt;50,Vertices[[#This Row],[Vertex]],"")</f>
        <v/>
      </c>
      <c r="I1674" s="67"/>
      <c r="J1674" s="67"/>
      <c r="K1674" s="16"/>
      <c r="L1674" s="88"/>
      <c r="M1674" s="89">
        <v>4003.400634765625</v>
      </c>
      <c r="N1674" s="89">
        <v>5074.30810546875</v>
      </c>
      <c r="O1674" s="78"/>
      <c r="P1674" s="90"/>
      <c r="Q1674" s="90"/>
      <c r="R1674" s="116"/>
      <c r="S1674" s="116"/>
      <c r="T1674" s="116"/>
      <c r="U1674" s="116"/>
      <c r="V1674" s="117"/>
      <c r="W1674" s="117"/>
      <c r="X1674" s="117"/>
      <c r="Y1674" s="117"/>
      <c r="Z1674" s="51"/>
      <c r="AA1674" s="85">
        <v>1674</v>
      </c>
      <c r="AB1674" s="85"/>
      <c r="AC1674">
        <v>665</v>
      </c>
      <c r="AD1674">
        <v>544</v>
      </c>
      <c r="AE1674">
        <v>1285</v>
      </c>
      <c r="AF1674">
        <v>530</v>
      </c>
    </row>
    <row r="1675" spans="1:32" x14ac:dyDescent="0.3">
      <c r="A1675" t="s">
        <v>2075</v>
      </c>
      <c r="B1675" s="53"/>
      <c r="C1675" s="53"/>
      <c r="D1675" s="87">
        <f>Vertices[[#This Row],[followersCount]]/100000</f>
        <v>1.5E-3</v>
      </c>
      <c r="E1675" s="84"/>
      <c r="F1675" s="15"/>
      <c r="G1675" s="15"/>
      <c r="H1675" s="67" t="str">
        <f>IF(Vertices[[#This Row],[Size]]&gt;50,Vertices[[#This Row],[Vertex]],"")</f>
        <v/>
      </c>
      <c r="I1675" s="67"/>
      <c r="J1675" s="67"/>
      <c r="K1675" s="16"/>
      <c r="L1675" s="88"/>
      <c r="M1675" s="89">
        <v>894.0133056640625</v>
      </c>
      <c r="N1675" s="89">
        <v>5726.33984375</v>
      </c>
      <c r="O1675" s="78"/>
      <c r="P1675" s="90"/>
      <c r="Q1675" s="90"/>
      <c r="R1675" s="116"/>
      <c r="S1675" s="116"/>
      <c r="T1675" s="116"/>
      <c r="U1675" s="116"/>
      <c r="V1675" s="117"/>
      <c r="W1675" s="117"/>
      <c r="X1675" s="117"/>
      <c r="Y1675" s="117"/>
      <c r="Z1675" s="51"/>
      <c r="AA1675" s="85">
        <v>1675</v>
      </c>
      <c r="AB1675" s="85"/>
      <c r="AC1675">
        <v>755</v>
      </c>
      <c r="AD1675">
        <v>150</v>
      </c>
      <c r="AE1675">
        <v>1730</v>
      </c>
      <c r="AF1675">
        <v>707</v>
      </c>
    </row>
    <row r="1676" spans="1:32" x14ac:dyDescent="0.3">
      <c r="A1676" t="s">
        <v>2076</v>
      </c>
      <c r="B1676" s="53"/>
      <c r="C1676" s="53"/>
      <c r="D1676" s="87">
        <f>Vertices[[#This Row],[followersCount]]/100000</f>
        <v>6.9300000000000004E-3</v>
      </c>
      <c r="E1676" s="84"/>
      <c r="F1676" s="15"/>
      <c r="G1676" s="15"/>
      <c r="H1676" s="67" t="str">
        <f>IF(Vertices[[#This Row],[Size]]&gt;50,Vertices[[#This Row],[Vertex]],"")</f>
        <v/>
      </c>
      <c r="I1676" s="67"/>
      <c r="J1676" s="67"/>
      <c r="K1676" s="16"/>
      <c r="L1676" s="88"/>
      <c r="M1676" s="89">
        <v>6546.51318359375</v>
      </c>
      <c r="N1676" s="89">
        <v>7127.6044921875</v>
      </c>
      <c r="O1676" s="78"/>
      <c r="P1676" s="90"/>
      <c r="Q1676" s="90"/>
      <c r="R1676" s="116"/>
      <c r="S1676" s="116"/>
      <c r="T1676" s="116"/>
      <c r="U1676" s="116"/>
      <c r="V1676" s="117"/>
      <c r="W1676" s="117"/>
      <c r="X1676" s="117"/>
      <c r="Y1676" s="117"/>
      <c r="Z1676" s="51"/>
      <c r="AA1676" s="85">
        <v>1676</v>
      </c>
      <c r="AB1676" s="85"/>
      <c r="AC1676">
        <v>1400</v>
      </c>
      <c r="AD1676">
        <v>693</v>
      </c>
      <c r="AE1676">
        <v>57</v>
      </c>
      <c r="AF1676">
        <v>1953</v>
      </c>
    </row>
    <row r="1677" spans="1:32" x14ac:dyDescent="0.3">
      <c r="A1677" t="s">
        <v>2077</v>
      </c>
      <c r="B1677" s="53"/>
      <c r="C1677" s="53"/>
      <c r="D1677" s="87">
        <f>Vertices[[#This Row],[followersCount]]/100000</f>
        <v>8.3400000000000002E-3</v>
      </c>
      <c r="E1677" s="84"/>
      <c r="F1677" s="15"/>
      <c r="G1677" s="15"/>
      <c r="H1677" s="67" t="str">
        <f>IF(Vertices[[#This Row],[Size]]&gt;50,Vertices[[#This Row],[Vertex]],"")</f>
        <v/>
      </c>
      <c r="I1677" s="67"/>
      <c r="J1677" s="67"/>
      <c r="K1677" s="16"/>
      <c r="L1677" s="88"/>
      <c r="M1677" s="89">
        <v>1116.0513916015625</v>
      </c>
      <c r="N1677" s="89">
        <v>2639.303955078125</v>
      </c>
      <c r="O1677" s="78"/>
      <c r="P1677" s="90"/>
      <c r="Q1677" s="90"/>
      <c r="R1677" s="116"/>
      <c r="S1677" s="116"/>
      <c r="T1677" s="116"/>
      <c r="U1677" s="116"/>
      <c r="V1677" s="117"/>
      <c r="W1677" s="117"/>
      <c r="X1677" s="117"/>
      <c r="Y1677" s="117"/>
      <c r="Z1677" s="51"/>
      <c r="AA1677" s="85">
        <v>1677</v>
      </c>
      <c r="AB1677" s="85"/>
      <c r="AC1677">
        <v>4563</v>
      </c>
      <c r="AD1677">
        <v>834</v>
      </c>
      <c r="AE1677">
        <v>673</v>
      </c>
      <c r="AF1677">
        <v>1827</v>
      </c>
    </row>
    <row r="1678" spans="1:32" x14ac:dyDescent="0.3">
      <c r="A1678" t="s">
        <v>2078</v>
      </c>
      <c r="B1678" s="53"/>
      <c r="C1678" s="53"/>
      <c r="D1678" s="87">
        <f>Vertices[[#This Row],[followersCount]]/100000</f>
        <v>5.8500000000000003E-2</v>
      </c>
      <c r="E1678" s="84"/>
      <c r="F1678" s="15"/>
      <c r="G1678" s="15"/>
      <c r="H1678" s="67" t="str">
        <f>IF(Vertices[[#This Row],[Size]]&gt;50,Vertices[[#This Row],[Vertex]],"")</f>
        <v/>
      </c>
      <c r="I1678" s="67"/>
      <c r="J1678" s="67"/>
      <c r="K1678" s="16"/>
      <c r="L1678" s="88"/>
      <c r="M1678" s="89">
        <v>4969.185546875</v>
      </c>
      <c r="N1678" s="89">
        <v>9588.5966796875</v>
      </c>
      <c r="O1678" s="78"/>
      <c r="P1678" s="90"/>
      <c r="Q1678" s="90"/>
      <c r="R1678" s="116"/>
      <c r="S1678" s="116"/>
      <c r="T1678" s="116"/>
      <c r="U1678" s="116"/>
      <c r="V1678" s="117"/>
      <c r="W1678" s="117"/>
      <c r="X1678" s="117"/>
      <c r="Y1678" s="117"/>
      <c r="Z1678" s="51"/>
      <c r="AA1678" s="85">
        <v>1678</v>
      </c>
      <c r="AB1678" s="85"/>
      <c r="AC1678">
        <v>5872</v>
      </c>
      <c r="AD1678">
        <v>5850</v>
      </c>
      <c r="AE1678">
        <v>4783</v>
      </c>
      <c r="AF1678">
        <v>433</v>
      </c>
    </row>
    <row r="1679" spans="1:32" x14ac:dyDescent="0.3">
      <c r="A1679" t="s">
        <v>2079</v>
      </c>
      <c r="B1679" s="53"/>
      <c r="C1679" s="53"/>
      <c r="D1679" s="87">
        <f>Vertices[[#This Row],[followersCount]]/100000</f>
        <v>8.3000000000000001E-4</v>
      </c>
      <c r="E1679" s="84"/>
      <c r="F1679" s="15"/>
      <c r="G1679" s="15"/>
      <c r="H1679" s="67" t="str">
        <f>IF(Vertices[[#This Row],[Size]]&gt;50,Vertices[[#This Row],[Vertex]],"")</f>
        <v/>
      </c>
      <c r="I1679" s="67"/>
      <c r="J1679" s="67"/>
      <c r="K1679" s="16"/>
      <c r="L1679" s="88"/>
      <c r="M1679" s="89">
        <v>6799.916015625</v>
      </c>
      <c r="N1679" s="89">
        <v>7990.74853515625</v>
      </c>
      <c r="O1679" s="78"/>
      <c r="P1679" s="90"/>
      <c r="Q1679" s="90"/>
      <c r="R1679" s="116"/>
      <c r="S1679" s="116"/>
      <c r="T1679" s="116"/>
      <c r="U1679" s="116"/>
      <c r="V1679" s="117"/>
      <c r="W1679" s="117"/>
      <c r="X1679" s="117"/>
      <c r="Y1679" s="117"/>
      <c r="Z1679" s="51"/>
      <c r="AA1679" s="85">
        <v>1679</v>
      </c>
      <c r="AB1679" s="85"/>
      <c r="AC1679">
        <v>72</v>
      </c>
      <c r="AD1679">
        <v>83</v>
      </c>
      <c r="AE1679">
        <v>12</v>
      </c>
      <c r="AF1679">
        <v>295</v>
      </c>
    </row>
    <row r="1680" spans="1:32" x14ac:dyDescent="0.3">
      <c r="A1680" t="s">
        <v>2080</v>
      </c>
      <c r="B1680" s="53"/>
      <c r="C1680" s="53"/>
      <c r="D1680" s="87">
        <f>Vertices[[#This Row],[followersCount]]/100000</f>
        <v>6.3659999999999994E-2</v>
      </c>
      <c r="E1680" s="84"/>
      <c r="F1680" s="15"/>
      <c r="G1680" s="15"/>
      <c r="H1680" s="67" t="str">
        <f>IF(Vertices[[#This Row],[Size]]&gt;50,Vertices[[#This Row],[Vertex]],"")</f>
        <v/>
      </c>
      <c r="I1680" s="67"/>
      <c r="J1680" s="67"/>
      <c r="K1680" s="16"/>
      <c r="L1680" s="88"/>
      <c r="M1680" s="89">
        <v>2194.053955078125</v>
      </c>
      <c r="N1680" s="89">
        <v>4964.40087890625</v>
      </c>
      <c r="O1680" s="78"/>
      <c r="P1680" s="90"/>
      <c r="Q1680" s="90"/>
      <c r="R1680" s="116"/>
      <c r="S1680" s="116"/>
      <c r="T1680" s="116"/>
      <c r="U1680" s="116"/>
      <c r="V1680" s="117"/>
      <c r="W1680" s="117"/>
      <c r="X1680" s="117"/>
      <c r="Y1680" s="117"/>
      <c r="Z1680" s="51"/>
      <c r="AA1680" s="85">
        <v>1680</v>
      </c>
      <c r="AB1680" s="85"/>
      <c r="AC1680">
        <v>6236</v>
      </c>
      <c r="AD1680">
        <v>6366</v>
      </c>
      <c r="AE1680">
        <v>1653</v>
      </c>
      <c r="AF1680">
        <v>452</v>
      </c>
    </row>
    <row r="1681" spans="1:32" x14ac:dyDescent="0.3">
      <c r="A1681" t="s">
        <v>2081</v>
      </c>
      <c r="B1681" s="53"/>
      <c r="C1681" s="53"/>
      <c r="D1681" s="87">
        <f>Vertices[[#This Row],[followersCount]]/100000</f>
        <v>3.8000000000000002E-4</v>
      </c>
      <c r="E1681" s="84"/>
      <c r="F1681" s="15"/>
      <c r="G1681" s="15"/>
      <c r="H1681" s="67" t="str">
        <f>IF(Vertices[[#This Row],[Size]]&gt;50,Vertices[[#This Row],[Vertex]],"")</f>
        <v/>
      </c>
      <c r="I1681" s="67"/>
      <c r="J1681" s="67"/>
      <c r="K1681" s="16"/>
      <c r="L1681" s="88"/>
      <c r="M1681" s="89">
        <v>2945.585693359375</v>
      </c>
      <c r="N1681" s="89">
        <v>1664.4544677734375</v>
      </c>
      <c r="O1681" s="78"/>
      <c r="P1681" s="90"/>
      <c r="Q1681" s="90"/>
      <c r="R1681" s="116"/>
      <c r="S1681" s="116"/>
      <c r="T1681" s="116"/>
      <c r="U1681" s="116"/>
      <c r="V1681" s="117"/>
      <c r="W1681" s="117"/>
      <c r="X1681" s="117"/>
      <c r="Y1681" s="117"/>
      <c r="Z1681" s="51"/>
      <c r="AA1681" s="85">
        <v>1681</v>
      </c>
      <c r="AB1681" s="85"/>
      <c r="AC1681">
        <v>65</v>
      </c>
      <c r="AD1681">
        <v>38</v>
      </c>
      <c r="AE1681">
        <v>75</v>
      </c>
      <c r="AF1681">
        <v>128</v>
      </c>
    </row>
    <row r="1682" spans="1:32" x14ac:dyDescent="0.3">
      <c r="A1682" t="s">
        <v>304</v>
      </c>
      <c r="B1682" s="53"/>
      <c r="C1682" s="53"/>
      <c r="D1682" s="87">
        <f>Vertices[[#This Row],[followersCount]]/100000</f>
        <v>3.1900000000000001E-3</v>
      </c>
      <c r="E1682" s="84"/>
      <c r="F1682" s="15"/>
      <c r="G1682" s="15"/>
      <c r="H1682" s="67" t="str">
        <f>IF(Vertices[[#This Row],[Size]]&gt;50,Vertices[[#This Row],[Vertex]],"")</f>
        <v/>
      </c>
      <c r="I1682" s="67"/>
      <c r="J1682" s="67"/>
      <c r="K1682" s="16"/>
      <c r="L1682" s="88"/>
      <c r="M1682" s="89">
        <v>2972.400634765625</v>
      </c>
      <c r="N1682" s="89">
        <v>5970.10205078125</v>
      </c>
      <c r="O1682" s="78"/>
      <c r="P1682" s="90"/>
      <c r="Q1682" s="90"/>
      <c r="R1682" s="116"/>
      <c r="S1682" s="116"/>
      <c r="T1682" s="116"/>
      <c r="U1682" s="116"/>
      <c r="V1682" s="117"/>
      <c r="W1682" s="117"/>
      <c r="X1682" s="117"/>
      <c r="Y1682" s="117"/>
      <c r="Z1682" s="51"/>
      <c r="AA1682" s="85">
        <v>1682</v>
      </c>
      <c r="AB1682" s="85"/>
      <c r="AC1682">
        <v>1874</v>
      </c>
      <c r="AD1682">
        <v>319</v>
      </c>
      <c r="AE1682">
        <v>3620</v>
      </c>
      <c r="AF1682">
        <v>431</v>
      </c>
    </row>
    <row r="1683" spans="1:32" x14ac:dyDescent="0.3">
      <c r="A1683" t="s">
        <v>2082</v>
      </c>
      <c r="B1683" s="53"/>
      <c r="C1683" s="53"/>
      <c r="D1683" s="87">
        <f>Vertices[[#This Row],[followersCount]]/100000</f>
        <v>2.9950000000000001E-2</v>
      </c>
      <c r="E1683" s="84"/>
      <c r="F1683" s="15"/>
      <c r="G1683" s="15"/>
      <c r="H1683" s="67" t="str">
        <f>IF(Vertices[[#This Row],[Size]]&gt;50,Vertices[[#This Row],[Vertex]],"")</f>
        <v/>
      </c>
      <c r="I1683" s="67"/>
      <c r="J1683" s="67"/>
      <c r="K1683" s="16"/>
      <c r="L1683" s="88"/>
      <c r="M1683" s="89">
        <v>2712.427978515625</v>
      </c>
      <c r="N1683" s="89">
        <v>1356.8541259765625</v>
      </c>
      <c r="O1683" s="78"/>
      <c r="P1683" s="90"/>
      <c r="Q1683" s="90"/>
      <c r="R1683" s="116"/>
      <c r="S1683" s="116"/>
      <c r="T1683" s="116"/>
      <c r="U1683" s="116"/>
      <c r="V1683" s="117"/>
      <c r="W1683" s="117"/>
      <c r="X1683" s="117"/>
      <c r="Y1683" s="117"/>
      <c r="Z1683" s="51"/>
      <c r="AA1683" s="85">
        <v>1683</v>
      </c>
      <c r="AB1683" s="85"/>
      <c r="AC1683">
        <v>4457</v>
      </c>
      <c r="AD1683">
        <v>2995</v>
      </c>
      <c r="AE1683">
        <v>1000</v>
      </c>
      <c r="AF1683">
        <v>1023</v>
      </c>
    </row>
    <row r="1684" spans="1:32" x14ac:dyDescent="0.3">
      <c r="A1684" t="s">
        <v>2083</v>
      </c>
      <c r="B1684" s="53"/>
      <c r="C1684" s="53"/>
      <c r="D1684" s="87">
        <f>Vertices[[#This Row],[followersCount]]/100000</f>
        <v>7.9000000000000001E-4</v>
      </c>
      <c r="E1684" s="84"/>
      <c r="F1684" s="15"/>
      <c r="G1684" s="15"/>
      <c r="H1684" s="67" t="str">
        <f>IF(Vertices[[#This Row],[Size]]&gt;50,Vertices[[#This Row],[Vertex]],"")</f>
        <v/>
      </c>
      <c r="I1684" s="67"/>
      <c r="J1684" s="67"/>
      <c r="K1684" s="16"/>
      <c r="L1684" s="88"/>
      <c r="M1684" s="89">
        <v>7989.04736328125</v>
      </c>
      <c r="N1684" s="89">
        <v>5685.7783203125</v>
      </c>
      <c r="O1684" s="78"/>
      <c r="P1684" s="90"/>
      <c r="Q1684" s="90"/>
      <c r="R1684" s="116"/>
      <c r="S1684" s="116"/>
      <c r="T1684" s="116"/>
      <c r="U1684" s="116"/>
      <c r="V1684" s="117"/>
      <c r="W1684" s="117"/>
      <c r="X1684" s="117"/>
      <c r="Y1684" s="117"/>
      <c r="Z1684" s="51"/>
      <c r="AA1684" s="85">
        <v>1684</v>
      </c>
      <c r="AB1684" s="85"/>
      <c r="AC1684">
        <v>420</v>
      </c>
      <c r="AD1684">
        <v>79</v>
      </c>
      <c r="AE1684">
        <v>0</v>
      </c>
      <c r="AF1684">
        <v>105</v>
      </c>
    </row>
    <row r="1685" spans="1:32" x14ac:dyDescent="0.3">
      <c r="A1685" t="s">
        <v>2084</v>
      </c>
      <c r="B1685" s="53"/>
      <c r="C1685" s="53"/>
      <c r="D1685" s="87">
        <f>Vertices[[#This Row],[followersCount]]/100000</f>
        <v>6.4200000000000004E-3</v>
      </c>
      <c r="E1685" s="84"/>
      <c r="F1685" s="15"/>
      <c r="G1685" s="15"/>
      <c r="H1685" s="67" t="str">
        <f>IF(Vertices[[#This Row],[Size]]&gt;50,Vertices[[#This Row],[Vertex]],"")</f>
        <v/>
      </c>
      <c r="I1685" s="67"/>
      <c r="J1685" s="67"/>
      <c r="K1685" s="16"/>
      <c r="L1685" s="88"/>
      <c r="M1685" s="89">
        <v>1329.3626708984375</v>
      </c>
      <c r="N1685" s="89">
        <v>6898.14697265625</v>
      </c>
      <c r="O1685" s="78"/>
      <c r="P1685" s="90"/>
      <c r="Q1685" s="90"/>
      <c r="R1685" s="116"/>
      <c r="S1685" s="116"/>
      <c r="T1685" s="116"/>
      <c r="U1685" s="116"/>
      <c r="V1685" s="117"/>
      <c r="W1685" s="117"/>
      <c r="X1685" s="117"/>
      <c r="Y1685" s="117"/>
      <c r="Z1685" s="51"/>
      <c r="AA1685" s="85">
        <v>1685</v>
      </c>
      <c r="AB1685" s="85"/>
      <c r="AC1685">
        <v>1639</v>
      </c>
      <c r="AD1685">
        <v>642</v>
      </c>
      <c r="AE1685">
        <v>5525</v>
      </c>
      <c r="AF1685">
        <v>2245</v>
      </c>
    </row>
    <row r="1686" spans="1:32" x14ac:dyDescent="0.3">
      <c r="A1686" t="s">
        <v>2085</v>
      </c>
      <c r="B1686" s="53"/>
      <c r="C1686" s="53"/>
      <c r="D1686" s="87">
        <f>Vertices[[#This Row],[followersCount]]/100000</f>
        <v>1.08E-3</v>
      </c>
      <c r="E1686" s="84"/>
      <c r="F1686" s="15"/>
      <c r="G1686" s="15"/>
      <c r="H1686" s="67" t="str">
        <f>IF(Vertices[[#This Row],[Size]]&gt;50,Vertices[[#This Row],[Vertex]],"")</f>
        <v/>
      </c>
      <c r="I1686" s="67"/>
      <c r="J1686" s="67"/>
      <c r="K1686" s="16"/>
      <c r="L1686" s="88"/>
      <c r="M1686" s="89">
        <v>8358.7734375</v>
      </c>
      <c r="N1686" s="89">
        <v>4191.2041015625</v>
      </c>
      <c r="O1686" s="78"/>
      <c r="P1686" s="90"/>
      <c r="Q1686" s="90"/>
      <c r="R1686" s="116"/>
      <c r="S1686" s="116"/>
      <c r="T1686" s="116"/>
      <c r="U1686" s="116"/>
      <c r="V1686" s="117"/>
      <c r="W1686" s="117"/>
      <c r="X1686" s="117"/>
      <c r="Y1686" s="117"/>
      <c r="Z1686" s="51"/>
      <c r="AA1686" s="85">
        <v>1686</v>
      </c>
      <c r="AB1686" s="85"/>
      <c r="AC1686">
        <v>912</v>
      </c>
      <c r="AD1686">
        <v>108</v>
      </c>
      <c r="AE1686">
        <v>911</v>
      </c>
      <c r="AF1686">
        <v>261</v>
      </c>
    </row>
    <row r="1687" spans="1:32" x14ac:dyDescent="0.3">
      <c r="A1687" t="s">
        <v>2086</v>
      </c>
      <c r="B1687" s="53"/>
      <c r="C1687" s="53"/>
      <c r="D1687" s="87">
        <f>Vertices[[#This Row],[followersCount]]/100000</f>
        <v>1.5499999999999999E-3</v>
      </c>
      <c r="E1687" s="84"/>
      <c r="F1687" s="15"/>
      <c r="G1687" s="15"/>
      <c r="H1687" s="67" t="str">
        <f>IF(Vertices[[#This Row],[Size]]&gt;50,Vertices[[#This Row],[Vertex]],"")</f>
        <v/>
      </c>
      <c r="I1687" s="67"/>
      <c r="J1687" s="67"/>
      <c r="K1687" s="16"/>
      <c r="L1687" s="88"/>
      <c r="M1687" s="89">
        <v>3324.246337890625</v>
      </c>
      <c r="N1687" s="89">
        <v>7421.18359375</v>
      </c>
      <c r="O1687" s="78"/>
      <c r="P1687" s="90"/>
      <c r="Q1687" s="90"/>
      <c r="R1687" s="116"/>
      <c r="S1687" s="116"/>
      <c r="T1687" s="116"/>
      <c r="U1687" s="116"/>
      <c r="V1687" s="117"/>
      <c r="W1687" s="117"/>
      <c r="X1687" s="117"/>
      <c r="Y1687" s="117"/>
      <c r="Z1687" s="51"/>
      <c r="AA1687" s="85">
        <v>1687</v>
      </c>
      <c r="AB1687" s="85"/>
      <c r="AC1687">
        <v>698</v>
      </c>
      <c r="AD1687">
        <v>155</v>
      </c>
      <c r="AE1687">
        <v>211</v>
      </c>
      <c r="AF1687">
        <v>438</v>
      </c>
    </row>
    <row r="1688" spans="1:32" x14ac:dyDescent="0.3">
      <c r="A1688" t="s">
        <v>2087</v>
      </c>
      <c r="B1688" s="53"/>
      <c r="C1688" s="53"/>
      <c r="D1688" s="87">
        <f>Vertices[[#This Row],[followersCount]]/100000</f>
        <v>1.1220000000000001E-2</v>
      </c>
      <c r="E1688" s="84"/>
      <c r="F1688" s="15"/>
      <c r="G1688" s="15"/>
      <c r="H1688" s="67" t="str">
        <f>IF(Vertices[[#This Row],[Size]]&gt;50,Vertices[[#This Row],[Vertex]],"")</f>
        <v/>
      </c>
      <c r="I1688" s="67"/>
      <c r="J1688" s="67"/>
      <c r="K1688" s="16"/>
      <c r="L1688" s="88"/>
      <c r="M1688" s="89">
        <v>1569.7210693359375</v>
      </c>
      <c r="N1688" s="89">
        <v>2210.762451171875</v>
      </c>
      <c r="O1688" s="78"/>
      <c r="P1688" s="90"/>
      <c r="Q1688" s="90"/>
      <c r="R1688" s="116"/>
      <c r="S1688" s="116"/>
      <c r="T1688" s="116"/>
      <c r="U1688" s="116"/>
      <c r="V1688" s="117"/>
      <c r="W1688" s="117"/>
      <c r="X1688" s="117"/>
      <c r="Y1688" s="117"/>
      <c r="Z1688" s="51"/>
      <c r="AA1688" s="85">
        <v>1688</v>
      </c>
      <c r="AB1688" s="85"/>
      <c r="AC1688">
        <v>29985</v>
      </c>
      <c r="AD1688">
        <v>1122</v>
      </c>
      <c r="AE1688">
        <v>10665</v>
      </c>
      <c r="AF1688">
        <v>1052</v>
      </c>
    </row>
    <row r="1689" spans="1:32" x14ac:dyDescent="0.3">
      <c r="A1689" t="s">
        <v>486</v>
      </c>
      <c r="B1689" s="53"/>
      <c r="C1689" s="53"/>
      <c r="D1689" s="87">
        <f>Vertices[[#This Row],[followersCount]]/100000</f>
        <v>1.73E-3</v>
      </c>
      <c r="E1689" s="84"/>
      <c r="F1689" s="15"/>
      <c r="G1689" s="15"/>
      <c r="H1689" s="67" t="str">
        <f>IF(Vertices[[#This Row],[Size]]&gt;50,Vertices[[#This Row],[Vertex]],"")</f>
        <v/>
      </c>
      <c r="I1689" s="67"/>
      <c r="J1689" s="67"/>
      <c r="K1689" s="16"/>
      <c r="L1689" s="88"/>
      <c r="M1689" s="89">
        <v>5586.37353515625</v>
      </c>
      <c r="N1689" s="89">
        <v>4404.16015625</v>
      </c>
      <c r="O1689" s="78"/>
      <c r="P1689" s="90"/>
      <c r="Q1689" s="90"/>
      <c r="R1689" s="116"/>
      <c r="S1689" s="116"/>
      <c r="T1689" s="116"/>
      <c r="U1689" s="116"/>
      <c r="V1689" s="117"/>
      <c r="W1689" s="117"/>
      <c r="X1689" s="117"/>
      <c r="Y1689" s="117"/>
      <c r="Z1689" s="51"/>
      <c r="AA1689" s="85">
        <v>1689</v>
      </c>
      <c r="AB1689" s="85"/>
      <c r="AC1689">
        <v>48</v>
      </c>
      <c r="AD1689">
        <v>173</v>
      </c>
      <c r="AE1689">
        <v>1</v>
      </c>
      <c r="AF1689">
        <v>33</v>
      </c>
    </row>
    <row r="1690" spans="1:32" x14ac:dyDescent="0.3">
      <c r="A1690" t="s">
        <v>2088</v>
      </c>
      <c r="B1690" s="53"/>
      <c r="C1690" s="53"/>
      <c r="D1690" s="87">
        <f>Vertices[[#This Row],[followersCount]]/100000</f>
        <v>5.2500000000000003E-3</v>
      </c>
      <c r="E1690" s="84"/>
      <c r="F1690" s="15"/>
      <c r="G1690" s="15"/>
      <c r="H1690" s="67" t="str">
        <f>IF(Vertices[[#This Row],[Size]]&gt;50,Vertices[[#This Row],[Vertex]],"")</f>
        <v/>
      </c>
      <c r="I1690" s="67"/>
      <c r="J1690" s="67"/>
      <c r="K1690" s="16"/>
      <c r="L1690" s="88"/>
      <c r="M1690" s="89">
        <v>4507.4287109375</v>
      </c>
      <c r="N1690" s="89">
        <v>7280.6845703125</v>
      </c>
      <c r="O1690" s="78"/>
      <c r="P1690" s="90"/>
      <c r="Q1690" s="90"/>
      <c r="R1690" s="116"/>
      <c r="S1690" s="116"/>
      <c r="T1690" s="116"/>
      <c r="U1690" s="116"/>
      <c r="V1690" s="117"/>
      <c r="W1690" s="117"/>
      <c r="X1690" s="117"/>
      <c r="Y1690" s="117"/>
      <c r="Z1690" s="51"/>
      <c r="AA1690" s="85">
        <v>1690</v>
      </c>
      <c r="AB1690" s="85"/>
      <c r="AC1690">
        <v>1791</v>
      </c>
      <c r="AD1690">
        <v>525</v>
      </c>
      <c r="AE1690">
        <v>42</v>
      </c>
      <c r="AF1690">
        <v>1592</v>
      </c>
    </row>
    <row r="1691" spans="1:32" x14ac:dyDescent="0.3">
      <c r="A1691" t="s">
        <v>381</v>
      </c>
      <c r="B1691" s="53"/>
      <c r="C1691" s="53"/>
      <c r="D1691" s="87">
        <f>Vertices[[#This Row],[followersCount]]/100000</f>
        <v>7.7999999999999999E-4</v>
      </c>
      <c r="E1691" s="84"/>
      <c r="F1691" s="15"/>
      <c r="G1691" s="15"/>
      <c r="H1691" s="67" t="str">
        <f>IF(Vertices[[#This Row],[Size]]&gt;50,Vertices[[#This Row],[Vertex]],"")</f>
        <v/>
      </c>
      <c r="I1691" s="67"/>
      <c r="J1691" s="67"/>
      <c r="K1691" s="16"/>
      <c r="L1691" s="88"/>
      <c r="M1691" s="89">
        <v>5285.19775390625</v>
      </c>
      <c r="N1691" s="89">
        <v>4460.0185546875</v>
      </c>
      <c r="O1691" s="78"/>
      <c r="P1691" s="90"/>
      <c r="Q1691" s="90"/>
      <c r="R1691" s="116"/>
      <c r="S1691" s="116"/>
      <c r="T1691" s="116"/>
      <c r="U1691" s="116"/>
      <c r="V1691" s="117"/>
      <c r="W1691" s="117"/>
      <c r="X1691" s="117"/>
      <c r="Y1691" s="117"/>
      <c r="Z1691" s="51"/>
      <c r="AA1691" s="85">
        <v>1691</v>
      </c>
      <c r="AB1691" s="85"/>
      <c r="AC1691">
        <v>68</v>
      </c>
      <c r="AD1691">
        <v>78</v>
      </c>
      <c r="AE1691">
        <v>312</v>
      </c>
      <c r="AF1691">
        <v>195</v>
      </c>
    </row>
    <row r="1692" spans="1:32" x14ac:dyDescent="0.3">
      <c r="A1692" t="s">
        <v>2089</v>
      </c>
      <c r="B1692" s="53"/>
      <c r="C1692" s="53"/>
      <c r="D1692" s="87">
        <f>Vertices[[#This Row],[followersCount]]/100000</f>
        <v>3.0400000000000002E-3</v>
      </c>
      <c r="E1692" s="84"/>
      <c r="F1692" s="15"/>
      <c r="G1692" s="15"/>
      <c r="H1692" s="67" t="str">
        <f>IF(Vertices[[#This Row],[Size]]&gt;50,Vertices[[#This Row],[Vertex]],"")</f>
        <v/>
      </c>
      <c r="I1692" s="67"/>
      <c r="J1692" s="67"/>
      <c r="K1692" s="16"/>
      <c r="L1692" s="88"/>
      <c r="M1692" s="89">
        <v>3849.62109375</v>
      </c>
      <c r="N1692" s="89">
        <v>2182.75048828125</v>
      </c>
      <c r="O1692" s="78"/>
      <c r="P1692" s="90"/>
      <c r="Q1692" s="90"/>
      <c r="R1692" s="116"/>
      <c r="S1692" s="116"/>
      <c r="T1692" s="116"/>
      <c r="U1692" s="116"/>
      <c r="V1692" s="117"/>
      <c r="W1692" s="117"/>
      <c r="X1692" s="117"/>
      <c r="Y1692" s="117"/>
      <c r="Z1692" s="51"/>
      <c r="AA1692" s="85">
        <v>1692</v>
      </c>
      <c r="AB1692" s="85"/>
      <c r="AC1692">
        <v>580</v>
      </c>
      <c r="AD1692">
        <v>304</v>
      </c>
      <c r="AE1692">
        <v>19</v>
      </c>
      <c r="AF1692">
        <v>205</v>
      </c>
    </row>
    <row r="1693" spans="1:32" x14ac:dyDescent="0.3">
      <c r="A1693" t="s">
        <v>477</v>
      </c>
      <c r="B1693" s="53"/>
      <c r="C1693" s="53"/>
      <c r="D1693" s="87">
        <f>Vertices[[#This Row],[followersCount]]/100000</f>
        <v>4.548E-2</v>
      </c>
      <c r="E1693" s="84"/>
      <c r="F1693" s="15"/>
      <c r="G1693" s="15"/>
      <c r="H1693" s="67" t="str">
        <f>IF(Vertices[[#This Row],[Size]]&gt;50,Vertices[[#This Row],[Vertex]],"")</f>
        <v/>
      </c>
      <c r="I1693" s="67"/>
      <c r="J1693" s="67"/>
      <c r="K1693" s="16"/>
      <c r="L1693" s="88"/>
      <c r="M1693" s="89">
        <v>5030.54345703125</v>
      </c>
      <c r="N1693" s="89">
        <v>3806.538330078125</v>
      </c>
      <c r="O1693" s="78"/>
      <c r="P1693" s="90"/>
      <c r="Q1693" s="90"/>
      <c r="R1693" s="116"/>
      <c r="S1693" s="116"/>
      <c r="T1693" s="116"/>
      <c r="U1693" s="116"/>
      <c r="V1693" s="117"/>
      <c r="W1693" s="117"/>
      <c r="X1693" s="117"/>
      <c r="Y1693" s="117"/>
      <c r="Z1693" s="51"/>
      <c r="AA1693" s="85">
        <v>1693</v>
      </c>
      <c r="AB1693" s="85"/>
      <c r="AC1693">
        <v>1924</v>
      </c>
      <c r="AD1693">
        <v>4548</v>
      </c>
      <c r="AE1693">
        <v>1090</v>
      </c>
      <c r="AF1693">
        <v>739</v>
      </c>
    </row>
    <row r="1694" spans="1:32" x14ac:dyDescent="0.3">
      <c r="A1694" t="s">
        <v>2090</v>
      </c>
      <c r="B1694" s="53"/>
      <c r="C1694" s="53"/>
      <c r="D1694" s="87">
        <f>Vertices[[#This Row],[followersCount]]/100000</f>
        <v>0.12358</v>
      </c>
      <c r="E1694" s="84"/>
      <c r="F1694" s="15"/>
      <c r="G1694" s="15"/>
      <c r="H1694" s="67" t="str">
        <f>IF(Vertices[[#This Row],[Size]]&gt;50,Vertices[[#This Row],[Vertex]],"")</f>
        <v/>
      </c>
      <c r="I1694" s="67"/>
      <c r="J1694" s="67"/>
      <c r="K1694" s="16"/>
      <c r="L1694" s="88"/>
      <c r="M1694" s="89">
        <v>3742.5126953125</v>
      </c>
      <c r="N1694" s="89">
        <v>977.00140380859375</v>
      </c>
      <c r="O1694" s="78"/>
      <c r="P1694" s="90"/>
      <c r="Q1694" s="90"/>
      <c r="R1694" s="116"/>
      <c r="S1694" s="116"/>
      <c r="T1694" s="116"/>
      <c r="U1694" s="116"/>
      <c r="V1694" s="117"/>
      <c r="W1694" s="117"/>
      <c r="X1694" s="117"/>
      <c r="Y1694" s="117"/>
      <c r="Z1694" s="51"/>
      <c r="AA1694" s="85">
        <v>1694</v>
      </c>
      <c r="AB1694" s="85"/>
      <c r="AC1694">
        <v>7686</v>
      </c>
      <c r="AD1694">
        <v>12358</v>
      </c>
      <c r="AE1694">
        <v>689</v>
      </c>
      <c r="AF1694">
        <v>11641</v>
      </c>
    </row>
    <row r="1695" spans="1:32" x14ac:dyDescent="0.3">
      <c r="A1695" t="s">
        <v>2091</v>
      </c>
      <c r="B1695" s="53"/>
      <c r="C1695" s="53"/>
      <c r="D1695" s="87">
        <f>Vertices[[#This Row],[followersCount]]/100000</f>
        <v>1.6000000000000001E-4</v>
      </c>
      <c r="E1695" s="84"/>
      <c r="F1695" s="15"/>
      <c r="G1695" s="15"/>
      <c r="H1695" s="67" t="str">
        <f>IF(Vertices[[#This Row],[Size]]&gt;50,Vertices[[#This Row],[Vertex]],"")</f>
        <v/>
      </c>
      <c r="I1695" s="67"/>
      <c r="J1695" s="67"/>
      <c r="K1695" s="16"/>
      <c r="L1695" s="88"/>
      <c r="M1695" s="89">
        <v>3292.249755859375</v>
      </c>
      <c r="N1695" s="89">
        <v>2538.313720703125</v>
      </c>
      <c r="O1695" s="78"/>
      <c r="P1695" s="90"/>
      <c r="Q1695" s="90"/>
      <c r="R1695" s="116"/>
      <c r="S1695" s="116"/>
      <c r="T1695" s="116"/>
      <c r="U1695" s="116"/>
      <c r="V1695" s="117"/>
      <c r="W1695" s="117"/>
      <c r="X1695" s="117"/>
      <c r="Y1695" s="117"/>
      <c r="Z1695" s="51"/>
      <c r="AA1695" s="85">
        <v>1695</v>
      </c>
      <c r="AB1695" s="85"/>
      <c r="AC1695">
        <v>7</v>
      </c>
      <c r="AD1695">
        <v>16</v>
      </c>
      <c r="AE1695">
        <v>2</v>
      </c>
      <c r="AF1695">
        <v>688</v>
      </c>
    </row>
    <row r="1696" spans="1:32" x14ac:dyDescent="0.3">
      <c r="A1696" t="s">
        <v>2092</v>
      </c>
      <c r="B1696" s="53"/>
      <c r="C1696" s="53"/>
      <c r="D1696" s="87">
        <f>Vertices[[#This Row],[followersCount]]/100000</f>
        <v>4.4999999999999997E-3</v>
      </c>
      <c r="E1696" s="84"/>
      <c r="F1696" s="15"/>
      <c r="G1696" s="15"/>
      <c r="H1696" s="67" t="str">
        <f>IF(Vertices[[#This Row],[Size]]&gt;50,Vertices[[#This Row],[Vertex]],"")</f>
        <v/>
      </c>
      <c r="I1696" s="67"/>
      <c r="J1696" s="67"/>
      <c r="K1696" s="16"/>
      <c r="L1696" s="88"/>
      <c r="M1696" s="89">
        <v>6718.09228515625</v>
      </c>
      <c r="N1696" s="89">
        <v>1899.53564453125</v>
      </c>
      <c r="O1696" s="78"/>
      <c r="P1696" s="90"/>
      <c r="Q1696" s="90"/>
      <c r="R1696" s="116"/>
      <c r="S1696" s="116"/>
      <c r="T1696" s="116"/>
      <c r="U1696" s="116"/>
      <c r="V1696" s="117"/>
      <c r="W1696" s="117"/>
      <c r="X1696" s="117"/>
      <c r="Y1696" s="117"/>
      <c r="Z1696" s="51"/>
      <c r="AA1696" s="85">
        <v>1696</v>
      </c>
      <c r="AB1696" s="85"/>
      <c r="AC1696">
        <v>979</v>
      </c>
      <c r="AD1696">
        <v>450</v>
      </c>
      <c r="AE1696">
        <v>12</v>
      </c>
      <c r="AF1696">
        <v>903</v>
      </c>
    </row>
    <row r="1697" spans="1:32" x14ac:dyDescent="0.3">
      <c r="A1697" t="s">
        <v>2093</v>
      </c>
      <c r="B1697" s="53"/>
      <c r="C1697" s="53"/>
      <c r="D1697" s="87">
        <f>Vertices[[#This Row],[followersCount]]/100000</f>
        <v>6.9999999999999999E-4</v>
      </c>
      <c r="E1697" s="84"/>
      <c r="F1697" s="15"/>
      <c r="G1697" s="15"/>
      <c r="H1697" s="67" t="str">
        <f>IF(Vertices[[#This Row],[Size]]&gt;50,Vertices[[#This Row],[Vertex]],"")</f>
        <v/>
      </c>
      <c r="I1697" s="67"/>
      <c r="J1697" s="67"/>
      <c r="K1697" s="16"/>
      <c r="L1697" s="88"/>
      <c r="M1697" s="89">
        <v>372.8775634765625</v>
      </c>
      <c r="N1697" s="89">
        <v>5591.01123046875</v>
      </c>
      <c r="O1697" s="78"/>
      <c r="P1697" s="90"/>
      <c r="Q1697" s="90"/>
      <c r="R1697" s="116"/>
      <c r="S1697" s="116"/>
      <c r="T1697" s="116"/>
      <c r="U1697" s="116"/>
      <c r="V1697" s="117"/>
      <c r="W1697" s="117"/>
      <c r="X1697" s="117"/>
      <c r="Y1697" s="117"/>
      <c r="Z1697" s="51"/>
      <c r="AA1697" s="85">
        <v>1697</v>
      </c>
      <c r="AB1697" s="85"/>
      <c r="AC1697">
        <v>71</v>
      </c>
      <c r="AD1697">
        <v>70</v>
      </c>
      <c r="AE1697">
        <v>0</v>
      </c>
      <c r="AF1697">
        <v>147</v>
      </c>
    </row>
    <row r="1698" spans="1:32" x14ac:dyDescent="0.3">
      <c r="A1698" t="s">
        <v>439</v>
      </c>
      <c r="B1698" s="53"/>
      <c r="C1698" s="53"/>
      <c r="D1698" s="87">
        <f>Vertices[[#This Row],[followersCount]]/100000</f>
        <v>2.8029999999999999E-2</v>
      </c>
      <c r="E1698" s="84"/>
      <c r="F1698" s="15"/>
      <c r="G1698" s="15"/>
      <c r="H1698" s="67" t="str">
        <f>IF(Vertices[[#This Row],[Size]]&gt;50,Vertices[[#This Row],[Vertex]],"")</f>
        <v/>
      </c>
      <c r="I1698" s="67"/>
      <c r="J1698" s="67"/>
      <c r="K1698" s="16"/>
      <c r="L1698" s="88"/>
      <c r="M1698" s="89">
        <v>4364.12646484375</v>
      </c>
      <c r="N1698" s="89">
        <v>4358.01123046875</v>
      </c>
      <c r="O1698" s="78"/>
      <c r="P1698" s="90"/>
      <c r="Q1698" s="90"/>
      <c r="R1698" s="116"/>
      <c r="S1698" s="116"/>
      <c r="T1698" s="116"/>
      <c r="U1698" s="116"/>
      <c r="V1698" s="117"/>
      <c r="W1698" s="117"/>
      <c r="X1698" s="117"/>
      <c r="Y1698" s="117"/>
      <c r="Z1698" s="51"/>
      <c r="AA1698" s="85">
        <v>1698</v>
      </c>
      <c r="AB1698" s="85"/>
      <c r="AC1698">
        <v>3457</v>
      </c>
      <c r="AD1698">
        <v>2803</v>
      </c>
      <c r="AE1698">
        <v>1205</v>
      </c>
      <c r="AF1698">
        <v>912</v>
      </c>
    </row>
    <row r="1699" spans="1:32" x14ac:dyDescent="0.3">
      <c r="A1699" t="s">
        <v>377</v>
      </c>
      <c r="B1699" s="53"/>
      <c r="C1699" s="53"/>
      <c r="D1699" s="87">
        <f>Vertices[[#This Row],[followersCount]]/100000</f>
        <v>1.65E-3</v>
      </c>
      <c r="E1699" s="84"/>
      <c r="F1699" s="15"/>
      <c r="G1699" s="15"/>
      <c r="H1699" s="67" t="str">
        <f>IF(Vertices[[#This Row],[Size]]&gt;50,Vertices[[#This Row],[Vertex]],"")</f>
        <v/>
      </c>
      <c r="I1699" s="67"/>
      <c r="J1699" s="67"/>
      <c r="K1699" s="16"/>
      <c r="L1699" s="88"/>
      <c r="M1699" s="89">
        <v>4766.42724609375</v>
      </c>
      <c r="N1699" s="89">
        <v>6032.3427734375</v>
      </c>
      <c r="O1699" s="78"/>
      <c r="P1699" s="90"/>
      <c r="Q1699" s="90"/>
      <c r="R1699" s="116"/>
      <c r="S1699" s="116"/>
      <c r="T1699" s="116"/>
      <c r="U1699" s="116"/>
      <c r="V1699" s="117"/>
      <c r="W1699" s="117"/>
      <c r="X1699" s="117"/>
      <c r="Y1699" s="117"/>
      <c r="Z1699" s="51"/>
      <c r="AA1699" s="85">
        <v>1699</v>
      </c>
      <c r="AB1699" s="85"/>
      <c r="AC1699">
        <v>1329</v>
      </c>
      <c r="AD1699">
        <v>165</v>
      </c>
      <c r="AE1699">
        <v>245</v>
      </c>
      <c r="AF1699">
        <v>252</v>
      </c>
    </row>
    <row r="1700" spans="1:32" x14ac:dyDescent="0.3">
      <c r="A1700" t="s">
        <v>2094</v>
      </c>
      <c r="B1700" s="53"/>
      <c r="C1700" s="53"/>
      <c r="D1700" s="87">
        <f>Vertices[[#This Row],[followersCount]]/100000</f>
        <v>1.5900000000000001E-3</v>
      </c>
      <c r="E1700" s="84"/>
      <c r="F1700" s="15"/>
      <c r="G1700" s="15"/>
      <c r="H1700" s="67" t="str">
        <f>IF(Vertices[[#This Row],[Size]]&gt;50,Vertices[[#This Row],[Vertex]],"")</f>
        <v/>
      </c>
      <c r="I1700" s="67"/>
      <c r="J1700" s="67"/>
      <c r="K1700" s="16"/>
      <c r="L1700" s="88"/>
      <c r="M1700" s="89">
        <v>1473.361328125</v>
      </c>
      <c r="N1700" s="89">
        <v>3336.46728515625</v>
      </c>
      <c r="O1700" s="78"/>
      <c r="P1700" s="90"/>
      <c r="Q1700" s="90"/>
      <c r="R1700" s="116"/>
      <c r="S1700" s="116"/>
      <c r="T1700" s="116"/>
      <c r="U1700" s="116"/>
      <c r="V1700" s="117"/>
      <c r="W1700" s="117"/>
      <c r="X1700" s="117"/>
      <c r="Y1700" s="117"/>
      <c r="Z1700" s="51"/>
      <c r="AA1700" s="85">
        <v>1700</v>
      </c>
      <c r="AB1700" s="85"/>
      <c r="AC1700">
        <v>1764</v>
      </c>
      <c r="AD1700">
        <v>159</v>
      </c>
      <c r="AE1700">
        <v>12</v>
      </c>
      <c r="AF1700">
        <v>928</v>
      </c>
    </row>
    <row r="1701" spans="1:32" x14ac:dyDescent="0.3">
      <c r="A1701" t="s">
        <v>2095</v>
      </c>
      <c r="B1701" s="53"/>
      <c r="C1701" s="53"/>
      <c r="D1701" s="87">
        <f>Vertices[[#This Row],[followersCount]]/100000</f>
        <v>1.06E-3</v>
      </c>
      <c r="E1701" s="84"/>
      <c r="F1701" s="15"/>
      <c r="G1701" s="15"/>
      <c r="H1701" s="67" t="str">
        <f>IF(Vertices[[#This Row],[Size]]&gt;50,Vertices[[#This Row],[Vertex]],"")</f>
        <v/>
      </c>
      <c r="I1701" s="67"/>
      <c r="J1701" s="67"/>
      <c r="K1701" s="16"/>
      <c r="L1701" s="88"/>
      <c r="M1701" s="89">
        <v>2795.092041015625</v>
      </c>
      <c r="N1701" s="89">
        <v>3323.927978515625</v>
      </c>
      <c r="O1701" s="78"/>
      <c r="P1701" s="90"/>
      <c r="Q1701" s="90"/>
      <c r="R1701" s="116"/>
      <c r="S1701" s="116"/>
      <c r="T1701" s="116"/>
      <c r="U1701" s="116"/>
      <c r="V1701" s="117"/>
      <c r="W1701" s="117"/>
      <c r="X1701" s="117"/>
      <c r="Y1701" s="117"/>
      <c r="Z1701" s="51"/>
      <c r="AA1701" s="85">
        <v>1701</v>
      </c>
      <c r="AB1701" s="85"/>
      <c r="AC1701">
        <v>28</v>
      </c>
      <c r="AD1701">
        <v>106</v>
      </c>
      <c r="AE1701">
        <v>4</v>
      </c>
      <c r="AF1701">
        <v>284</v>
      </c>
    </row>
    <row r="1702" spans="1:32" x14ac:dyDescent="0.3">
      <c r="A1702" t="s">
        <v>2096</v>
      </c>
      <c r="B1702" s="53"/>
      <c r="C1702" s="53"/>
      <c r="D1702" s="87">
        <f>Vertices[[#This Row],[followersCount]]/100000</f>
        <v>2.0000000000000001E-4</v>
      </c>
      <c r="E1702" s="84"/>
      <c r="F1702" s="15"/>
      <c r="G1702" s="15"/>
      <c r="H1702" s="67" t="str">
        <f>IF(Vertices[[#This Row],[Size]]&gt;50,Vertices[[#This Row],[Vertex]],"")</f>
        <v/>
      </c>
      <c r="I1702" s="67"/>
      <c r="J1702" s="67"/>
      <c r="K1702" s="16"/>
      <c r="L1702" s="88"/>
      <c r="M1702" s="89">
        <v>6158.98291015625</v>
      </c>
      <c r="N1702" s="89">
        <v>9616.20703125</v>
      </c>
      <c r="O1702" s="78"/>
      <c r="P1702" s="90"/>
      <c r="Q1702" s="90"/>
      <c r="R1702" s="116"/>
      <c r="S1702" s="116"/>
      <c r="T1702" s="116"/>
      <c r="U1702" s="116"/>
      <c r="V1702" s="117"/>
      <c r="W1702" s="117"/>
      <c r="X1702" s="117"/>
      <c r="Y1702" s="117"/>
      <c r="Z1702" s="51"/>
      <c r="AA1702" s="85">
        <v>1702</v>
      </c>
      <c r="AB1702" s="85"/>
      <c r="AC1702">
        <v>22</v>
      </c>
      <c r="AD1702">
        <v>20</v>
      </c>
      <c r="AE1702">
        <v>0</v>
      </c>
      <c r="AF1702">
        <v>110</v>
      </c>
    </row>
    <row r="1703" spans="1:32" x14ac:dyDescent="0.3">
      <c r="A1703" t="s">
        <v>2097</v>
      </c>
      <c r="B1703" s="53"/>
      <c r="C1703" s="53"/>
      <c r="D1703" s="87">
        <f>Vertices[[#This Row],[followersCount]]/100000</f>
        <v>7.2700000000000004E-3</v>
      </c>
      <c r="E1703" s="84"/>
      <c r="F1703" s="15"/>
      <c r="G1703" s="15"/>
      <c r="H1703" s="67" t="str">
        <f>IF(Vertices[[#This Row],[Size]]&gt;50,Vertices[[#This Row],[Vertex]],"")</f>
        <v/>
      </c>
      <c r="I1703" s="67"/>
      <c r="J1703" s="67"/>
      <c r="K1703" s="16"/>
      <c r="L1703" s="88"/>
      <c r="M1703" s="89">
        <v>5657.61767578125</v>
      </c>
      <c r="N1703" s="89">
        <v>173.24385070800781</v>
      </c>
      <c r="O1703" s="78"/>
      <c r="P1703" s="90"/>
      <c r="Q1703" s="90"/>
      <c r="R1703" s="116"/>
      <c r="S1703" s="116"/>
      <c r="T1703" s="116"/>
      <c r="U1703" s="116"/>
      <c r="V1703" s="117"/>
      <c r="W1703" s="117"/>
      <c r="X1703" s="117"/>
      <c r="Y1703" s="117"/>
      <c r="Z1703" s="51"/>
      <c r="AA1703" s="85">
        <v>1703</v>
      </c>
      <c r="AB1703" s="85"/>
      <c r="AC1703">
        <v>1395</v>
      </c>
      <c r="AD1703">
        <v>727</v>
      </c>
      <c r="AE1703">
        <v>627</v>
      </c>
      <c r="AF1703">
        <v>552</v>
      </c>
    </row>
    <row r="1704" spans="1:32" x14ac:dyDescent="0.3">
      <c r="A1704" t="s">
        <v>2098</v>
      </c>
      <c r="B1704" s="53"/>
      <c r="C1704" s="53"/>
      <c r="D1704" s="87">
        <f>Vertices[[#This Row],[followersCount]]/100000</f>
        <v>1.09E-3</v>
      </c>
      <c r="E1704" s="84"/>
      <c r="F1704" s="15"/>
      <c r="G1704" s="15"/>
      <c r="H1704" s="67" t="str">
        <f>IF(Vertices[[#This Row],[Size]]&gt;50,Vertices[[#This Row],[Vertex]],"")</f>
        <v/>
      </c>
      <c r="I1704" s="67"/>
      <c r="J1704" s="67"/>
      <c r="K1704" s="16"/>
      <c r="L1704" s="88"/>
      <c r="M1704" s="89">
        <v>2785.93603515625</v>
      </c>
      <c r="N1704" s="89">
        <v>5829.1123046875</v>
      </c>
      <c r="O1704" s="78"/>
      <c r="P1704" s="90"/>
      <c r="Q1704" s="90"/>
      <c r="R1704" s="116"/>
      <c r="S1704" s="116"/>
      <c r="T1704" s="116"/>
      <c r="U1704" s="116"/>
      <c r="V1704" s="117"/>
      <c r="W1704" s="117"/>
      <c r="X1704" s="117"/>
      <c r="Y1704" s="117"/>
      <c r="Z1704" s="51"/>
      <c r="AA1704" s="85">
        <v>1704</v>
      </c>
      <c r="AB1704" s="85"/>
      <c r="AC1704">
        <v>1915</v>
      </c>
      <c r="AD1704">
        <v>109</v>
      </c>
      <c r="AE1704">
        <v>72</v>
      </c>
      <c r="AF1704">
        <v>354</v>
      </c>
    </row>
    <row r="1705" spans="1:32" x14ac:dyDescent="0.3">
      <c r="A1705" t="s">
        <v>2099</v>
      </c>
      <c r="B1705" s="53"/>
      <c r="C1705" s="53"/>
      <c r="D1705" s="87">
        <f>Vertices[[#This Row],[followersCount]]/100000</f>
        <v>2.7200000000000002E-3</v>
      </c>
      <c r="E1705" s="84"/>
      <c r="F1705" s="15"/>
      <c r="G1705" s="15"/>
      <c r="H1705" s="67" t="str">
        <f>IF(Vertices[[#This Row],[Size]]&gt;50,Vertices[[#This Row],[Vertex]],"")</f>
        <v/>
      </c>
      <c r="I1705" s="67"/>
      <c r="J1705" s="67"/>
      <c r="K1705" s="16"/>
      <c r="L1705" s="88"/>
      <c r="M1705" s="89">
        <v>7314.92822265625</v>
      </c>
      <c r="N1705" s="89">
        <v>7321.01220703125</v>
      </c>
      <c r="O1705" s="78"/>
      <c r="P1705" s="90"/>
      <c r="Q1705" s="90"/>
      <c r="R1705" s="116"/>
      <c r="S1705" s="116"/>
      <c r="T1705" s="116"/>
      <c r="U1705" s="116"/>
      <c r="V1705" s="117"/>
      <c r="W1705" s="117"/>
      <c r="X1705" s="117"/>
      <c r="Y1705" s="117"/>
      <c r="Z1705" s="51"/>
      <c r="AA1705" s="85">
        <v>1705</v>
      </c>
      <c r="AB1705" s="85"/>
      <c r="AC1705">
        <v>1675</v>
      </c>
      <c r="AD1705">
        <v>272</v>
      </c>
      <c r="AE1705">
        <v>75</v>
      </c>
      <c r="AF1705">
        <v>692</v>
      </c>
    </row>
    <row r="1706" spans="1:32" x14ac:dyDescent="0.3">
      <c r="A1706" t="s">
        <v>2100</v>
      </c>
      <c r="B1706" s="53"/>
      <c r="C1706" s="53"/>
      <c r="D1706" s="87">
        <f>Vertices[[#This Row],[followersCount]]/100000</f>
        <v>2.0000000000000002E-5</v>
      </c>
      <c r="E1706" s="84"/>
      <c r="F1706" s="15"/>
      <c r="G1706" s="15"/>
      <c r="H1706" s="67" t="str">
        <f>IF(Vertices[[#This Row],[Size]]&gt;50,Vertices[[#This Row],[Vertex]],"")</f>
        <v/>
      </c>
      <c r="I1706" s="67"/>
      <c r="J1706" s="67"/>
      <c r="K1706" s="16"/>
      <c r="L1706" s="88"/>
      <c r="M1706" s="89">
        <v>7412.49951171875</v>
      </c>
      <c r="N1706" s="89">
        <v>7748.53759765625</v>
      </c>
      <c r="O1706" s="78"/>
      <c r="P1706" s="90"/>
      <c r="Q1706" s="90"/>
      <c r="R1706" s="116"/>
      <c r="S1706" s="116"/>
      <c r="T1706" s="116"/>
      <c r="U1706" s="116"/>
      <c r="V1706" s="117"/>
      <c r="W1706" s="117"/>
      <c r="X1706" s="117"/>
      <c r="Y1706" s="117"/>
      <c r="Z1706" s="51"/>
      <c r="AA1706" s="85">
        <v>1706</v>
      </c>
      <c r="AB1706" s="85"/>
      <c r="AC1706">
        <v>2</v>
      </c>
      <c r="AD1706">
        <v>2</v>
      </c>
      <c r="AE1706">
        <v>0</v>
      </c>
      <c r="AF1706">
        <v>33</v>
      </c>
    </row>
    <row r="1707" spans="1:32" x14ac:dyDescent="0.3">
      <c r="A1707" t="s">
        <v>2101</v>
      </c>
      <c r="B1707" s="53"/>
      <c r="C1707" s="53"/>
      <c r="D1707" s="87">
        <f>Vertices[[#This Row],[followersCount]]/100000</f>
        <v>2.3009999999999999E-2</v>
      </c>
      <c r="E1707" s="84"/>
      <c r="F1707" s="15"/>
      <c r="G1707" s="15"/>
      <c r="H1707" s="67" t="str">
        <f>IF(Vertices[[#This Row],[Size]]&gt;50,Vertices[[#This Row],[Vertex]],"")</f>
        <v/>
      </c>
      <c r="I1707" s="67"/>
      <c r="J1707" s="67"/>
      <c r="K1707" s="16"/>
      <c r="L1707" s="88"/>
      <c r="M1707" s="89">
        <v>6757.9189453125</v>
      </c>
      <c r="N1707" s="89">
        <v>1013.5929565429688</v>
      </c>
      <c r="O1707" s="78"/>
      <c r="P1707" s="90"/>
      <c r="Q1707" s="90"/>
      <c r="R1707" s="116"/>
      <c r="S1707" s="116"/>
      <c r="T1707" s="116"/>
      <c r="U1707" s="116"/>
      <c r="V1707" s="117"/>
      <c r="W1707" s="117"/>
      <c r="X1707" s="117"/>
      <c r="Y1707" s="117"/>
      <c r="Z1707" s="51"/>
      <c r="AA1707" s="85">
        <v>1707</v>
      </c>
      <c r="AB1707" s="85"/>
      <c r="AC1707">
        <v>1821</v>
      </c>
      <c r="AD1707">
        <v>2301</v>
      </c>
      <c r="AE1707">
        <v>10</v>
      </c>
      <c r="AF1707">
        <v>2099</v>
      </c>
    </row>
    <row r="1708" spans="1:32" x14ac:dyDescent="0.3">
      <c r="A1708" t="s">
        <v>2102</v>
      </c>
      <c r="B1708" s="53"/>
      <c r="C1708" s="53"/>
      <c r="D1708" s="87">
        <f>Vertices[[#This Row],[followersCount]]/100000</f>
        <v>3.9500000000000004E-3</v>
      </c>
      <c r="E1708" s="84"/>
      <c r="F1708" s="15"/>
      <c r="G1708" s="15"/>
      <c r="H1708" s="67" t="str">
        <f>IF(Vertices[[#This Row],[Size]]&gt;50,Vertices[[#This Row],[Vertex]],"")</f>
        <v/>
      </c>
      <c r="I1708" s="67"/>
      <c r="J1708" s="67"/>
      <c r="K1708" s="16"/>
      <c r="L1708" s="88"/>
      <c r="M1708" s="89">
        <v>2051.157958984375</v>
      </c>
      <c r="N1708" s="89">
        <v>6185.3623046875</v>
      </c>
      <c r="O1708" s="78"/>
      <c r="P1708" s="90"/>
      <c r="Q1708" s="90"/>
      <c r="R1708" s="116"/>
      <c r="S1708" s="116"/>
      <c r="T1708" s="116"/>
      <c r="U1708" s="116"/>
      <c r="V1708" s="117"/>
      <c r="W1708" s="117"/>
      <c r="X1708" s="117"/>
      <c r="Y1708" s="117"/>
      <c r="Z1708" s="51"/>
      <c r="AA1708" s="85">
        <v>1708</v>
      </c>
      <c r="AB1708" s="85"/>
      <c r="AC1708">
        <v>677</v>
      </c>
      <c r="AD1708">
        <v>395</v>
      </c>
      <c r="AE1708">
        <v>4</v>
      </c>
      <c r="AF1708">
        <v>361</v>
      </c>
    </row>
    <row r="1709" spans="1:32" x14ac:dyDescent="0.3">
      <c r="A1709" t="s">
        <v>2103</v>
      </c>
      <c r="B1709" s="53"/>
      <c r="C1709" s="53"/>
      <c r="D1709" s="87">
        <f>Vertices[[#This Row],[followersCount]]/100000</f>
        <v>3.4299999999999999E-3</v>
      </c>
      <c r="E1709" s="84"/>
      <c r="F1709" s="15"/>
      <c r="G1709" s="15"/>
      <c r="H1709" s="67" t="str">
        <f>IF(Vertices[[#This Row],[Size]]&gt;50,Vertices[[#This Row],[Vertex]],"")</f>
        <v/>
      </c>
      <c r="I1709" s="67"/>
      <c r="J1709" s="67"/>
      <c r="K1709" s="16"/>
      <c r="L1709" s="88"/>
      <c r="M1709" s="89">
        <v>808.57611083984375</v>
      </c>
      <c r="N1709" s="89">
        <v>6694.84130859375</v>
      </c>
      <c r="O1709" s="78"/>
      <c r="P1709" s="90"/>
      <c r="Q1709" s="90"/>
      <c r="R1709" s="116"/>
      <c r="S1709" s="116"/>
      <c r="T1709" s="116"/>
      <c r="U1709" s="116"/>
      <c r="V1709" s="117"/>
      <c r="W1709" s="117"/>
      <c r="X1709" s="117"/>
      <c r="Y1709" s="117"/>
      <c r="Z1709" s="51"/>
      <c r="AA1709" s="85">
        <v>1709</v>
      </c>
      <c r="AB1709" s="85"/>
      <c r="AC1709">
        <v>672</v>
      </c>
      <c r="AD1709">
        <v>343</v>
      </c>
      <c r="AE1709">
        <v>0</v>
      </c>
      <c r="AF1709">
        <v>204</v>
      </c>
    </row>
    <row r="1710" spans="1:32" x14ac:dyDescent="0.3">
      <c r="A1710" t="s">
        <v>2104</v>
      </c>
      <c r="B1710" s="53"/>
      <c r="C1710" s="53"/>
      <c r="D1710" s="87">
        <f>Vertices[[#This Row],[followersCount]]/100000</f>
        <v>1.069E-2</v>
      </c>
      <c r="E1710" s="84"/>
      <c r="F1710" s="15"/>
      <c r="G1710" s="15"/>
      <c r="H1710" s="67" t="str">
        <f>IF(Vertices[[#This Row],[Size]]&gt;50,Vertices[[#This Row],[Vertex]],"")</f>
        <v/>
      </c>
      <c r="I1710" s="67"/>
      <c r="J1710" s="67"/>
      <c r="K1710" s="16"/>
      <c r="L1710" s="88"/>
      <c r="M1710" s="89">
        <v>2734.038818359375</v>
      </c>
      <c r="N1710" s="89">
        <v>8261.4833984375</v>
      </c>
      <c r="O1710" s="78"/>
      <c r="P1710" s="90"/>
      <c r="Q1710" s="90"/>
      <c r="R1710" s="116"/>
      <c r="S1710" s="116"/>
      <c r="T1710" s="116"/>
      <c r="U1710" s="116"/>
      <c r="V1710" s="117"/>
      <c r="W1710" s="117"/>
      <c r="X1710" s="117"/>
      <c r="Y1710" s="117"/>
      <c r="Z1710" s="51"/>
      <c r="AA1710" s="85">
        <v>1710</v>
      </c>
      <c r="AB1710" s="85"/>
      <c r="AC1710">
        <v>1374</v>
      </c>
      <c r="AD1710">
        <v>1069</v>
      </c>
      <c r="AE1710">
        <v>17</v>
      </c>
      <c r="AF1710">
        <v>1605</v>
      </c>
    </row>
    <row r="1711" spans="1:32" x14ac:dyDescent="0.3">
      <c r="A1711" t="s">
        <v>2105</v>
      </c>
      <c r="B1711" s="53"/>
      <c r="C1711" s="53"/>
      <c r="D1711" s="87">
        <f>Vertices[[#This Row],[followersCount]]/100000</f>
        <v>6.9999999999999994E-5</v>
      </c>
      <c r="E1711" s="84"/>
      <c r="F1711" s="15"/>
      <c r="G1711" s="15"/>
      <c r="H1711" s="67" t="str">
        <f>IF(Vertices[[#This Row],[Size]]&gt;50,Vertices[[#This Row],[Vertex]],"")</f>
        <v/>
      </c>
      <c r="I1711" s="67"/>
      <c r="J1711" s="67"/>
      <c r="K1711" s="16"/>
      <c r="L1711" s="88"/>
      <c r="M1711" s="89">
        <v>4567.69189453125</v>
      </c>
      <c r="N1711" s="89">
        <v>8646.072265625</v>
      </c>
      <c r="O1711" s="78"/>
      <c r="P1711" s="90"/>
      <c r="Q1711" s="90"/>
      <c r="R1711" s="116"/>
      <c r="S1711" s="116"/>
      <c r="T1711" s="116"/>
      <c r="U1711" s="116"/>
      <c r="V1711" s="117"/>
      <c r="W1711" s="117"/>
      <c r="X1711" s="117"/>
      <c r="Y1711" s="117"/>
      <c r="Z1711" s="51"/>
      <c r="AA1711" s="85">
        <v>1711</v>
      </c>
      <c r="AB1711" s="85"/>
      <c r="AC1711">
        <v>1</v>
      </c>
      <c r="AD1711">
        <v>7</v>
      </c>
      <c r="AE1711">
        <v>0</v>
      </c>
      <c r="AF1711">
        <v>104</v>
      </c>
    </row>
    <row r="1712" spans="1:32" x14ac:dyDescent="0.3">
      <c r="A1712" t="s">
        <v>2106</v>
      </c>
      <c r="B1712" s="53"/>
      <c r="C1712" s="53"/>
      <c r="D1712" s="87">
        <f>Vertices[[#This Row],[followersCount]]/100000</f>
        <v>6.9349999999999995E-2</v>
      </c>
      <c r="E1712" s="84"/>
      <c r="F1712" s="15"/>
      <c r="G1712" s="15"/>
      <c r="H1712" s="67" t="str">
        <f>IF(Vertices[[#This Row],[Size]]&gt;50,Vertices[[#This Row],[Vertex]],"")</f>
        <v/>
      </c>
      <c r="I1712" s="67"/>
      <c r="J1712" s="67"/>
      <c r="K1712" s="16"/>
      <c r="L1712" s="88"/>
      <c r="M1712" s="89">
        <v>6034.2919921875</v>
      </c>
      <c r="N1712" s="89">
        <v>814.095703125</v>
      </c>
      <c r="O1712" s="78"/>
      <c r="P1712" s="90"/>
      <c r="Q1712" s="90"/>
      <c r="R1712" s="116"/>
      <c r="S1712" s="116"/>
      <c r="T1712" s="116"/>
      <c r="U1712" s="116"/>
      <c r="V1712" s="117"/>
      <c r="W1712" s="117"/>
      <c r="X1712" s="117"/>
      <c r="Y1712" s="117"/>
      <c r="Z1712" s="51"/>
      <c r="AA1712" s="85">
        <v>1712</v>
      </c>
      <c r="AB1712" s="85"/>
      <c r="AC1712">
        <v>10841</v>
      </c>
      <c r="AD1712">
        <v>6935</v>
      </c>
      <c r="AE1712">
        <v>2374</v>
      </c>
      <c r="AF1712">
        <v>798</v>
      </c>
    </row>
    <row r="1713" spans="1:32" x14ac:dyDescent="0.3">
      <c r="A1713" t="s">
        <v>2107</v>
      </c>
      <c r="B1713" s="53"/>
      <c r="C1713" s="53"/>
      <c r="D1713" s="87">
        <f>Vertices[[#This Row],[followersCount]]/100000</f>
        <v>1.64E-3</v>
      </c>
      <c r="E1713" s="84"/>
      <c r="F1713" s="15"/>
      <c r="G1713" s="15"/>
      <c r="H1713" s="67" t="str">
        <f>IF(Vertices[[#This Row],[Size]]&gt;50,Vertices[[#This Row],[Vertex]],"")</f>
        <v/>
      </c>
      <c r="I1713" s="67"/>
      <c r="J1713" s="67"/>
      <c r="K1713" s="16"/>
      <c r="L1713" s="88"/>
      <c r="M1713" s="89">
        <v>8792.404296875</v>
      </c>
      <c r="N1713" s="89">
        <v>5013.9794921875</v>
      </c>
      <c r="O1713" s="78"/>
      <c r="P1713" s="90"/>
      <c r="Q1713" s="90"/>
      <c r="R1713" s="116"/>
      <c r="S1713" s="116"/>
      <c r="T1713" s="116"/>
      <c r="U1713" s="116"/>
      <c r="V1713" s="117"/>
      <c r="W1713" s="117"/>
      <c r="X1713" s="117"/>
      <c r="Y1713" s="117"/>
      <c r="Z1713" s="51"/>
      <c r="AA1713" s="85">
        <v>1713</v>
      </c>
      <c r="AB1713" s="85"/>
      <c r="AC1713">
        <v>2019</v>
      </c>
      <c r="AD1713">
        <v>164</v>
      </c>
      <c r="AE1713">
        <v>8</v>
      </c>
      <c r="AF1713">
        <v>758</v>
      </c>
    </row>
    <row r="1714" spans="1:32" x14ac:dyDescent="0.3">
      <c r="A1714" t="s">
        <v>2108</v>
      </c>
      <c r="B1714" s="53"/>
      <c r="C1714" s="53"/>
      <c r="D1714" s="87">
        <f>Vertices[[#This Row],[followersCount]]/100000</f>
        <v>1.125E-2</v>
      </c>
      <c r="E1714" s="84"/>
      <c r="F1714" s="15"/>
      <c r="G1714" s="15"/>
      <c r="H1714" s="67" t="str">
        <f>IF(Vertices[[#This Row],[Size]]&gt;50,Vertices[[#This Row],[Vertex]],"")</f>
        <v/>
      </c>
      <c r="I1714" s="67"/>
      <c r="J1714" s="67"/>
      <c r="K1714" s="16"/>
      <c r="L1714" s="88"/>
      <c r="M1714" s="89">
        <v>1195.7325439453125</v>
      </c>
      <c r="N1714" s="89">
        <v>3925.64306640625</v>
      </c>
      <c r="O1714" s="78"/>
      <c r="P1714" s="90"/>
      <c r="Q1714" s="90"/>
      <c r="R1714" s="116"/>
      <c r="S1714" s="116"/>
      <c r="T1714" s="116"/>
      <c r="U1714" s="116"/>
      <c r="V1714" s="117"/>
      <c r="W1714" s="117"/>
      <c r="X1714" s="117"/>
      <c r="Y1714" s="117"/>
      <c r="Z1714" s="51"/>
      <c r="AA1714" s="85">
        <v>1714</v>
      </c>
      <c r="AB1714" s="85"/>
      <c r="AC1714">
        <v>3875</v>
      </c>
      <c r="AD1714">
        <v>1125</v>
      </c>
      <c r="AE1714">
        <v>15</v>
      </c>
      <c r="AF1714">
        <v>712</v>
      </c>
    </row>
    <row r="1715" spans="1:32" x14ac:dyDescent="0.3">
      <c r="A1715" t="s">
        <v>2109</v>
      </c>
      <c r="B1715" s="53"/>
      <c r="C1715" s="53"/>
      <c r="D1715" s="87">
        <f>Vertices[[#This Row],[followersCount]]/100000</f>
        <v>7.6000000000000004E-4</v>
      </c>
      <c r="E1715" s="84"/>
      <c r="F1715" s="15"/>
      <c r="G1715" s="15"/>
      <c r="H1715" s="67" t="str">
        <f>IF(Vertices[[#This Row],[Size]]&gt;50,Vertices[[#This Row],[Vertex]],"")</f>
        <v/>
      </c>
      <c r="I1715" s="67"/>
      <c r="J1715" s="67"/>
      <c r="K1715" s="16"/>
      <c r="L1715" s="88"/>
      <c r="M1715" s="89">
        <v>537.83892822265625</v>
      </c>
      <c r="N1715" s="89">
        <v>6081.201171875</v>
      </c>
      <c r="O1715" s="78"/>
      <c r="P1715" s="90"/>
      <c r="Q1715" s="90"/>
      <c r="R1715" s="116"/>
      <c r="S1715" s="116"/>
      <c r="T1715" s="116"/>
      <c r="U1715" s="116"/>
      <c r="V1715" s="117"/>
      <c r="W1715" s="117"/>
      <c r="X1715" s="117"/>
      <c r="Y1715" s="117"/>
      <c r="Z1715" s="51"/>
      <c r="AA1715" s="85">
        <v>1715</v>
      </c>
      <c r="AB1715" s="85"/>
      <c r="AC1715">
        <v>115</v>
      </c>
      <c r="AD1715">
        <v>76</v>
      </c>
      <c r="AE1715">
        <v>0</v>
      </c>
      <c r="AF1715">
        <v>308</v>
      </c>
    </row>
    <row r="1716" spans="1:32" x14ac:dyDescent="0.3">
      <c r="A1716" t="s">
        <v>2110</v>
      </c>
      <c r="B1716" s="53"/>
      <c r="C1716" s="53"/>
      <c r="D1716" s="87">
        <f>Vertices[[#This Row],[followersCount]]/100000</f>
        <v>1.4999999999999999E-4</v>
      </c>
      <c r="E1716" s="84"/>
      <c r="F1716" s="15"/>
      <c r="G1716" s="15"/>
      <c r="H1716" s="67" t="str">
        <f>IF(Vertices[[#This Row],[Size]]&gt;50,Vertices[[#This Row],[Vertex]],"")</f>
        <v/>
      </c>
      <c r="I1716" s="67"/>
      <c r="J1716" s="67"/>
      <c r="K1716" s="16"/>
      <c r="L1716" s="88"/>
      <c r="M1716" s="89">
        <v>9274.40234375</v>
      </c>
      <c r="N1716" s="89">
        <v>6398.22412109375</v>
      </c>
      <c r="O1716" s="78"/>
      <c r="P1716" s="90"/>
      <c r="Q1716" s="90"/>
      <c r="R1716" s="116"/>
      <c r="S1716" s="116"/>
      <c r="T1716" s="116"/>
      <c r="U1716" s="116"/>
      <c r="V1716" s="117"/>
      <c r="W1716" s="117"/>
      <c r="X1716" s="117"/>
      <c r="Y1716" s="117"/>
      <c r="Z1716" s="51"/>
      <c r="AA1716" s="85">
        <v>1716</v>
      </c>
      <c r="AB1716" s="85"/>
      <c r="AC1716">
        <v>8</v>
      </c>
      <c r="AD1716">
        <v>15</v>
      </c>
      <c r="AE1716">
        <v>0</v>
      </c>
      <c r="AF1716">
        <v>102</v>
      </c>
    </row>
    <row r="1717" spans="1:32" x14ac:dyDescent="0.3">
      <c r="A1717" t="s">
        <v>2111</v>
      </c>
      <c r="B1717" s="53"/>
      <c r="C1717" s="53"/>
      <c r="D1717" s="87">
        <f>Vertices[[#This Row],[followersCount]]/100000</f>
        <v>5.0000000000000002E-5</v>
      </c>
      <c r="E1717" s="84"/>
      <c r="F1717" s="15"/>
      <c r="G1717" s="15"/>
      <c r="H1717" s="67" t="str">
        <f>IF(Vertices[[#This Row],[Size]]&gt;50,Vertices[[#This Row],[Vertex]],"")</f>
        <v/>
      </c>
      <c r="I1717" s="67"/>
      <c r="J1717" s="67"/>
      <c r="K1717" s="16"/>
      <c r="L1717" s="88"/>
      <c r="M1717" s="89">
        <v>4024.694580078125</v>
      </c>
      <c r="N1717" s="89">
        <v>7916.662109375</v>
      </c>
      <c r="O1717" s="78"/>
      <c r="P1717" s="90"/>
      <c r="Q1717" s="90"/>
      <c r="R1717" s="116"/>
      <c r="S1717" s="116"/>
      <c r="T1717" s="116"/>
      <c r="U1717" s="116"/>
      <c r="V1717" s="117"/>
      <c r="W1717" s="117"/>
      <c r="X1717" s="117"/>
      <c r="Y1717" s="117"/>
      <c r="Z1717" s="51"/>
      <c r="AA1717" s="85">
        <v>1717</v>
      </c>
      <c r="AB1717" s="85"/>
      <c r="AC1717">
        <v>8</v>
      </c>
      <c r="AD1717">
        <v>5</v>
      </c>
      <c r="AE1717">
        <v>2</v>
      </c>
      <c r="AF1717">
        <v>359</v>
      </c>
    </row>
    <row r="1718" spans="1:32" x14ac:dyDescent="0.3">
      <c r="A1718" t="s">
        <v>2112</v>
      </c>
      <c r="B1718" s="53"/>
      <c r="C1718" s="53"/>
      <c r="D1718" s="87">
        <f>Vertices[[#This Row],[followersCount]]/100000</f>
        <v>1.6199999999999999E-3</v>
      </c>
      <c r="E1718" s="84"/>
      <c r="F1718" s="15"/>
      <c r="G1718" s="15"/>
      <c r="H1718" s="67" t="str">
        <f>IF(Vertices[[#This Row],[Size]]&gt;50,Vertices[[#This Row],[Vertex]],"")</f>
        <v/>
      </c>
      <c r="I1718" s="67"/>
      <c r="J1718" s="67"/>
      <c r="K1718" s="16"/>
      <c r="L1718" s="88"/>
      <c r="M1718" s="89">
        <v>9324.875</v>
      </c>
      <c r="N1718" s="89">
        <v>7159.326171875</v>
      </c>
      <c r="O1718" s="78"/>
      <c r="P1718" s="90"/>
      <c r="Q1718" s="90"/>
      <c r="R1718" s="116"/>
      <c r="S1718" s="116"/>
      <c r="T1718" s="116"/>
      <c r="U1718" s="116"/>
      <c r="V1718" s="117"/>
      <c r="W1718" s="117"/>
      <c r="X1718" s="117"/>
      <c r="Y1718" s="117"/>
      <c r="Z1718" s="51"/>
      <c r="AA1718" s="85">
        <v>1718</v>
      </c>
      <c r="AB1718" s="85"/>
      <c r="AC1718">
        <v>785</v>
      </c>
      <c r="AD1718">
        <v>162</v>
      </c>
      <c r="AE1718">
        <v>1656</v>
      </c>
      <c r="AF1718">
        <v>1241</v>
      </c>
    </row>
    <row r="1719" spans="1:32" x14ac:dyDescent="0.3">
      <c r="A1719" t="s">
        <v>2113</v>
      </c>
      <c r="B1719" s="53"/>
      <c r="C1719" s="53"/>
      <c r="D1719" s="87">
        <f>Vertices[[#This Row],[followersCount]]/100000</f>
        <v>3.9199999999999999E-3</v>
      </c>
      <c r="E1719" s="84"/>
      <c r="F1719" s="15"/>
      <c r="G1719" s="15"/>
      <c r="H1719" s="67" t="str">
        <f>IF(Vertices[[#This Row],[Size]]&gt;50,Vertices[[#This Row],[Vertex]],"")</f>
        <v/>
      </c>
      <c r="I1719" s="67"/>
      <c r="J1719" s="67"/>
      <c r="K1719" s="16"/>
      <c r="L1719" s="88"/>
      <c r="M1719" s="89">
        <v>433.02548217773438</v>
      </c>
      <c r="N1719" s="89">
        <v>6141.6513671875</v>
      </c>
      <c r="O1719" s="78"/>
      <c r="P1719" s="90"/>
      <c r="Q1719" s="90"/>
      <c r="R1719" s="116"/>
      <c r="S1719" s="116"/>
      <c r="T1719" s="116"/>
      <c r="U1719" s="116"/>
      <c r="V1719" s="117"/>
      <c r="W1719" s="117"/>
      <c r="X1719" s="117"/>
      <c r="Y1719" s="117"/>
      <c r="Z1719" s="51"/>
      <c r="AA1719" s="85">
        <v>1719</v>
      </c>
      <c r="AB1719" s="85"/>
      <c r="AC1719">
        <v>2303</v>
      </c>
      <c r="AD1719">
        <v>392</v>
      </c>
      <c r="AE1719">
        <v>1</v>
      </c>
      <c r="AF1719">
        <v>241</v>
      </c>
    </row>
    <row r="1720" spans="1:32" x14ac:dyDescent="0.3">
      <c r="A1720" t="s">
        <v>2114</v>
      </c>
      <c r="B1720" s="53"/>
      <c r="C1720" s="53"/>
      <c r="D1720" s="87">
        <f>Vertices[[#This Row],[followersCount]]/100000</f>
        <v>4.8000000000000001E-4</v>
      </c>
      <c r="E1720" s="84"/>
      <c r="F1720" s="15"/>
      <c r="G1720" s="15"/>
      <c r="H1720" s="67" t="str">
        <f>IF(Vertices[[#This Row],[Size]]&gt;50,Vertices[[#This Row],[Vertex]],"")</f>
        <v/>
      </c>
      <c r="I1720" s="67"/>
      <c r="J1720" s="67"/>
      <c r="K1720" s="16"/>
      <c r="L1720" s="88"/>
      <c r="M1720" s="89">
        <v>6758.09912109375</v>
      </c>
      <c r="N1720" s="89">
        <v>8533.67578125</v>
      </c>
      <c r="O1720" s="78"/>
      <c r="P1720" s="90"/>
      <c r="Q1720" s="90"/>
      <c r="R1720" s="116"/>
      <c r="S1720" s="116"/>
      <c r="T1720" s="116"/>
      <c r="U1720" s="116"/>
      <c r="V1720" s="117"/>
      <c r="W1720" s="117"/>
      <c r="X1720" s="117"/>
      <c r="Y1720" s="117"/>
      <c r="Z1720" s="51"/>
      <c r="AA1720" s="85">
        <v>1720</v>
      </c>
      <c r="AB1720" s="85"/>
      <c r="AC1720">
        <v>4</v>
      </c>
      <c r="AD1720">
        <v>48</v>
      </c>
      <c r="AE1720">
        <v>1</v>
      </c>
      <c r="AF1720">
        <v>159</v>
      </c>
    </row>
    <row r="1721" spans="1:32" x14ac:dyDescent="0.3">
      <c r="A1721" t="s">
        <v>479</v>
      </c>
      <c r="B1721" s="53"/>
      <c r="C1721" s="53"/>
      <c r="D1721" s="87">
        <f>Vertices[[#This Row],[followersCount]]/100000</f>
        <v>1.08717</v>
      </c>
      <c r="E1721" s="84"/>
      <c r="F1721" s="15"/>
      <c r="G1721" s="15"/>
      <c r="H1721" s="67" t="str">
        <f>IF(Vertices[[#This Row],[Size]]&gt;50,Vertices[[#This Row],[Vertex]],"")</f>
        <v/>
      </c>
      <c r="I1721" s="67"/>
      <c r="J1721" s="67"/>
      <c r="K1721" s="16"/>
      <c r="L1721" s="88"/>
      <c r="M1721" s="89">
        <v>5488.203125</v>
      </c>
      <c r="N1721" s="89">
        <v>4944.99365234375</v>
      </c>
      <c r="O1721" s="78"/>
      <c r="P1721" s="90"/>
      <c r="Q1721" s="90"/>
      <c r="R1721" s="116"/>
      <c r="S1721" s="116"/>
      <c r="T1721" s="116"/>
      <c r="U1721" s="116"/>
      <c r="V1721" s="117"/>
      <c r="W1721" s="117"/>
      <c r="X1721" s="117"/>
      <c r="Y1721" s="117"/>
      <c r="Z1721" s="51"/>
      <c r="AA1721" s="85">
        <v>1721</v>
      </c>
      <c r="AB1721" s="85"/>
      <c r="AC1721">
        <v>8205</v>
      </c>
      <c r="AD1721">
        <v>108717</v>
      </c>
      <c r="AE1721">
        <v>3148</v>
      </c>
      <c r="AF1721">
        <v>1108</v>
      </c>
    </row>
    <row r="1722" spans="1:32" x14ac:dyDescent="0.3">
      <c r="A1722" t="s">
        <v>2115</v>
      </c>
      <c r="B1722" s="53"/>
      <c r="C1722" s="53"/>
      <c r="D1722" s="87">
        <f>Vertices[[#This Row],[followersCount]]/100000</f>
        <v>2.0300000000000001E-3</v>
      </c>
      <c r="E1722" s="84"/>
      <c r="F1722" s="15"/>
      <c r="G1722" s="15"/>
      <c r="H1722" s="67" t="str">
        <f>IF(Vertices[[#This Row],[Size]]&gt;50,Vertices[[#This Row],[Vertex]],"")</f>
        <v/>
      </c>
      <c r="I1722" s="67"/>
      <c r="J1722" s="67"/>
      <c r="K1722" s="16"/>
      <c r="L1722" s="88"/>
      <c r="M1722" s="89">
        <v>4767.228515625</v>
      </c>
      <c r="N1722" s="89">
        <v>9737.9599609375</v>
      </c>
      <c r="O1722" s="78"/>
      <c r="P1722" s="90"/>
      <c r="Q1722" s="90"/>
      <c r="R1722" s="116"/>
      <c r="S1722" s="116"/>
      <c r="T1722" s="116"/>
      <c r="U1722" s="116"/>
      <c r="V1722" s="117"/>
      <c r="W1722" s="117"/>
      <c r="X1722" s="117"/>
      <c r="Y1722" s="117"/>
      <c r="Z1722" s="51"/>
      <c r="AA1722" s="85">
        <v>1722</v>
      </c>
      <c r="AB1722" s="85"/>
      <c r="AC1722">
        <v>365</v>
      </c>
      <c r="AD1722">
        <v>203</v>
      </c>
      <c r="AE1722">
        <v>2</v>
      </c>
      <c r="AF1722">
        <v>601</v>
      </c>
    </row>
    <row r="1723" spans="1:32" x14ac:dyDescent="0.3">
      <c r="A1723" t="s">
        <v>2116</v>
      </c>
      <c r="B1723" s="53"/>
      <c r="C1723" s="53"/>
      <c r="D1723" s="87">
        <f>Vertices[[#This Row],[followersCount]]/100000</f>
        <v>1.7799999999999999E-3</v>
      </c>
      <c r="E1723" s="84"/>
      <c r="F1723" s="15"/>
      <c r="G1723" s="15"/>
      <c r="H1723" s="67" t="str">
        <f>IF(Vertices[[#This Row],[Size]]&gt;50,Vertices[[#This Row],[Vertex]],"")</f>
        <v/>
      </c>
      <c r="I1723" s="67"/>
      <c r="J1723" s="67"/>
      <c r="K1723" s="16"/>
      <c r="L1723" s="88"/>
      <c r="M1723" s="89">
        <v>5220.90771484375</v>
      </c>
      <c r="N1723" s="89">
        <v>8856.6650390625</v>
      </c>
      <c r="O1723" s="78"/>
      <c r="P1723" s="90"/>
      <c r="Q1723" s="90"/>
      <c r="R1723" s="116"/>
      <c r="S1723" s="116"/>
      <c r="T1723" s="116"/>
      <c r="U1723" s="116"/>
      <c r="V1723" s="117"/>
      <c r="W1723" s="117"/>
      <c r="X1723" s="117"/>
      <c r="Y1723" s="117"/>
      <c r="Z1723" s="51"/>
      <c r="AA1723" s="85">
        <v>1723</v>
      </c>
      <c r="AB1723" s="85"/>
      <c r="AC1723">
        <v>3348</v>
      </c>
      <c r="AD1723">
        <v>178</v>
      </c>
      <c r="AE1723">
        <v>1843</v>
      </c>
      <c r="AF1723">
        <v>956</v>
      </c>
    </row>
    <row r="1724" spans="1:32" x14ac:dyDescent="0.3">
      <c r="A1724" t="s">
        <v>488</v>
      </c>
      <c r="B1724" s="53"/>
      <c r="C1724" s="53"/>
      <c r="D1724" s="87">
        <f>Vertices[[#This Row],[followersCount]]/100000</f>
        <v>0.13605</v>
      </c>
      <c r="E1724" s="84"/>
      <c r="F1724" s="15"/>
      <c r="G1724" s="15"/>
      <c r="H1724" s="67" t="str">
        <f>IF(Vertices[[#This Row],[Size]]&gt;50,Vertices[[#This Row],[Vertex]],"")</f>
        <v/>
      </c>
      <c r="I1724" s="67"/>
      <c r="J1724" s="67"/>
      <c r="K1724" s="16"/>
      <c r="L1724" s="88"/>
      <c r="M1724" s="89">
        <v>3288.537353515625</v>
      </c>
      <c r="N1724" s="89">
        <v>6985.515625</v>
      </c>
      <c r="O1724" s="78"/>
      <c r="P1724" s="90"/>
      <c r="Q1724" s="90"/>
      <c r="R1724" s="116"/>
      <c r="S1724" s="116"/>
      <c r="T1724" s="116"/>
      <c r="U1724" s="116"/>
      <c r="V1724" s="117"/>
      <c r="W1724" s="117"/>
      <c r="X1724" s="117"/>
      <c r="Y1724" s="117"/>
      <c r="Z1724" s="51"/>
      <c r="AA1724" s="85">
        <v>1724</v>
      </c>
      <c r="AB1724" s="85"/>
      <c r="AC1724">
        <v>11032</v>
      </c>
      <c r="AD1724">
        <v>13605</v>
      </c>
      <c r="AE1724">
        <v>474</v>
      </c>
      <c r="AF1724">
        <v>415</v>
      </c>
    </row>
    <row r="1725" spans="1:32" x14ac:dyDescent="0.3">
      <c r="A1725" t="s">
        <v>2117</v>
      </c>
      <c r="B1725" s="53"/>
      <c r="C1725" s="53"/>
      <c r="D1725" s="87">
        <f>Vertices[[#This Row],[followersCount]]/100000</f>
        <v>1.7000000000000001E-4</v>
      </c>
      <c r="E1725" s="84"/>
      <c r="F1725" s="15"/>
      <c r="G1725" s="15"/>
      <c r="H1725" s="67" t="str">
        <f>IF(Vertices[[#This Row],[Size]]&gt;50,Vertices[[#This Row],[Vertex]],"")</f>
        <v/>
      </c>
      <c r="I1725" s="67"/>
      <c r="J1725" s="67"/>
      <c r="K1725" s="16"/>
      <c r="L1725" s="88"/>
      <c r="M1725" s="89">
        <v>1215.044189453125</v>
      </c>
      <c r="N1725" s="89">
        <v>8260.0634765625</v>
      </c>
      <c r="O1725" s="78"/>
      <c r="P1725" s="90"/>
      <c r="Q1725" s="90"/>
      <c r="R1725" s="116"/>
      <c r="S1725" s="116"/>
      <c r="T1725" s="116"/>
      <c r="U1725" s="116"/>
      <c r="V1725" s="117"/>
      <c r="W1725" s="117"/>
      <c r="X1725" s="117"/>
      <c r="Y1725" s="117"/>
      <c r="Z1725" s="51"/>
      <c r="AA1725" s="85">
        <v>1725</v>
      </c>
      <c r="AB1725" s="85"/>
      <c r="AC1725">
        <v>1</v>
      </c>
      <c r="AD1725">
        <v>17</v>
      </c>
      <c r="AE1725">
        <v>0</v>
      </c>
      <c r="AF1725">
        <v>121</v>
      </c>
    </row>
    <row r="1726" spans="1:32" x14ac:dyDescent="0.3">
      <c r="A1726" t="s">
        <v>2118</v>
      </c>
      <c r="B1726" s="53"/>
      <c r="C1726" s="53"/>
      <c r="D1726" s="87">
        <f>Vertices[[#This Row],[followersCount]]/100000</f>
        <v>6.3600000000000002E-3</v>
      </c>
      <c r="E1726" s="84"/>
      <c r="F1726" s="15"/>
      <c r="G1726" s="15"/>
      <c r="H1726" s="67" t="str">
        <f>IF(Vertices[[#This Row],[Size]]&gt;50,Vertices[[#This Row],[Vertex]],"")</f>
        <v/>
      </c>
      <c r="I1726" s="67"/>
      <c r="J1726" s="67"/>
      <c r="K1726" s="16"/>
      <c r="L1726" s="88"/>
      <c r="M1726" s="89">
        <v>9523.3447265625</v>
      </c>
      <c r="N1726" s="89">
        <v>6271.32958984375</v>
      </c>
      <c r="O1726" s="78"/>
      <c r="P1726" s="90"/>
      <c r="Q1726" s="90"/>
      <c r="R1726" s="116"/>
      <c r="S1726" s="116"/>
      <c r="T1726" s="116"/>
      <c r="U1726" s="116"/>
      <c r="V1726" s="117"/>
      <c r="W1726" s="117"/>
      <c r="X1726" s="117"/>
      <c r="Y1726" s="117"/>
      <c r="Z1726" s="51"/>
      <c r="AA1726" s="85">
        <v>1726</v>
      </c>
      <c r="AB1726" s="85"/>
      <c r="AC1726">
        <v>3378</v>
      </c>
      <c r="AD1726">
        <v>636</v>
      </c>
      <c r="AE1726">
        <v>13</v>
      </c>
      <c r="AF1726">
        <v>1045</v>
      </c>
    </row>
    <row r="1727" spans="1:32" x14ac:dyDescent="0.3">
      <c r="A1727" t="s">
        <v>2119</v>
      </c>
      <c r="B1727" s="53"/>
      <c r="C1727" s="53"/>
      <c r="D1727" s="87">
        <f>Vertices[[#This Row],[followersCount]]/100000</f>
        <v>4.0000000000000001E-3</v>
      </c>
      <c r="E1727" s="84"/>
      <c r="F1727" s="15"/>
      <c r="G1727" s="15"/>
      <c r="H1727" s="67" t="str">
        <f>IF(Vertices[[#This Row],[Size]]&gt;50,Vertices[[#This Row],[Vertex]],"")</f>
        <v/>
      </c>
      <c r="I1727" s="67"/>
      <c r="J1727" s="67"/>
      <c r="K1727" s="16"/>
      <c r="L1727" s="88"/>
      <c r="M1727" s="89">
        <v>3582.2138671875</v>
      </c>
      <c r="N1727" s="89">
        <v>6839.6396484375</v>
      </c>
      <c r="O1727" s="78"/>
      <c r="P1727" s="90"/>
      <c r="Q1727" s="90"/>
      <c r="R1727" s="116"/>
      <c r="S1727" s="116"/>
      <c r="T1727" s="116"/>
      <c r="U1727" s="116"/>
      <c r="V1727" s="117"/>
      <c r="W1727" s="117"/>
      <c r="X1727" s="117"/>
      <c r="Y1727" s="117"/>
      <c r="Z1727" s="51"/>
      <c r="AA1727" s="85">
        <v>1727</v>
      </c>
      <c r="AB1727" s="85"/>
      <c r="AC1727">
        <v>832</v>
      </c>
      <c r="AD1727">
        <v>400</v>
      </c>
      <c r="AE1727">
        <v>1594</v>
      </c>
      <c r="AF1727">
        <v>660</v>
      </c>
    </row>
    <row r="1728" spans="1:32" x14ac:dyDescent="0.3">
      <c r="A1728" t="s">
        <v>2120</v>
      </c>
      <c r="B1728" s="53"/>
      <c r="C1728" s="53"/>
      <c r="D1728" s="87">
        <f>Vertices[[#This Row],[followersCount]]/100000</f>
        <v>1E-4</v>
      </c>
      <c r="E1728" s="84"/>
      <c r="F1728" s="15"/>
      <c r="G1728" s="15"/>
      <c r="H1728" s="67" t="str">
        <f>IF(Vertices[[#This Row],[Size]]&gt;50,Vertices[[#This Row],[Vertex]],"")</f>
        <v/>
      </c>
      <c r="I1728" s="67"/>
      <c r="J1728" s="67"/>
      <c r="K1728" s="16"/>
      <c r="L1728" s="88"/>
      <c r="M1728" s="89">
        <v>8487.076171875</v>
      </c>
      <c r="N1728" s="89">
        <v>2249.508544921875</v>
      </c>
      <c r="O1728" s="78"/>
      <c r="P1728" s="90"/>
      <c r="Q1728" s="90"/>
      <c r="R1728" s="116"/>
      <c r="S1728" s="116"/>
      <c r="T1728" s="116"/>
      <c r="U1728" s="116"/>
      <c r="V1728" s="117"/>
      <c r="W1728" s="117"/>
      <c r="X1728" s="117"/>
      <c r="Y1728" s="117"/>
      <c r="Z1728" s="51"/>
      <c r="AA1728" s="85">
        <v>1728</v>
      </c>
      <c r="AB1728" s="85"/>
      <c r="AC1728">
        <v>4</v>
      </c>
      <c r="AD1728">
        <v>10</v>
      </c>
      <c r="AE1728">
        <v>0</v>
      </c>
      <c r="AF1728">
        <v>26</v>
      </c>
    </row>
    <row r="1729" spans="1:32" x14ac:dyDescent="0.3">
      <c r="A1729" t="s">
        <v>2121</v>
      </c>
      <c r="B1729" s="53"/>
      <c r="C1729" s="53"/>
      <c r="D1729" s="87">
        <f>Vertices[[#This Row],[followersCount]]/100000</f>
        <v>1.1440000000000001E-2</v>
      </c>
      <c r="E1729" s="84"/>
      <c r="F1729" s="15"/>
      <c r="G1729" s="15"/>
      <c r="H1729" s="67" t="str">
        <f>IF(Vertices[[#This Row],[Size]]&gt;50,Vertices[[#This Row],[Vertex]],"")</f>
        <v/>
      </c>
      <c r="I1729" s="67"/>
      <c r="J1729" s="67"/>
      <c r="K1729" s="16"/>
      <c r="L1729" s="88"/>
      <c r="M1729" s="89">
        <v>2081.68408203125</v>
      </c>
      <c r="N1729" s="89">
        <v>1903.4718017578125</v>
      </c>
      <c r="O1729" s="78"/>
      <c r="P1729" s="90"/>
      <c r="Q1729" s="90"/>
      <c r="R1729" s="116"/>
      <c r="S1729" s="116"/>
      <c r="T1729" s="116"/>
      <c r="U1729" s="116"/>
      <c r="V1729" s="117"/>
      <c r="W1729" s="117"/>
      <c r="X1729" s="117"/>
      <c r="Y1729" s="117"/>
      <c r="Z1729" s="51"/>
      <c r="AA1729" s="85">
        <v>1729</v>
      </c>
      <c r="AB1729" s="85"/>
      <c r="AC1729">
        <v>3879</v>
      </c>
      <c r="AD1729">
        <v>1144</v>
      </c>
      <c r="AE1729">
        <v>2812</v>
      </c>
      <c r="AF1729">
        <v>2724</v>
      </c>
    </row>
    <row r="1730" spans="1:32" x14ac:dyDescent="0.3">
      <c r="A1730" t="s">
        <v>489</v>
      </c>
      <c r="B1730" s="53"/>
      <c r="C1730" s="53"/>
      <c r="D1730" s="87">
        <f>Vertices[[#This Row],[followersCount]]/100000</f>
        <v>5.1839999999999997E-2</v>
      </c>
      <c r="E1730" s="84"/>
      <c r="F1730" s="15"/>
      <c r="G1730" s="15"/>
      <c r="H1730" s="67" t="str">
        <f>IF(Vertices[[#This Row],[Size]]&gt;50,Vertices[[#This Row],[Vertex]],"")</f>
        <v/>
      </c>
      <c r="I1730" s="67"/>
      <c r="J1730" s="67"/>
      <c r="K1730" s="16"/>
      <c r="L1730" s="88"/>
      <c r="M1730" s="89">
        <v>5418.51611328125</v>
      </c>
      <c r="N1730" s="89">
        <v>5641.73095703125</v>
      </c>
      <c r="O1730" s="78"/>
      <c r="P1730" s="90"/>
      <c r="Q1730" s="90"/>
      <c r="R1730" s="116"/>
      <c r="S1730" s="116"/>
      <c r="T1730" s="116"/>
      <c r="U1730" s="116"/>
      <c r="V1730" s="117"/>
      <c r="W1730" s="117"/>
      <c r="X1730" s="117"/>
      <c r="Y1730" s="117"/>
      <c r="Z1730" s="51"/>
      <c r="AA1730" s="85">
        <v>1730</v>
      </c>
      <c r="AB1730" s="85"/>
      <c r="AC1730">
        <v>11146</v>
      </c>
      <c r="AD1730">
        <v>5184</v>
      </c>
      <c r="AE1730">
        <v>142</v>
      </c>
      <c r="AF1730">
        <v>875</v>
      </c>
    </row>
    <row r="1731" spans="1:32" x14ac:dyDescent="0.3">
      <c r="A1731" s="86" t="s">
        <v>217</v>
      </c>
      <c r="B1731" s="53"/>
      <c r="C1731" s="53"/>
      <c r="D1731" s="87">
        <f>Vertices[[#This Row],[followersCount]]/100000</f>
        <v>4.9199999999999999E-3</v>
      </c>
      <c r="E1731" s="84"/>
      <c r="F1731" s="15"/>
      <c r="G1731" s="15"/>
      <c r="H1731" s="67" t="str">
        <f>IF(Vertices[[#This Row],[Size]]&gt;50,Vertices[[#This Row],[Vertex]],"")</f>
        <v/>
      </c>
      <c r="I1731" s="67"/>
      <c r="J1731" s="67"/>
      <c r="K1731" s="16"/>
      <c r="L1731" s="88"/>
      <c r="M1731" s="89">
        <v>4595.07568359375</v>
      </c>
      <c r="N1731" s="89">
        <v>1932.8807373046875</v>
      </c>
      <c r="O1731" s="78"/>
      <c r="P1731" s="90"/>
      <c r="Q1731" s="90"/>
      <c r="R1731" s="116"/>
      <c r="S1731" s="116"/>
      <c r="T1731" s="116"/>
      <c r="U1731" s="116"/>
      <c r="V1731" s="117"/>
      <c r="W1731" s="117"/>
      <c r="X1731" s="117"/>
      <c r="Y1731" s="117"/>
      <c r="Z1731" s="51"/>
      <c r="AA1731" s="85">
        <v>1731</v>
      </c>
      <c r="AB1731" s="85"/>
      <c r="AC1731">
        <v>1484</v>
      </c>
      <c r="AD1731">
        <v>492</v>
      </c>
      <c r="AE1731">
        <v>2004</v>
      </c>
      <c r="AF1731">
        <v>1272</v>
      </c>
    </row>
    <row r="1732" spans="1:32" x14ac:dyDescent="0.3">
      <c r="A1732" s="86" t="s">
        <v>218</v>
      </c>
      <c r="B1732" s="53"/>
      <c r="C1732" s="53"/>
      <c r="D1732" s="87">
        <f>Vertices[[#This Row],[followersCount]]/100000</f>
        <v>1.17E-2</v>
      </c>
      <c r="E1732" s="84"/>
      <c r="F1732" s="15"/>
      <c r="G1732" s="15"/>
      <c r="H1732" s="67" t="str">
        <f>IF(Vertices[[#This Row],[Size]]&gt;50,Vertices[[#This Row],[Vertex]],"")</f>
        <v/>
      </c>
      <c r="I1732" s="67"/>
      <c r="J1732" s="67"/>
      <c r="K1732" s="16"/>
      <c r="L1732" s="88"/>
      <c r="M1732" s="89">
        <v>7578.35986328125</v>
      </c>
      <c r="N1732" s="89">
        <v>5662.224609375</v>
      </c>
      <c r="O1732" s="78"/>
      <c r="P1732" s="90"/>
      <c r="Q1732" s="90"/>
      <c r="R1732" s="116"/>
      <c r="S1732" s="116"/>
      <c r="T1732" s="116"/>
      <c r="U1732" s="116"/>
      <c r="V1732" s="117"/>
      <c r="W1732" s="117"/>
      <c r="X1732" s="117"/>
      <c r="Y1732" s="117"/>
      <c r="Z1732" s="51"/>
      <c r="AA1732" s="85">
        <v>1732</v>
      </c>
      <c r="AB1732" s="85"/>
      <c r="AC1732">
        <v>2937</v>
      </c>
      <c r="AD1732">
        <v>1170</v>
      </c>
      <c r="AE1732">
        <v>15</v>
      </c>
      <c r="AF1732">
        <v>2428</v>
      </c>
    </row>
    <row r="1733" spans="1:32" x14ac:dyDescent="0.3">
      <c r="A1733" s="86" t="s">
        <v>219</v>
      </c>
      <c r="B1733" s="53"/>
      <c r="C1733" s="53"/>
      <c r="D1733" s="87">
        <f>Vertices[[#This Row],[followersCount]]/100000</f>
        <v>3.6999999999999999E-4</v>
      </c>
      <c r="E1733" s="84"/>
      <c r="F1733" s="15"/>
      <c r="G1733" s="15"/>
      <c r="H1733" s="67" t="str">
        <f>IF(Vertices[[#This Row],[Size]]&gt;50,Vertices[[#This Row],[Vertex]],"")</f>
        <v/>
      </c>
      <c r="I1733" s="67"/>
      <c r="J1733" s="67"/>
      <c r="K1733" s="16"/>
      <c r="L1733" s="88"/>
      <c r="M1733" s="89">
        <v>4068.716064453125</v>
      </c>
      <c r="N1733" s="89">
        <v>4347.43359375</v>
      </c>
      <c r="O1733" s="78"/>
      <c r="P1733" s="90"/>
      <c r="Q1733" s="90"/>
      <c r="R1733" s="116"/>
      <c r="S1733" s="116"/>
      <c r="T1733" s="116"/>
      <c r="U1733" s="116"/>
      <c r="V1733" s="117"/>
      <c r="W1733" s="117"/>
      <c r="X1733" s="117"/>
      <c r="Y1733" s="117"/>
      <c r="Z1733" s="51"/>
      <c r="AA1733" s="85">
        <v>1733</v>
      </c>
      <c r="AB1733" s="85"/>
      <c r="AC1733">
        <v>107</v>
      </c>
      <c r="AD1733">
        <v>37</v>
      </c>
      <c r="AE1733">
        <v>52</v>
      </c>
      <c r="AF1733">
        <v>176</v>
      </c>
    </row>
    <row r="1734" spans="1:32" x14ac:dyDescent="0.3">
      <c r="A1734" s="86" t="s">
        <v>220</v>
      </c>
      <c r="B1734" s="53"/>
      <c r="C1734" s="53"/>
      <c r="D1734" s="87">
        <f>Vertices[[#This Row],[followersCount]]/100000</f>
        <v>9.7699999999999992E-3</v>
      </c>
      <c r="E1734" s="84"/>
      <c r="F1734" s="15"/>
      <c r="G1734" s="15"/>
      <c r="H1734" s="67" t="str">
        <f>IF(Vertices[[#This Row],[Size]]&gt;50,Vertices[[#This Row],[Vertex]],"")</f>
        <v/>
      </c>
      <c r="I1734" s="67"/>
      <c r="J1734" s="67"/>
      <c r="K1734" s="16"/>
      <c r="L1734" s="88"/>
      <c r="M1734" s="89">
        <v>926.5953369140625</v>
      </c>
      <c r="N1734" s="89">
        <v>3882.15380859375</v>
      </c>
      <c r="O1734" s="78"/>
      <c r="P1734" s="90"/>
      <c r="Q1734" s="90"/>
      <c r="R1734" s="116"/>
      <c r="S1734" s="116"/>
      <c r="T1734" s="116"/>
      <c r="U1734" s="116"/>
      <c r="V1734" s="117"/>
      <c r="W1734" s="117"/>
      <c r="X1734" s="117"/>
      <c r="Y1734" s="117"/>
      <c r="Z1734" s="51"/>
      <c r="AA1734" s="85">
        <v>1734</v>
      </c>
      <c r="AB1734" s="85"/>
      <c r="AC1734">
        <v>676</v>
      </c>
      <c r="AD1734">
        <v>977</v>
      </c>
      <c r="AE1734">
        <v>222</v>
      </c>
      <c r="AF1734">
        <v>286</v>
      </c>
    </row>
    <row r="1735" spans="1:32" x14ac:dyDescent="0.3">
      <c r="A1735" s="86" t="s">
        <v>221</v>
      </c>
      <c r="B1735" s="53"/>
      <c r="C1735" s="53"/>
      <c r="D1735" s="87">
        <f>Vertices[[#This Row],[followersCount]]/100000</f>
        <v>0.20250000000000001</v>
      </c>
      <c r="E1735" s="84"/>
      <c r="F1735" s="15"/>
      <c r="G1735" s="15"/>
      <c r="H1735" s="67" t="str">
        <f>IF(Vertices[[#This Row],[Size]]&gt;50,Vertices[[#This Row],[Vertex]],"")</f>
        <v/>
      </c>
      <c r="I1735" s="67"/>
      <c r="J1735" s="67"/>
      <c r="K1735" s="16"/>
      <c r="L1735" s="88"/>
      <c r="M1735" s="89">
        <v>684.9537353515625</v>
      </c>
      <c r="N1735" s="89">
        <v>6898.52099609375</v>
      </c>
      <c r="O1735" s="78"/>
      <c r="P1735" s="90"/>
      <c r="Q1735" s="90"/>
      <c r="R1735" s="116"/>
      <c r="S1735" s="116"/>
      <c r="T1735" s="116"/>
      <c r="U1735" s="116"/>
      <c r="V1735" s="117"/>
      <c r="W1735" s="117"/>
      <c r="X1735" s="117"/>
      <c r="Y1735" s="117"/>
      <c r="Z1735" s="51"/>
      <c r="AA1735" s="85">
        <v>1735</v>
      </c>
      <c r="AB1735" s="85"/>
      <c r="AC1735">
        <v>13325</v>
      </c>
      <c r="AD1735">
        <v>20250</v>
      </c>
      <c r="AE1735">
        <v>3628</v>
      </c>
      <c r="AF1735">
        <v>3745</v>
      </c>
    </row>
    <row r="1736" spans="1:32" x14ac:dyDescent="0.3">
      <c r="A1736" s="86" t="s">
        <v>222</v>
      </c>
      <c r="B1736" s="53"/>
      <c r="C1736" s="53"/>
      <c r="D1736" s="87">
        <f>Vertices[[#This Row],[followersCount]]/100000</f>
        <v>5.4019999999999999E-2</v>
      </c>
      <c r="E1736" s="84"/>
      <c r="F1736" s="15"/>
      <c r="G1736" s="15"/>
      <c r="H1736" s="67" t="str">
        <f>IF(Vertices[[#This Row],[Size]]&gt;50,Vertices[[#This Row],[Vertex]],"")</f>
        <v/>
      </c>
      <c r="I1736" s="67"/>
      <c r="J1736" s="67"/>
      <c r="K1736" s="16"/>
      <c r="L1736" s="88"/>
      <c r="M1736" s="89">
        <v>3623.58349609375</v>
      </c>
      <c r="N1736" s="89">
        <v>432.6611328125</v>
      </c>
      <c r="O1736" s="78"/>
      <c r="P1736" s="90"/>
      <c r="Q1736" s="90"/>
      <c r="R1736" s="116"/>
      <c r="S1736" s="116"/>
      <c r="T1736" s="116"/>
      <c r="U1736" s="116"/>
      <c r="V1736" s="117"/>
      <c r="W1736" s="117"/>
      <c r="X1736" s="117"/>
      <c r="Y1736" s="117"/>
      <c r="Z1736" s="51"/>
      <c r="AA1736" s="85">
        <v>1736</v>
      </c>
      <c r="AB1736" s="85"/>
      <c r="AC1736">
        <v>21992</v>
      </c>
      <c r="AD1736">
        <v>5402</v>
      </c>
      <c r="AE1736">
        <v>6587</v>
      </c>
      <c r="AF1736">
        <v>1763</v>
      </c>
    </row>
    <row r="1737" spans="1:32" x14ac:dyDescent="0.3">
      <c r="A1737" s="86" t="s">
        <v>223</v>
      </c>
      <c r="B1737" s="53"/>
      <c r="C1737" s="53"/>
      <c r="D1737" s="87">
        <f>Vertices[[#This Row],[followersCount]]/100000</f>
        <v>5.0529999999999999E-2</v>
      </c>
      <c r="E1737" s="84"/>
      <c r="F1737" s="15"/>
      <c r="G1737" s="15"/>
      <c r="H1737" s="67" t="str">
        <f>IF(Vertices[[#This Row],[Size]]&gt;50,Vertices[[#This Row],[Vertex]],"")</f>
        <v/>
      </c>
      <c r="I1737" s="67"/>
      <c r="J1737" s="67"/>
      <c r="K1737" s="16"/>
      <c r="L1737" s="88"/>
      <c r="M1737" s="89">
        <v>6954.64404296875</v>
      </c>
      <c r="N1737" s="89">
        <v>3827.164306640625</v>
      </c>
      <c r="O1737" s="78"/>
      <c r="P1737" s="90"/>
      <c r="Q1737" s="90"/>
      <c r="R1737" s="116"/>
      <c r="S1737" s="116"/>
      <c r="T1737" s="116"/>
      <c r="U1737" s="116"/>
      <c r="V1737" s="117"/>
      <c r="W1737" s="117"/>
      <c r="X1737" s="117"/>
      <c r="Y1737" s="117"/>
      <c r="Z1737" s="51"/>
      <c r="AA1737" s="85">
        <v>1737</v>
      </c>
      <c r="AB1737" s="85"/>
      <c r="AC1737">
        <v>13447</v>
      </c>
      <c r="AD1737">
        <v>5053</v>
      </c>
      <c r="AE1737">
        <v>120</v>
      </c>
      <c r="AF1737">
        <v>935</v>
      </c>
    </row>
    <row r="1738" spans="1:32" x14ac:dyDescent="0.3">
      <c r="A1738" s="86" t="s">
        <v>224</v>
      </c>
      <c r="B1738" s="53"/>
      <c r="C1738" s="53"/>
      <c r="D1738" s="87">
        <f>Vertices[[#This Row],[followersCount]]/100000</f>
        <v>9.6000000000000002E-4</v>
      </c>
      <c r="E1738" s="84"/>
      <c r="F1738" s="15"/>
      <c r="G1738" s="15"/>
      <c r="H1738" s="67" t="str">
        <f>IF(Vertices[[#This Row],[Size]]&gt;50,Vertices[[#This Row],[Vertex]],"")</f>
        <v/>
      </c>
      <c r="I1738" s="67"/>
      <c r="J1738" s="67"/>
      <c r="K1738" s="16"/>
      <c r="L1738" s="88"/>
      <c r="M1738" s="89">
        <v>4115.67138671875</v>
      </c>
      <c r="N1738" s="89">
        <v>5373.2197265625</v>
      </c>
      <c r="O1738" s="78"/>
      <c r="P1738" s="90"/>
      <c r="Q1738" s="90"/>
      <c r="R1738" s="116"/>
      <c r="S1738" s="116"/>
      <c r="T1738" s="116"/>
      <c r="U1738" s="116"/>
      <c r="V1738" s="117"/>
      <c r="W1738" s="117"/>
      <c r="X1738" s="117"/>
      <c r="Y1738" s="117"/>
      <c r="Z1738" s="51"/>
      <c r="AA1738" s="85">
        <v>1738</v>
      </c>
      <c r="AB1738" s="85"/>
      <c r="AC1738">
        <v>1044</v>
      </c>
      <c r="AD1738">
        <v>96</v>
      </c>
      <c r="AE1738">
        <v>82</v>
      </c>
      <c r="AF1738">
        <v>142</v>
      </c>
    </row>
    <row r="1739" spans="1:32" x14ac:dyDescent="0.3">
      <c r="A1739" s="86" t="s">
        <v>225</v>
      </c>
      <c r="B1739" s="53"/>
      <c r="C1739" s="53"/>
      <c r="D1739" s="87">
        <f>Vertices[[#This Row],[followersCount]]/100000</f>
        <v>0.66115000000000002</v>
      </c>
      <c r="E1739" s="84"/>
      <c r="F1739" s="15"/>
      <c r="G1739" s="15"/>
      <c r="H1739" s="67" t="str">
        <f>IF(Vertices[[#This Row],[Size]]&gt;50,Vertices[[#This Row],[Vertex]],"")</f>
        <v/>
      </c>
      <c r="I1739" s="67"/>
      <c r="J1739" s="67"/>
      <c r="K1739" s="16"/>
      <c r="L1739" s="88"/>
      <c r="M1739" s="89">
        <v>6542.33154296875</v>
      </c>
      <c r="N1739" s="89">
        <v>2926.08984375</v>
      </c>
      <c r="O1739" s="78"/>
      <c r="P1739" s="90"/>
      <c r="Q1739" s="90"/>
      <c r="R1739" s="116"/>
      <c r="S1739" s="116"/>
      <c r="T1739" s="116"/>
      <c r="U1739" s="116"/>
      <c r="V1739" s="117"/>
      <c r="W1739" s="117"/>
      <c r="X1739" s="117"/>
      <c r="Y1739" s="117"/>
      <c r="Z1739" s="51"/>
      <c r="AA1739" s="85">
        <v>1739</v>
      </c>
      <c r="AB1739" s="85"/>
      <c r="AC1739">
        <v>26102</v>
      </c>
      <c r="AD1739">
        <v>66115</v>
      </c>
      <c r="AE1739">
        <v>2710</v>
      </c>
      <c r="AF1739">
        <v>160</v>
      </c>
    </row>
    <row r="1740" spans="1:32" x14ac:dyDescent="0.3">
      <c r="A1740" s="86" t="s">
        <v>226</v>
      </c>
      <c r="B1740" s="53"/>
      <c r="C1740" s="53"/>
      <c r="D1740" s="87">
        <f>Vertices[[#This Row],[followersCount]]/100000</f>
        <v>2.009E-2</v>
      </c>
      <c r="E1740" s="84"/>
      <c r="F1740" s="15"/>
      <c r="G1740" s="15"/>
      <c r="H1740" s="67" t="str">
        <f>IF(Vertices[[#This Row],[Size]]&gt;50,Vertices[[#This Row],[Vertex]],"")</f>
        <v/>
      </c>
      <c r="I1740" s="67"/>
      <c r="J1740" s="67"/>
      <c r="K1740" s="16"/>
      <c r="L1740" s="88"/>
      <c r="M1740" s="89">
        <v>8631.626953125</v>
      </c>
      <c r="N1740" s="89">
        <v>8140.25439453125</v>
      </c>
      <c r="O1740" s="78"/>
      <c r="P1740" s="90"/>
      <c r="Q1740" s="90"/>
      <c r="R1740" s="116"/>
      <c r="S1740" s="116"/>
      <c r="T1740" s="116"/>
      <c r="U1740" s="116"/>
      <c r="V1740" s="117"/>
      <c r="W1740" s="117"/>
      <c r="X1740" s="117"/>
      <c r="Y1740" s="117"/>
      <c r="Z1740" s="51"/>
      <c r="AA1740" s="85">
        <v>1740</v>
      </c>
      <c r="AB1740" s="85"/>
      <c r="AC1740">
        <v>1645</v>
      </c>
      <c r="AD1740">
        <v>2009</v>
      </c>
      <c r="AE1740">
        <v>3</v>
      </c>
      <c r="AF1740">
        <v>242</v>
      </c>
    </row>
    <row r="1741" spans="1:32" x14ac:dyDescent="0.3">
      <c r="A1741" s="86" t="s">
        <v>227</v>
      </c>
      <c r="B1741" s="53"/>
      <c r="C1741" s="53"/>
      <c r="D1741" s="87">
        <f>Vertices[[#This Row],[followersCount]]/100000</f>
        <v>4.1259999999999998E-2</v>
      </c>
      <c r="E1741" s="84"/>
      <c r="F1741" s="15"/>
      <c r="G1741" s="15"/>
      <c r="H1741" s="67" t="str">
        <f>IF(Vertices[[#This Row],[Size]]&gt;50,Vertices[[#This Row],[Vertex]],"")</f>
        <v/>
      </c>
      <c r="I1741" s="67"/>
      <c r="J1741" s="67"/>
      <c r="K1741" s="16"/>
      <c r="L1741" s="88"/>
      <c r="M1741" s="89">
        <v>1557.762451171875</v>
      </c>
      <c r="N1741" s="89">
        <v>6240.3408203125</v>
      </c>
      <c r="O1741" s="78"/>
      <c r="P1741" s="90"/>
      <c r="Q1741" s="90"/>
      <c r="R1741" s="116"/>
      <c r="S1741" s="116"/>
      <c r="T1741" s="116"/>
      <c r="U1741" s="116"/>
      <c r="V1741" s="117"/>
      <c r="W1741" s="117"/>
      <c r="X1741" s="117"/>
      <c r="Y1741" s="117"/>
      <c r="Z1741" s="51"/>
      <c r="AA1741" s="85">
        <v>1741</v>
      </c>
      <c r="AB1741" s="85"/>
      <c r="AC1741">
        <v>1944</v>
      </c>
      <c r="AD1741">
        <v>4126</v>
      </c>
      <c r="AE1741">
        <v>478</v>
      </c>
      <c r="AF1741">
        <v>1013</v>
      </c>
    </row>
    <row r="1742" spans="1:32" x14ac:dyDescent="0.3">
      <c r="A1742" s="86" t="s">
        <v>228</v>
      </c>
      <c r="B1742" s="53"/>
      <c r="C1742" s="53"/>
      <c r="D1742" s="87">
        <f>Vertices[[#This Row],[followersCount]]/100000</f>
        <v>0.17505999999999999</v>
      </c>
      <c r="E1742" s="84"/>
      <c r="F1742" s="15"/>
      <c r="G1742" s="15"/>
      <c r="H1742" s="67" t="str">
        <f>IF(Vertices[[#This Row],[Size]]&gt;50,Vertices[[#This Row],[Vertex]],"")</f>
        <v/>
      </c>
      <c r="I1742" s="67"/>
      <c r="J1742" s="67"/>
      <c r="K1742" s="16"/>
      <c r="L1742" s="88"/>
      <c r="M1742" s="89">
        <v>7209.39697265625</v>
      </c>
      <c r="N1742" s="89">
        <v>7721.3212890625</v>
      </c>
      <c r="O1742" s="78"/>
      <c r="P1742" s="90"/>
      <c r="Q1742" s="90"/>
      <c r="R1742" s="116"/>
      <c r="S1742" s="116"/>
      <c r="T1742" s="116"/>
      <c r="U1742" s="116"/>
      <c r="V1742" s="117"/>
      <c r="W1742" s="117"/>
      <c r="X1742" s="117"/>
      <c r="Y1742" s="117"/>
      <c r="Z1742" s="51"/>
      <c r="AA1742" s="85">
        <v>1742</v>
      </c>
      <c r="AB1742" s="85"/>
      <c r="AC1742">
        <v>41325</v>
      </c>
      <c r="AD1742">
        <v>17506</v>
      </c>
      <c r="AE1742">
        <v>2726</v>
      </c>
      <c r="AF1742">
        <v>727</v>
      </c>
    </row>
    <row r="1743" spans="1:32" x14ac:dyDescent="0.3">
      <c r="A1743" s="86" t="s">
        <v>229</v>
      </c>
      <c r="B1743" s="53"/>
      <c r="C1743" s="53"/>
      <c r="D1743" s="87">
        <f>Vertices[[#This Row],[followersCount]]/100000</f>
        <v>2.5360000000000001E-2</v>
      </c>
      <c r="E1743" s="84"/>
      <c r="F1743" s="15"/>
      <c r="G1743" s="15"/>
      <c r="H1743" s="67" t="str">
        <f>IF(Vertices[[#This Row],[Size]]&gt;50,Vertices[[#This Row],[Vertex]],"")</f>
        <v/>
      </c>
      <c r="I1743" s="67"/>
      <c r="J1743" s="67"/>
      <c r="K1743" s="16"/>
      <c r="L1743" s="88"/>
      <c r="M1743" s="89">
        <v>8345.2236328125</v>
      </c>
      <c r="N1743" s="89">
        <v>6904.34326171875</v>
      </c>
      <c r="O1743" s="78"/>
      <c r="P1743" s="90"/>
      <c r="Q1743" s="90"/>
      <c r="R1743" s="116"/>
      <c r="S1743" s="116"/>
      <c r="T1743" s="116"/>
      <c r="U1743" s="116"/>
      <c r="V1743" s="117"/>
      <c r="W1743" s="117"/>
      <c r="X1743" s="117"/>
      <c r="Y1743" s="117"/>
      <c r="Z1743" s="51"/>
      <c r="AA1743" s="85">
        <v>1743</v>
      </c>
      <c r="AB1743" s="85"/>
      <c r="AC1743">
        <v>1657</v>
      </c>
      <c r="AD1743">
        <v>2536</v>
      </c>
      <c r="AE1743">
        <v>575</v>
      </c>
      <c r="AF1743">
        <v>548</v>
      </c>
    </row>
    <row r="1744" spans="1:32" x14ac:dyDescent="0.3">
      <c r="A1744" s="86" t="s">
        <v>230</v>
      </c>
      <c r="B1744" s="53"/>
      <c r="C1744" s="53"/>
      <c r="D1744" s="87">
        <f>Vertices[[#This Row],[followersCount]]/100000</f>
        <v>1.034E-2</v>
      </c>
      <c r="E1744" s="84"/>
      <c r="F1744" s="15"/>
      <c r="G1744" s="15"/>
      <c r="H1744" s="67" t="str">
        <f>IF(Vertices[[#This Row],[Size]]&gt;50,Vertices[[#This Row],[Vertex]],"")</f>
        <v/>
      </c>
      <c r="I1744" s="67"/>
      <c r="J1744" s="67"/>
      <c r="K1744" s="16"/>
      <c r="L1744" s="88"/>
      <c r="M1744" s="89">
        <v>7826.603515625</v>
      </c>
      <c r="N1744" s="89">
        <v>2093.883056640625</v>
      </c>
      <c r="O1744" s="78"/>
      <c r="P1744" s="90"/>
      <c r="Q1744" s="90"/>
      <c r="R1744" s="116"/>
      <c r="S1744" s="116"/>
      <c r="T1744" s="116"/>
      <c r="U1744" s="116"/>
      <c r="V1744" s="117"/>
      <c r="W1744" s="117"/>
      <c r="X1744" s="117"/>
      <c r="Y1744" s="117"/>
      <c r="Z1744" s="51"/>
      <c r="AA1744" s="85">
        <v>1744</v>
      </c>
      <c r="AB1744" s="85"/>
      <c r="AC1744">
        <v>1668</v>
      </c>
      <c r="AD1744">
        <v>1034</v>
      </c>
      <c r="AE1744">
        <v>414</v>
      </c>
      <c r="AF1744">
        <v>762</v>
      </c>
    </row>
    <row r="1745" spans="1:32" x14ac:dyDescent="0.3">
      <c r="A1745" s="86" t="s">
        <v>231</v>
      </c>
      <c r="B1745" s="53"/>
      <c r="C1745" s="53"/>
      <c r="D1745" s="87">
        <f>Vertices[[#This Row],[followersCount]]/100000</f>
        <v>2.96E-3</v>
      </c>
      <c r="E1745" s="84"/>
      <c r="F1745" s="15"/>
      <c r="G1745" s="15"/>
      <c r="H1745" s="67" t="str">
        <f>IF(Vertices[[#This Row],[Size]]&gt;50,Vertices[[#This Row],[Vertex]],"")</f>
        <v/>
      </c>
      <c r="I1745" s="67"/>
      <c r="J1745" s="67"/>
      <c r="K1745" s="16"/>
      <c r="L1745" s="88"/>
      <c r="M1745" s="89">
        <v>5655.7890625</v>
      </c>
      <c r="N1745" s="89">
        <v>2288.30322265625</v>
      </c>
      <c r="O1745" s="78"/>
      <c r="P1745" s="90"/>
      <c r="Q1745" s="90"/>
      <c r="R1745" s="116"/>
      <c r="S1745" s="116"/>
      <c r="T1745" s="116"/>
      <c r="U1745" s="116"/>
      <c r="V1745" s="117"/>
      <c r="W1745" s="117"/>
      <c r="X1745" s="117"/>
      <c r="Y1745" s="117"/>
      <c r="Z1745" s="51"/>
      <c r="AA1745" s="85">
        <v>1745</v>
      </c>
      <c r="AB1745" s="85"/>
      <c r="AC1745">
        <v>28</v>
      </c>
      <c r="AD1745">
        <v>296</v>
      </c>
      <c r="AE1745">
        <v>11</v>
      </c>
      <c r="AF1745">
        <v>286</v>
      </c>
    </row>
    <row r="1746" spans="1:32" x14ac:dyDescent="0.3">
      <c r="A1746" s="86" t="s">
        <v>232</v>
      </c>
      <c r="B1746" s="53"/>
      <c r="C1746" s="53"/>
      <c r="D1746" s="87">
        <f>Vertices[[#This Row],[followersCount]]/100000</f>
        <v>7.7609999999999998E-2</v>
      </c>
      <c r="E1746" s="84"/>
      <c r="F1746" s="15"/>
      <c r="G1746" s="15"/>
      <c r="H1746" s="67" t="str">
        <f>IF(Vertices[[#This Row],[Size]]&gt;50,Vertices[[#This Row],[Vertex]],"")</f>
        <v/>
      </c>
      <c r="I1746" s="67"/>
      <c r="J1746" s="67"/>
      <c r="K1746" s="16"/>
      <c r="L1746" s="88"/>
      <c r="M1746" s="89">
        <v>6354.865234375</v>
      </c>
      <c r="N1746" s="89">
        <v>9697.5302734375</v>
      </c>
      <c r="O1746" s="78"/>
      <c r="P1746" s="90"/>
      <c r="Q1746" s="90"/>
      <c r="R1746" s="116"/>
      <c r="S1746" s="116"/>
      <c r="T1746" s="116"/>
      <c r="U1746" s="116"/>
      <c r="V1746" s="117"/>
      <c r="W1746" s="117"/>
      <c r="X1746" s="117"/>
      <c r="Y1746" s="117"/>
      <c r="Z1746" s="51"/>
      <c r="AA1746" s="85">
        <v>1746</v>
      </c>
      <c r="AB1746" s="85"/>
      <c r="AC1746">
        <v>14784</v>
      </c>
      <c r="AD1746">
        <v>7761</v>
      </c>
      <c r="AE1746">
        <v>1999</v>
      </c>
      <c r="AF1746">
        <v>950</v>
      </c>
    </row>
    <row r="1747" spans="1:32" x14ac:dyDescent="0.3">
      <c r="A1747" s="86" t="s">
        <v>233</v>
      </c>
      <c r="B1747" s="53"/>
      <c r="C1747" s="53"/>
      <c r="D1747" s="87">
        <f>Vertices[[#This Row],[followersCount]]/100000</f>
        <v>4.6059999999999997E-2</v>
      </c>
      <c r="E1747" s="84"/>
      <c r="F1747" s="15"/>
      <c r="G1747" s="15"/>
      <c r="H1747" s="67" t="str">
        <f>IF(Vertices[[#This Row],[Size]]&gt;50,Vertices[[#This Row],[Vertex]],"")</f>
        <v/>
      </c>
      <c r="I1747" s="67"/>
      <c r="J1747" s="67"/>
      <c r="K1747" s="16"/>
      <c r="L1747" s="88"/>
      <c r="M1747" s="89">
        <v>9578.2431640625</v>
      </c>
      <c r="N1747" s="89">
        <v>3592.661865234375</v>
      </c>
      <c r="O1747" s="78"/>
      <c r="P1747" s="90"/>
      <c r="Q1747" s="90"/>
      <c r="R1747" s="116"/>
      <c r="S1747" s="116"/>
      <c r="T1747" s="116"/>
      <c r="U1747" s="116"/>
      <c r="V1747" s="117"/>
      <c r="W1747" s="117"/>
      <c r="X1747" s="117"/>
      <c r="Y1747" s="117"/>
      <c r="Z1747" s="51"/>
      <c r="AA1747" s="85">
        <v>1747</v>
      </c>
      <c r="AB1747" s="85"/>
      <c r="AC1747">
        <v>3683</v>
      </c>
      <c r="AD1747">
        <v>4606</v>
      </c>
      <c r="AE1747">
        <v>173</v>
      </c>
      <c r="AF1747">
        <v>1105</v>
      </c>
    </row>
    <row r="1748" spans="1:32" x14ac:dyDescent="0.3">
      <c r="A1748" s="86" t="s">
        <v>234</v>
      </c>
      <c r="B1748" s="53"/>
      <c r="C1748" s="53"/>
      <c r="D1748" s="87">
        <f>Vertices[[#This Row],[followersCount]]/100000</f>
        <v>0.12092</v>
      </c>
      <c r="E1748" s="84"/>
      <c r="F1748" s="15"/>
      <c r="G1748" s="15"/>
      <c r="H1748" s="67" t="str">
        <f>IF(Vertices[[#This Row],[Size]]&gt;50,Vertices[[#This Row],[Vertex]],"")</f>
        <v/>
      </c>
      <c r="I1748" s="67"/>
      <c r="J1748" s="67"/>
      <c r="K1748" s="16"/>
      <c r="L1748" s="88"/>
      <c r="M1748" s="89">
        <v>7265.37255859375</v>
      </c>
      <c r="N1748" s="89">
        <v>9012.27734375</v>
      </c>
      <c r="O1748" s="78"/>
      <c r="P1748" s="90"/>
      <c r="Q1748" s="90"/>
      <c r="R1748" s="116"/>
      <c r="S1748" s="116"/>
      <c r="T1748" s="116"/>
      <c r="U1748" s="116"/>
      <c r="V1748" s="117"/>
      <c r="W1748" s="117"/>
      <c r="X1748" s="117"/>
      <c r="Y1748" s="117"/>
      <c r="Z1748" s="51"/>
      <c r="AA1748" s="85">
        <v>1748</v>
      </c>
      <c r="AB1748" s="85"/>
      <c r="AC1748">
        <v>12460</v>
      </c>
      <c r="AD1748">
        <v>12092</v>
      </c>
      <c r="AE1748">
        <v>2583</v>
      </c>
      <c r="AF1748">
        <v>1455</v>
      </c>
    </row>
    <row r="1749" spans="1:32" x14ac:dyDescent="0.3">
      <c r="A1749" s="86" t="s">
        <v>235</v>
      </c>
      <c r="B1749" s="53"/>
      <c r="C1749" s="53"/>
      <c r="D1749" s="87">
        <f>Vertices[[#This Row],[followersCount]]/100000</f>
        <v>0.65971999999999997</v>
      </c>
      <c r="E1749" s="84"/>
      <c r="F1749" s="15"/>
      <c r="G1749" s="15"/>
      <c r="H1749" s="67" t="str">
        <f>IF(Vertices[[#This Row],[Size]]&gt;50,Vertices[[#This Row],[Vertex]],"")</f>
        <v/>
      </c>
      <c r="I1749" s="67"/>
      <c r="J1749" s="67"/>
      <c r="K1749" s="16"/>
      <c r="L1749" s="88"/>
      <c r="M1749" s="89">
        <v>6867.22607421875</v>
      </c>
      <c r="N1749" s="89">
        <v>4913.47216796875</v>
      </c>
      <c r="O1749" s="78"/>
      <c r="P1749" s="90"/>
      <c r="Q1749" s="90"/>
      <c r="R1749" s="116"/>
      <c r="S1749" s="116"/>
      <c r="T1749" s="116"/>
      <c r="U1749" s="116"/>
      <c r="V1749" s="117"/>
      <c r="W1749" s="117"/>
      <c r="X1749" s="117"/>
      <c r="Y1749" s="117"/>
      <c r="Z1749" s="51"/>
      <c r="AA1749" s="85">
        <v>1749</v>
      </c>
      <c r="AB1749" s="85"/>
      <c r="AC1749">
        <v>16216</v>
      </c>
      <c r="AD1749">
        <v>65972</v>
      </c>
      <c r="AE1749">
        <v>4345</v>
      </c>
      <c r="AF1749">
        <v>1243</v>
      </c>
    </row>
    <row r="1750" spans="1:32" x14ac:dyDescent="0.3">
      <c r="A1750" s="86" t="s">
        <v>236</v>
      </c>
      <c r="B1750" s="53"/>
      <c r="C1750" s="53"/>
      <c r="D1750" s="87">
        <f>Vertices[[#This Row],[followersCount]]/100000</f>
        <v>3.3610000000000001E-2</v>
      </c>
      <c r="E1750" s="84"/>
      <c r="F1750" s="15"/>
      <c r="G1750" s="15"/>
      <c r="H1750" s="67" t="str">
        <f>IF(Vertices[[#This Row],[Size]]&gt;50,Vertices[[#This Row],[Vertex]],"")</f>
        <v/>
      </c>
      <c r="I1750" s="67"/>
      <c r="J1750" s="67"/>
      <c r="K1750" s="16"/>
      <c r="L1750" s="88"/>
      <c r="M1750" s="89">
        <v>3000.437744140625</v>
      </c>
      <c r="N1750" s="89">
        <v>706.7164306640625</v>
      </c>
      <c r="O1750" s="78"/>
      <c r="P1750" s="90"/>
      <c r="Q1750" s="90"/>
      <c r="R1750" s="116"/>
      <c r="S1750" s="116"/>
      <c r="T1750" s="116"/>
      <c r="U1750" s="116"/>
      <c r="V1750" s="117"/>
      <c r="W1750" s="117"/>
      <c r="X1750" s="117"/>
      <c r="Y1750" s="117"/>
      <c r="Z1750" s="51"/>
      <c r="AA1750" s="85">
        <v>1750</v>
      </c>
      <c r="AB1750" s="85"/>
      <c r="AC1750">
        <v>1101</v>
      </c>
      <c r="AD1750">
        <v>3361</v>
      </c>
      <c r="AE1750">
        <v>21</v>
      </c>
      <c r="AF1750">
        <v>1693</v>
      </c>
    </row>
    <row r="1751" spans="1:32" x14ac:dyDescent="0.3">
      <c r="A1751" s="86" t="s">
        <v>206</v>
      </c>
      <c r="B1751" s="53"/>
      <c r="C1751" s="53"/>
      <c r="D1751" s="87">
        <f>Vertices[[#This Row],[followersCount]]/100000</f>
        <v>1.516E-2</v>
      </c>
      <c r="E1751" s="84"/>
      <c r="F1751" s="15"/>
      <c r="G1751" s="15"/>
      <c r="H1751" s="67" t="str">
        <f>IF(Vertices[[#This Row],[Size]]&gt;50,Vertices[[#This Row],[Vertex]],"")</f>
        <v/>
      </c>
      <c r="I1751" s="67"/>
      <c r="J1751" s="67"/>
      <c r="K1751" s="16"/>
      <c r="L1751" s="88"/>
      <c r="M1751" s="89">
        <v>8014.4775390625</v>
      </c>
      <c r="N1751" s="89">
        <v>6118.53857421875</v>
      </c>
      <c r="O1751" s="78"/>
      <c r="P1751" s="90"/>
      <c r="Q1751" s="90"/>
      <c r="R1751" s="116"/>
      <c r="S1751" s="116"/>
      <c r="T1751" s="116"/>
      <c r="U1751" s="116"/>
      <c r="V1751" s="117"/>
      <c r="W1751" s="117"/>
      <c r="X1751" s="117"/>
      <c r="Y1751" s="117"/>
      <c r="Z1751" s="51"/>
      <c r="AA1751" s="85">
        <v>1751</v>
      </c>
      <c r="AB1751" s="85"/>
      <c r="AC1751">
        <v>2077</v>
      </c>
      <c r="AD1751">
        <v>1516</v>
      </c>
      <c r="AE1751">
        <v>102</v>
      </c>
      <c r="AF1751">
        <v>806</v>
      </c>
    </row>
    <row r="1752" spans="1:32" x14ac:dyDescent="0.3">
      <c r="A1752" s="86" t="s">
        <v>237</v>
      </c>
      <c r="B1752" s="53"/>
      <c r="C1752" s="53"/>
      <c r="D1752" s="87">
        <f>Vertices[[#This Row],[followersCount]]/100000</f>
        <v>2.0400000000000001E-3</v>
      </c>
      <c r="E1752" s="84"/>
      <c r="F1752" s="15"/>
      <c r="G1752" s="15"/>
      <c r="H1752" s="67" t="str">
        <f>IF(Vertices[[#This Row],[Size]]&gt;50,Vertices[[#This Row],[Vertex]],"")</f>
        <v/>
      </c>
      <c r="I1752" s="67"/>
      <c r="J1752" s="67"/>
      <c r="K1752" s="16"/>
      <c r="L1752" s="88"/>
      <c r="M1752" s="89">
        <v>4815.921875</v>
      </c>
      <c r="N1752" s="89">
        <v>2137.8759765625</v>
      </c>
      <c r="O1752" s="78"/>
      <c r="P1752" s="90"/>
      <c r="Q1752" s="90"/>
      <c r="R1752" s="116"/>
      <c r="S1752" s="116"/>
      <c r="T1752" s="116"/>
      <c r="U1752" s="116"/>
      <c r="V1752" s="117"/>
      <c r="W1752" s="117"/>
      <c r="X1752" s="117"/>
      <c r="Y1752" s="117"/>
      <c r="Z1752" s="51"/>
      <c r="AA1752" s="85">
        <v>1752</v>
      </c>
      <c r="AB1752" s="85"/>
      <c r="AC1752">
        <v>67</v>
      </c>
      <c r="AD1752">
        <v>204</v>
      </c>
      <c r="AE1752">
        <v>101</v>
      </c>
      <c r="AF1752">
        <v>346</v>
      </c>
    </row>
    <row r="1753" spans="1:32" x14ac:dyDescent="0.3">
      <c r="A1753" s="86" t="s">
        <v>238</v>
      </c>
      <c r="B1753" s="53"/>
      <c r="C1753" s="53"/>
      <c r="D1753" s="87">
        <f>Vertices[[#This Row],[followersCount]]/100000</f>
        <v>0.21582999999999999</v>
      </c>
      <c r="E1753" s="84"/>
      <c r="F1753" s="15"/>
      <c r="G1753" s="15"/>
      <c r="H1753" s="67" t="str">
        <f>IF(Vertices[[#This Row],[Size]]&gt;50,Vertices[[#This Row],[Vertex]],"")</f>
        <v/>
      </c>
      <c r="I1753" s="67"/>
      <c r="J1753" s="67"/>
      <c r="K1753" s="16"/>
      <c r="L1753" s="88"/>
      <c r="M1753" s="89">
        <v>7838.0693359375</v>
      </c>
      <c r="N1753" s="89">
        <v>5596.37646484375</v>
      </c>
      <c r="O1753" s="78"/>
      <c r="P1753" s="90"/>
      <c r="Q1753" s="90"/>
      <c r="R1753" s="116"/>
      <c r="S1753" s="116"/>
      <c r="T1753" s="116"/>
      <c r="U1753" s="116"/>
      <c r="V1753" s="117"/>
      <c r="W1753" s="117"/>
      <c r="X1753" s="117"/>
      <c r="Y1753" s="117"/>
      <c r="Z1753" s="51"/>
      <c r="AA1753" s="85">
        <v>1753</v>
      </c>
      <c r="AB1753" s="85"/>
      <c r="AC1753">
        <v>29887</v>
      </c>
      <c r="AD1753">
        <v>21583</v>
      </c>
      <c r="AE1753">
        <v>1201</v>
      </c>
      <c r="AF1753">
        <v>1481</v>
      </c>
    </row>
    <row r="1754" spans="1:32" x14ac:dyDescent="0.3">
      <c r="A1754" s="86" t="s">
        <v>239</v>
      </c>
      <c r="B1754" s="53"/>
      <c r="C1754" s="53"/>
      <c r="D1754" s="87">
        <f>Vertices[[#This Row],[followersCount]]/100000</f>
        <v>1.3500000000000001E-3</v>
      </c>
      <c r="E1754" s="84"/>
      <c r="F1754" s="15"/>
      <c r="G1754" s="15"/>
      <c r="H1754" s="67" t="str">
        <f>IF(Vertices[[#This Row],[Size]]&gt;50,Vertices[[#This Row],[Vertex]],"")</f>
        <v/>
      </c>
      <c r="I1754" s="67"/>
      <c r="J1754" s="67"/>
      <c r="K1754" s="16"/>
      <c r="L1754" s="88"/>
      <c r="M1754" s="89">
        <v>4012.31787109375</v>
      </c>
      <c r="N1754" s="89">
        <v>5834.6767578125</v>
      </c>
      <c r="O1754" s="78"/>
      <c r="P1754" s="90"/>
      <c r="Q1754" s="90"/>
      <c r="R1754" s="116"/>
      <c r="S1754" s="116"/>
      <c r="T1754" s="116"/>
      <c r="U1754" s="116"/>
      <c r="V1754" s="117"/>
      <c r="W1754" s="117"/>
      <c r="X1754" s="117"/>
      <c r="Y1754" s="117"/>
      <c r="Z1754" s="51"/>
      <c r="AA1754" s="85">
        <v>1754</v>
      </c>
      <c r="AB1754" s="85"/>
      <c r="AC1754">
        <v>407</v>
      </c>
      <c r="AD1754">
        <v>135</v>
      </c>
      <c r="AE1754">
        <v>511</v>
      </c>
      <c r="AF1754">
        <v>369</v>
      </c>
    </row>
    <row r="1755" spans="1:32" x14ac:dyDescent="0.3">
      <c r="A1755" s="86" t="s">
        <v>240</v>
      </c>
      <c r="B1755" s="53"/>
      <c r="C1755" s="53"/>
      <c r="D1755" s="87">
        <f>Vertices[[#This Row],[followersCount]]/100000</f>
        <v>7.0099999999999997E-3</v>
      </c>
      <c r="E1755" s="84"/>
      <c r="F1755" s="15"/>
      <c r="G1755" s="15"/>
      <c r="H1755" s="67" t="str">
        <f>IF(Vertices[[#This Row],[Size]]&gt;50,Vertices[[#This Row],[Vertex]],"")</f>
        <v/>
      </c>
      <c r="I1755" s="67"/>
      <c r="J1755" s="67"/>
      <c r="K1755" s="16"/>
      <c r="L1755" s="88"/>
      <c r="M1755" s="89">
        <v>4970.49560546875</v>
      </c>
      <c r="N1755" s="89">
        <v>8604.310546875</v>
      </c>
      <c r="O1755" s="78"/>
      <c r="P1755" s="90"/>
      <c r="Q1755" s="90"/>
      <c r="R1755" s="116"/>
      <c r="S1755" s="116"/>
      <c r="T1755" s="116"/>
      <c r="U1755" s="116"/>
      <c r="V1755" s="117"/>
      <c r="W1755" s="117"/>
      <c r="X1755" s="117"/>
      <c r="Y1755" s="117"/>
      <c r="Z1755" s="51"/>
      <c r="AA1755" s="85">
        <v>1755</v>
      </c>
      <c r="AB1755" s="85"/>
      <c r="AC1755">
        <v>777</v>
      </c>
      <c r="AD1755">
        <v>701</v>
      </c>
      <c r="AE1755">
        <v>638</v>
      </c>
      <c r="AF1755">
        <v>194</v>
      </c>
    </row>
    <row r="1756" spans="1:32" x14ac:dyDescent="0.3">
      <c r="A1756" s="86" t="s">
        <v>241</v>
      </c>
      <c r="B1756" s="53"/>
      <c r="C1756" s="53"/>
      <c r="D1756" s="87">
        <f>Vertices[[#This Row],[followersCount]]/100000</f>
        <v>8.4000000000000003E-4</v>
      </c>
      <c r="E1756" s="84"/>
      <c r="F1756" s="15"/>
      <c r="G1756" s="15"/>
      <c r="H1756" s="67" t="str">
        <f>IF(Vertices[[#This Row],[Size]]&gt;50,Vertices[[#This Row],[Vertex]],"")</f>
        <v/>
      </c>
      <c r="I1756" s="67"/>
      <c r="J1756" s="67"/>
      <c r="K1756" s="16"/>
      <c r="L1756" s="88"/>
      <c r="M1756" s="89">
        <v>4214.82763671875</v>
      </c>
      <c r="N1756" s="89">
        <v>5120.1943359375</v>
      </c>
      <c r="O1756" s="78"/>
      <c r="P1756" s="90"/>
      <c r="Q1756" s="90"/>
      <c r="R1756" s="116"/>
      <c r="S1756" s="116"/>
      <c r="T1756" s="116"/>
      <c r="U1756" s="116"/>
      <c r="V1756" s="117"/>
      <c r="W1756" s="117"/>
      <c r="X1756" s="117"/>
      <c r="Y1756" s="117"/>
      <c r="Z1756" s="51"/>
      <c r="AA1756" s="85">
        <v>1756</v>
      </c>
      <c r="AB1756" s="85"/>
      <c r="AC1756">
        <v>479</v>
      </c>
      <c r="AD1756">
        <v>84</v>
      </c>
      <c r="AE1756">
        <v>2</v>
      </c>
      <c r="AF1756">
        <v>25</v>
      </c>
    </row>
    <row r="1757" spans="1:32" x14ac:dyDescent="0.3">
      <c r="A1757" s="86" t="s">
        <v>242</v>
      </c>
      <c r="B1757" s="53"/>
      <c r="C1757" s="53"/>
      <c r="D1757" s="87">
        <f>Vertices[[#This Row],[followersCount]]/100000</f>
        <v>0.18756</v>
      </c>
      <c r="E1757" s="84"/>
      <c r="F1757" s="15"/>
      <c r="G1757" s="15"/>
      <c r="H1757" s="67" t="str">
        <f>IF(Vertices[[#This Row],[Size]]&gt;50,Vertices[[#This Row],[Vertex]],"")</f>
        <v/>
      </c>
      <c r="I1757" s="67"/>
      <c r="J1757" s="67"/>
      <c r="K1757" s="16"/>
      <c r="L1757" s="88"/>
      <c r="M1757" s="89">
        <v>4081.90869140625</v>
      </c>
      <c r="N1757" s="89">
        <v>8802.5078125</v>
      </c>
      <c r="O1757" s="78"/>
      <c r="P1757" s="90"/>
      <c r="Q1757" s="90"/>
      <c r="R1757" s="116"/>
      <c r="S1757" s="116"/>
      <c r="T1757" s="116"/>
      <c r="U1757" s="116"/>
      <c r="V1757" s="117"/>
      <c r="W1757" s="117"/>
      <c r="X1757" s="117"/>
      <c r="Y1757" s="117"/>
      <c r="Z1757" s="51"/>
      <c r="AA1757" s="85">
        <v>1757</v>
      </c>
      <c r="AB1757" s="85"/>
      <c r="AC1757">
        <v>30267</v>
      </c>
      <c r="AD1757">
        <v>18756</v>
      </c>
      <c r="AE1757">
        <v>1009</v>
      </c>
      <c r="AF1757">
        <v>702</v>
      </c>
    </row>
    <row r="1758" spans="1:32" x14ac:dyDescent="0.3">
      <c r="A1758" s="86" t="s">
        <v>243</v>
      </c>
      <c r="B1758" s="53"/>
      <c r="C1758" s="53"/>
      <c r="D1758" s="87">
        <f>Vertices[[#This Row],[followersCount]]/100000</f>
        <v>4.7100000000000003E-2</v>
      </c>
      <c r="E1758" s="84"/>
      <c r="F1758" s="15"/>
      <c r="G1758" s="15"/>
      <c r="H1758" s="67" t="str">
        <f>IF(Vertices[[#This Row],[Size]]&gt;50,Vertices[[#This Row],[Vertex]],"")</f>
        <v/>
      </c>
      <c r="I1758" s="67"/>
      <c r="J1758" s="67"/>
      <c r="K1758" s="16"/>
      <c r="L1758" s="88"/>
      <c r="M1758" s="89">
        <v>8283.279296875</v>
      </c>
      <c r="N1758" s="89">
        <v>8389.330078125</v>
      </c>
      <c r="O1758" s="78"/>
      <c r="P1758" s="90"/>
      <c r="Q1758" s="90"/>
      <c r="R1758" s="116"/>
      <c r="S1758" s="116"/>
      <c r="T1758" s="116"/>
      <c r="U1758" s="116"/>
      <c r="V1758" s="117"/>
      <c r="W1758" s="117"/>
      <c r="X1758" s="117"/>
      <c r="Y1758" s="117"/>
      <c r="Z1758" s="51"/>
      <c r="AA1758" s="85">
        <v>1758</v>
      </c>
      <c r="AB1758" s="85"/>
      <c r="AC1758">
        <v>8264</v>
      </c>
      <c r="AD1758">
        <v>4710</v>
      </c>
      <c r="AE1758">
        <v>8719</v>
      </c>
      <c r="AF1758">
        <v>1570</v>
      </c>
    </row>
    <row r="1759" spans="1:32" x14ac:dyDescent="0.3">
      <c r="A1759" s="86" t="s">
        <v>244</v>
      </c>
      <c r="B1759" s="53"/>
      <c r="C1759" s="53"/>
      <c r="D1759" s="87">
        <f>Vertices[[#This Row],[followersCount]]/100000</f>
        <v>5.2999999999999998E-4</v>
      </c>
      <c r="E1759" s="84"/>
      <c r="F1759" s="15"/>
      <c r="G1759" s="15"/>
      <c r="H1759" s="67" t="str">
        <f>IF(Vertices[[#This Row],[Size]]&gt;50,Vertices[[#This Row],[Vertex]],"")</f>
        <v/>
      </c>
      <c r="I1759" s="67"/>
      <c r="J1759" s="67"/>
      <c r="K1759" s="16"/>
      <c r="L1759" s="88"/>
      <c r="M1759" s="89">
        <v>6007.853515625</v>
      </c>
      <c r="N1759" s="89">
        <v>5106.37255859375</v>
      </c>
      <c r="O1759" s="78"/>
      <c r="P1759" s="90"/>
      <c r="Q1759" s="90"/>
      <c r="R1759" s="116"/>
      <c r="S1759" s="116"/>
      <c r="T1759" s="116"/>
      <c r="U1759" s="116"/>
      <c r="V1759" s="117"/>
      <c r="W1759" s="117"/>
      <c r="X1759" s="117"/>
      <c r="Y1759" s="117"/>
      <c r="Z1759" s="51"/>
      <c r="AA1759" s="85">
        <v>1759</v>
      </c>
      <c r="AB1759" s="85"/>
      <c r="AC1759">
        <v>107</v>
      </c>
      <c r="AD1759">
        <v>53</v>
      </c>
      <c r="AE1759">
        <v>188</v>
      </c>
      <c r="AF1759">
        <v>33</v>
      </c>
    </row>
    <row r="1760" spans="1:32" x14ac:dyDescent="0.3">
      <c r="A1760" s="86" t="s">
        <v>245</v>
      </c>
      <c r="B1760" s="53"/>
      <c r="C1760" s="53"/>
      <c r="D1760" s="87">
        <f>Vertices[[#This Row],[followersCount]]/100000</f>
        <v>3.6000000000000002E-4</v>
      </c>
      <c r="E1760" s="84"/>
      <c r="F1760" s="15"/>
      <c r="G1760" s="15"/>
      <c r="H1760" s="67" t="str">
        <f>IF(Vertices[[#This Row],[Size]]&gt;50,Vertices[[#This Row],[Vertex]],"")</f>
        <v/>
      </c>
      <c r="I1760" s="67"/>
      <c r="J1760" s="67"/>
      <c r="K1760" s="16"/>
      <c r="L1760" s="88"/>
      <c r="M1760" s="89">
        <v>5157.52978515625</v>
      </c>
      <c r="N1760" s="89">
        <v>7296.2421875</v>
      </c>
      <c r="O1760" s="78"/>
      <c r="P1760" s="90"/>
      <c r="Q1760" s="90"/>
      <c r="R1760" s="116"/>
      <c r="S1760" s="116"/>
      <c r="T1760" s="116"/>
      <c r="U1760" s="116"/>
      <c r="V1760" s="117"/>
      <c r="W1760" s="117"/>
      <c r="X1760" s="117"/>
      <c r="Y1760" s="117"/>
      <c r="Z1760" s="51"/>
      <c r="AA1760" s="85">
        <v>1760</v>
      </c>
      <c r="AB1760" s="85"/>
      <c r="AC1760">
        <v>27</v>
      </c>
      <c r="AD1760">
        <v>36</v>
      </c>
      <c r="AE1760">
        <v>4</v>
      </c>
      <c r="AF1760">
        <v>68</v>
      </c>
    </row>
    <row r="1761" spans="1:32" x14ac:dyDescent="0.3">
      <c r="A1761" s="86" t="s">
        <v>246</v>
      </c>
      <c r="B1761" s="53"/>
      <c r="C1761" s="53"/>
      <c r="D1761" s="87">
        <f>Vertices[[#This Row],[followersCount]]/100000</f>
        <v>3.4000000000000002E-4</v>
      </c>
      <c r="E1761" s="84"/>
      <c r="F1761" s="15"/>
      <c r="G1761" s="15"/>
      <c r="H1761" s="67" t="str">
        <f>IF(Vertices[[#This Row],[Size]]&gt;50,Vertices[[#This Row],[Vertex]],"")</f>
        <v/>
      </c>
      <c r="I1761" s="67"/>
      <c r="J1761" s="67"/>
      <c r="K1761" s="16"/>
      <c r="L1761" s="88"/>
      <c r="M1761" s="89">
        <v>1691.165283203125</v>
      </c>
      <c r="N1761" s="89">
        <v>7586.50341796875</v>
      </c>
      <c r="O1761" s="78"/>
      <c r="P1761" s="90"/>
      <c r="Q1761" s="90"/>
      <c r="R1761" s="116"/>
      <c r="S1761" s="116"/>
      <c r="T1761" s="116"/>
      <c r="U1761" s="116"/>
      <c r="V1761" s="117"/>
      <c r="W1761" s="117"/>
      <c r="X1761" s="117"/>
      <c r="Y1761" s="117"/>
      <c r="Z1761" s="51"/>
      <c r="AA1761" s="85">
        <v>1761</v>
      </c>
      <c r="AB1761" s="85"/>
      <c r="AC1761">
        <v>20</v>
      </c>
      <c r="AD1761">
        <v>34</v>
      </c>
      <c r="AE1761">
        <v>5</v>
      </c>
      <c r="AF1761">
        <v>69</v>
      </c>
    </row>
    <row r="1762" spans="1:32" x14ac:dyDescent="0.3">
      <c r="A1762" s="86" t="s">
        <v>247</v>
      </c>
      <c r="B1762" s="53"/>
      <c r="C1762" s="53"/>
      <c r="D1762" s="87">
        <f>Vertices[[#This Row],[followersCount]]/100000</f>
        <v>1.09E-3</v>
      </c>
      <c r="E1762" s="84"/>
      <c r="F1762" s="15"/>
      <c r="G1762" s="15"/>
      <c r="H1762" s="67" t="str">
        <f>IF(Vertices[[#This Row],[Size]]&gt;50,Vertices[[#This Row],[Vertex]],"")</f>
        <v/>
      </c>
      <c r="I1762" s="67"/>
      <c r="J1762" s="67"/>
      <c r="K1762" s="16"/>
      <c r="L1762" s="88"/>
      <c r="M1762" s="89">
        <v>3079.5673828125</v>
      </c>
      <c r="N1762" s="89">
        <v>6103.0947265625</v>
      </c>
      <c r="O1762" s="78"/>
      <c r="P1762" s="90"/>
      <c r="Q1762" s="90"/>
      <c r="R1762" s="116"/>
      <c r="S1762" s="116"/>
      <c r="T1762" s="116"/>
      <c r="U1762" s="116"/>
      <c r="V1762" s="117"/>
      <c r="W1762" s="117"/>
      <c r="X1762" s="117"/>
      <c r="Y1762" s="117"/>
      <c r="Z1762" s="51"/>
      <c r="AA1762" s="85">
        <v>1762</v>
      </c>
      <c r="AB1762" s="85"/>
      <c r="AC1762">
        <v>481</v>
      </c>
      <c r="AD1762">
        <v>109</v>
      </c>
      <c r="AE1762">
        <v>125</v>
      </c>
      <c r="AF1762">
        <v>80</v>
      </c>
    </row>
    <row r="1763" spans="1:32" x14ac:dyDescent="0.3">
      <c r="A1763" s="86" t="s">
        <v>248</v>
      </c>
      <c r="B1763" s="53"/>
      <c r="C1763" s="53"/>
      <c r="D1763" s="87">
        <f>Vertices[[#This Row],[followersCount]]/100000</f>
        <v>1.2600000000000001E-3</v>
      </c>
      <c r="E1763" s="84"/>
      <c r="F1763" s="15"/>
      <c r="G1763" s="15"/>
      <c r="H1763" s="67" t="str">
        <f>IF(Vertices[[#This Row],[Size]]&gt;50,Vertices[[#This Row],[Vertex]],"")</f>
        <v/>
      </c>
      <c r="I1763" s="67"/>
      <c r="J1763" s="67"/>
      <c r="K1763" s="16"/>
      <c r="L1763" s="88"/>
      <c r="M1763" s="89">
        <v>5542.44677734375</v>
      </c>
      <c r="N1763" s="89">
        <v>7339.15966796875</v>
      </c>
      <c r="O1763" s="78"/>
      <c r="P1763" s="90"/>
      <c r="Q1763" s="90"/>
      <c r="R1763" s="116"/>
      <c r="S1763" s="116"/>
      <c r="T1763" s="116"/>
      <c r="U1763" s="116"/>
      <c r="V1763" s="117"/>
      <c r="W1763" s="117"/>
      <c r="X1763" s="117"/>
      <c r="Y1763" s="117"/>
      <c r="Z1763" s="51"/>
      <c r="AA1763" s="85">
        <v>1763</v>
      </c>
      <c r="AB1763" s="85"/>
      <c r="AC1763">
        <v>646</v>
      </c>
      <c r="AD1763">
        <v>126</v>
      </c>
      <c r="AE1763">
        <v>37</v>
      </c>
      <c r="AF1763">
        <v>112</v>
      </c>
    </row>
    <row r="1764" spans="1:32" x14ac:dyDescent="0.3">
      <c r="A1764" s="86" t="s">
        <v>249</v>
      </c>
      <c r="B1764" s="53"/>
      <c r="C1764" s="53"/>
      <c r="D1764" s="87">
        <f>Vertices[[#This Row],[followersCount]]/100000</f>
        <v>2.7499999999999998E-3</v>
      </c>
      <c r="E1764" s="84"/>
      <c r="F1764" s="15"/>
      <c r="G1764" s="15"/>
      <c r="H1764" s="67" t="str">
        <f>IF(Vertices[[#This Row],[Size]]&gt;50,Vertices[[#This Row],[Vertex]],"")</f>
        <v/>
      </c>
      <c r="I1764" s="67"/>
      <c r="J1764" s="67"/>
      <c r="K1764" s="16"/>
      <c r="L1764" s="88"/>
      <c r="M1764" s="89">
        <v>9246.2490234375</v>
      </c>
      <c r="N1764" s="89">
        <v>2797.59765625</v>
      </c>
      <c r="O1764" s="78"/>
      <c r="P1764" s="90"/>
      <c r="Q1764" s="90"/>
      <c r="R1764" s="116"/>
      <c r="S1764" s="116"/>
      <c r="T1764" s="116"/>
      <c r="U1764" s="116"/>
      <c r="V1764" s="117"/>
      <c r="W1764" s="117"/>
      <c r="X1764" s="117"/>
      <c r="Y1764" s="117"/>
      <c r="Z1764" s="51"/>
      <c r="AA1764" s="85">
        <v>1764</v>
      </c>
      <c r="AB1764" s="85"/>
      <c r="AC1764">
        <v>670</v>
      </c>
      <c r="AD1764">
        <v>275</v>
      </c>
      <c r="AE1764">
        <v>0</v>
      </c>
      <c r="AF1764">
        <v>245</v>
      </c>
    </row>
    <row r="1765" spans="1:32" x14ac:dyDescent="0.3">
      <c r="A1765" s="86" t="s">
        <v>250</v>
      </c>
      <c r="B1765" s="53"/>
      <c r="C1765" s="53"/>
      <c r="D1765" s="87">
        <f>Vertices[[#This Row],[followersCount]]/100000</f>
        <v>5.62E-3</v>
      </c>
      <c r="E1765" s="84"/>
      <c r="F1765" s="15"/>
      <c r="G1765" s="15"/>
      <c r="H1765" s="67" t="str">
        <f>IF(Vertices[[#This Row],[Size]]&gt;50,Vertices[[#This Row],[Vertex]],"")</f>
        <v/>
      </c>
      <c r="I1765" s="67"/>
      <c r="J1765" s="67"/>
      <c r="K1765" s="16"/>
      <c r="L1765" s="88"/>
      <c r="M1765" s="89">
        <v>5548.4013671875</v>
      </c>
      <c r="N1765" s="89">
        <v>5990.10888671875</v>
      </c>
      <c r="O1765" s="78"/>
      <c r="P1765" s="90"/>
      <c r="Q1765" s="90"/>
      <c r="R1765" s="116"/>
      <c r="S1765" s="116"/>
      <c r="T1765" s="116"/>
      <c r="U1765" s="116"/>
      <c r="V1765" s="117"/>
      <c r="W1765" s="117"/>
      <c r="X1765" s="117"/>
      <c r="Y1765" s="117"/>
      <c r="Z1765" s="51"/>
      <c r="AA1765" s="85">
        <v>1765</v>
      </c>
      <c r="AB1765" s="85"/>
      <c r="AC1765">
        <v>1802</v>
      </c>
      <c r="AD1765">
        <v>562</v>
      </c>
      <c r="AE1765">
        <v>26</v>
      </c>
      <c r="AF1765">
        <v>581</v>
      </c>
    </row>
    <row r="1766" spans="1:32" x14ac:dyDescent="0.3">
      <c r="A1766" s="86" t="s">
        <v>251</v>
      </c>
      <c r="B1766" s="53"/>
      <c r="C1766" s="53"/>
      <c r="D1766" s="87">
        <f>Vertices[[#This Row],[followersCount]]/100000</f>
        <v>2.6199999999999999E-3</v>
      </c>
      <c r="E1766" s="84"/>
      <c r="F1766" s="15"/>
      <c r="G1766" s="15"/>
      <c r="H1766" s="67" t="str">
        <f>IF(Vertices[[#This Row],[Size]]&gt;50,Vertices[[#This Row],[Vertex]],"")</f>
        <v/>
      </c>
      <c r="I1766" s="67"/>
      <c r="J1766" s="67"/>
      <c r="K1766" s="16"/>
      <c r="L1766" s="88"/>
      <c r="M1766" s="89">
        <v>1658.8580322265625</v>
      </c>
      <c r="N1766" s="89">
        <v>7842.55859375</v>
      </c>
      <c r="O1766" s="78"/>
      <c r="P1766" s="90"/>
      <c r="Q1766" s="90"/>
      <c r="R1766" s="116"/>
      <c r="S1766" s="116"/>
      <c r="T1766" s="116"/>
      <c r="U1766" s="116"/>
      <c r="V1766" s="117"/>
      <c r="W1766" s="117"/>
      <c r="X1766" s="117"/>
      <c r="Y1766" s="117"/>
      <c r="Z1766" s="51"/>
      <c r="AA1766" s="85">
        <v>1766</v>
      </c>
      <c r="AB1766" s="85"/>
      <c r="AC1766">
        <v>75</v>
      </c>
      <c r="AD1766">
        <v>262</v>
      </c>
      <c r="AE1766">
        <v>13</v>
      </c>
      <c r="AF1766">
        <v>154</v>
      </c>
    </row>
    <row r="1767" spans="1:32" x14ac:dyDescent="0.3">
      <c r="A1767" s="86" t="s">
        <v>252</v>
      </c>
      <c r="B1767" s="53"/>
      <c r="C1767" s="53"/>
      <c r="D1767" s="87">
        <f>Vertices[[#This Row],[followersCount]]/100000</f>
        <v>2.0000000000000001E-4</v>
      </c>
      <c r="E1767" s="84"/>
      <c r="F1767" s="15"/>
      <c r="G1767" s="15"/>
      <c r="H1767" s="67" t="str">
        <f>IF(Vertices[[#This Row],[Size]]&gt;50,Vertices[[#This Row],[Vertex]],"")</f>
        <v/>
      </c>
      <c r="I1767" s="67"/>
      <c r="J1767" s="67"/>
      <c r="K1767" s="16"/>
      <c r="L1767" s="88"/>
      <c r="M1767" s="89">
        <v>4800.72509765625</v>
      </c>
      <c r="N1767" s="89">
        <v>4072.510498046875</v>
      </c>
      <c r="O1767" s="78"/>
      <c r="P1767" s="90"/>
      <c r="Q1767" s="90"/>
      <c r="R1767" s="116"/>
      <c r="S1767" s="116"/>
      <c r="T1767" s="116"/>
      <c r="U1767" s="116"/>
      <c r="V1767" s="117"/>
      <c r="W1767" s="117"/>
      <c r="X1767" s="117"/>
      <c r="Y1767" s="117"/>
      <c r="Z1767" s="51"/>
      <c r="AA1767" s="85">
        <v>1767</v>
      </c>
      <c r="AB1767" s="85"/>
      <c r="AC1767">
        <v>35</v>
      </c>
      <c r="AD1767">
        <v>20</v>
      </c>
      <c r="AE1767">
        <v>61</v>
      </c>
      <c r="AF1767">
        <v>32</v>
      </c>
    </row>
    <row r="1768" spans="1:32" x14ac:dyDescent="0.3">
      <c r="A1768" s="86" t="s">
        <v>253</v>
      </c>
      <c r="B1768" s="53"/>
      <c r="C1768" s="53"/>
      <c r="D1768" s="87">
        <f>Vertices[[#This Row],[followersCount]]/100000</f>
        <v>4.7200000000000002E-3</v>
      </c>
      <c r="E1768" s="84"/>
      <c r="F1768" s="15"/>
      <c r="G1768" s="15"/>
      <c r="H1768" s="67" t="str">
        <f>IF(Vertices[[#This Row],[Size]]&gt;50,Vertices[[#This Row],[Vertex]],"")</f>
        <v/>
      </c>
      <c r="I1768" s="67"/>
      <c r="J1768" s="67"/>
      <c r="K1768" s="16"/>
      <c r="L1768" s="88"/>
      <c r="M1768" s="89">
        <v>4704.2978515625</v>
      </c>
      <c r="N1768" s="89">
        <v>4723.04052734375</v>
      </c>
      <c r="O1768" s="78"/>
      <c r="P1768" s="90"/>
      <c r="Q1768" s="90"/>
      <c r="R1768" s="116"/>
      <c r="S1768" s="116"/>
      <c r="T1768" s="116"/>
      <c r="U1768" s="116"/>
      <c r="V1768" s="117"/>
      <c r="W1768" s="117"/>
      <c r="X1768" s="117"/>
      <c r="Y1768" s="117"/>
      <c r="Z1768" s="51"/>
      <c r="AA1768" s="85">
        <v>1768</v>
      </c>
      <c r="AB1768" s="85"/>
      <c r="AC1768">
        <v>1313</v>
      </c>
      <c r="AD1768">
        <v>472</v>
      </c>
      <c r="AE1768">
        <v>1726</v>
      </c>
      <c r="AF1768">
        <v>305</v>
      </c>
    </row>
    <row r="1769" spans="1:32" x14ac:dyDescent="0.3">
      <c r="A1769" s="86" t="s">
        <v>254</v>
      </c>
      <c r="B1769" s="53"/>
      <c r="C1769" s="53"/>
      <c r="D1769" s="87">
        <f>Vertices[[#This Row],[followersCount]]/100000</f>
        <v>1.0869999999999999E-2</v>
      </c>
      <c r="E1769" s="84"/>
      <c r="F1769" s="15"/>
      <c r="G1769" s="15"/>
      <c r="H1769" s="67" t="str">
        <f>IF(Vertices[[#This Row],[Size]]&gt;50,Vertices[[#This Row],[Vertex]],"")</f>
        <v/>
      </c>
      <c r="I1769" s="67"/>
      <c r="J1769" s="67"/>
      <c r="K1769" s="16"/>
      <c r="L1769" s="88"/>
      <c r="M1769" s="89">
        <v>8286.0576171875</v>
      </c>
      <c r="N1769" s="89">
        <v>7501.455078125</v>
      </c>
      <c r="O1769" s="78"/>
      <c r="P1769" s="90"/>
      <c r="Q1769" s="90"/>
      <c r="R1769" s="116"/>
      <c r="S1769" s="116"/>
      <c r="T1769" s="116"/>
      <c r="U1769" s="116"/>
      <c r="V1769" s="117"/>
      <c r="W1769" s="117"/>
      <c r="X1769" s="117"/>
      <c r="Y1769" s="117"/>
      <c r="Z1769" s="51"/>
      <c r="AA1769" s="85">
        <v>1769</v>
      </c>
      <c r="AB1769" s="85"/>
      <c r="AC1769">
        <v>9665</v>
      </c>
      <c r="AD1769">
        <v>1087</v>
      </c>
      <c r="AE1769">
        <v>116</v>
      </c>
      <c r="AF1769">
        <v>2332</v>
      </c>
    </row>
    <row r="1770" spans="1:32" x14ac:dyDescent="0.3">
      <c r="A1770" s="86" t="s">
        <v>255</v>
      </c>
      <c r="B1770" s="53"/>
      <c r="C1770" s="53"/>
      <c r="D1770" s="87">
        <f>Vertices[[#This Row],[followersCount]]/100000</f>
        <v>8.5449999999999998E-2</v>
      </c>
      <c r="E1770" s="84"/>
      <c r="F1770" s="15"/>
      <c r="G1770" s="15"/>
      <c r="H1770" s="67" t="str">
        <f>IF(Vertices[[#This Row],[Size]]&gt;50,Vertices[[#This Row],[Vertex]],"")</f>
        <v/>
      </c>
      <c r="I1770" s="67"/>
      <c r="J1770" s="67"/>
      <c r="K1770" s="16"/>
      <c r="L1770" s="88"/>
      <c r="M1770" s="89">
        <v>4912.46240234375</v>
      </c>
      <c r="N1770" s="89">
        <v>7674.89501953125</v>
      </c>
      <c r="O1770" s="78"/>
      <c r="P1770" s="90"/>
      <c r="Q1770" s="90"/>
      <c r="R1770" s="116"/>
      <c r="S1770" s="116"/>
      <c r="T1770" s="116"/>
      <c r="U1770" s="116"/>
      <c r="V1770" s="117"/>
      <c r="W1770" s="117"/>
      <c r="X1770" s="117"/>
      <c r="Y1770" s="117"/>
      <c r="Z1770" s="51"/>
      <c r="AA1770" s="85">
        <v>1770</v>
      </c>
      <c r="AB1770" s="85"/>
      <c r="AC1770">
        <v>1494</v>
      </c>
      <c r="AD1770">
        <v>8545</v>
      </c>
      <c r="AE1770">
        <v>405</v>
      </c>
      <c r="AF1770">
        <v>547</v>
      </c>
    </row>
    <row r="1771" spans="1:32" x14ac:dyDescent="0.3">
      <c r="A1771" s="86" t="s">
        <v>256</v>
      </c>
      <c r="B1771" s="53"/>
      <c r="C1771" s="53"/>
      <c r="D1771" s="87">
        <f>Vertices[[#This Row],[followersCount]]/100000</f>
        <v>0.2087</v>
      </c>
      <c r="E1771" s="84"/>
      <c r="F1771" s="15"/>
      <c r="G1771" s="15"/>
      <c r="H1771" s="67" t="str">
        <f>IF(Vertices[[#This Row],[Size]]&gt;50,Vertices[[#This Row],[Vertex]],"")</f>
        <v/>
      </c>
      <c r="I1771" s="67"/>
      <c r="J1771" s="67"/>
      <c r="K1771" s="16"/>
      <c r="L1771" s="88"/>
      <c r="M1771" s="89">
        <v>799.06500244140625</v>
      </c>
      <c r="N1771" s="89">
        <v>5498.44921875</v>
      </c>
      <c r="O1771" s="78"/>
      <c r="P1771" s="90"/>
      <c r="Q1771" s="90"/>
      <c r="R1771" s="116"/>
      <c r="S1771" s="116"/>
      <c r="T1771" s="116"/>
      <c r="U1771" s="116"/>
      <c r="V1771" s="117"/>
      <c r="W1771" s="117"/>
      <c r="X1771" s="117"/>
      <c r="Y1771" s="117"/>
      <c r="Z1771" s="51"/>
      <c r="AA1771" s="85">
        <v>1771</v>
      </c>
      <c r="AB1771" s="85"/>
      <c r="AC1771">
        <v>7668</v>
      </c>
      <c r="AD1771">
        <v>20870</v>
      </c>
      <c r="AE1771">
        <v>5499</v>
      </c>
      <c r="AF1771">
        <v>969</v>
      </c>
    </row>
    <row r="1772" spans="1:32" x14ac:dyDescent="0.3">
      <c r="A1772" s="86" t="s">
        <v>257</v>
      </c>
      <c r="B1772" s="53"/>
      <c r="C1772" s="53"/>
      <c r="D1772" s="87">
        <f>Vertices[[#This Row],[followersCount]]/100000</f>
        <v>6.0651999999999999</v>
      </c>
      <c r="E1772" s="84"/>
      <c r="F1772" s="15"/>
      <c r="G1772" s="15"/>
      <c r="H1772" s="67" t="str">
        <f>IF(Vertices[[#This Row],[Size]]&gt;50,Vertices[[#This Row],[Vertex]],"")</f>
        <v/>
      </c>
      <c r="I1772" s="67"/>
      <c r="J1772" s="67"/>
      <c r="K1772" s="16"/>
      <c r="L1772" s="88"/>
      <c r="M1772" s="89">
        <v>2890.905517578125</v>
      </c>
      <c r="N1772" s="89">
        <v>6362.70654296875</v>
      </c>
      <c r="O1772" s="78"/>
      <c r="P1772" s="90"/>
      <c r="Q1772" s="90"/>
      <c r="R1772" s="116"/>
      <c r="S1772" s="116"/>
      <c r="T1772" s="116"/>
      <c r="U1772" s="116"/>
      <c r="V1772" s="117"/>
      <c r="W1772" s="117"/>
      <c r="X1772" s="117"/>
      <c r="Y1772" s="117"/>
      <c r="Z1772" s="51"/>
      <c r="AA1772" s="85">
        <v>1772</v>
      </c>
      <c r="AB1772" s="85"/>
      <c r="AC1772">
        <v>13452</v>
      </c>
      <c r="AD1772">
        <v>606520</v>
      </c>
      <c r="AE1772">
        <v>10</v>
      </c>
      <c r="AF1772">
        <v>771</v>
      </c>
    </row>
    <row r="1773" spans="1:32" x14ac:dyDescent="0.3">
      <c r="A1773" s="86" t="s">
        <v>258</v>
      </c>
      <c r="B1773" s="53"/>
      <c r="C1773" s="53"/>
      <c r="D1773" s="87">
        <f>Vertices[[#This Row],[followersCount]]/100000</f>
        <v>0.82189999999999996</v>
      </c>
      <c r="E1773" s="84"/>
      <c r="F1773" s="15"/>
      <c r="G1773" s="15"/>
      <c r="H1773" s="67" t="str">
        <f>IF(Vertices[[#This Row],[Size]]&gt;50,Vertices[[#This Row],[Vertex]],"")</f>
        <v/>
      </c>
      <c r="I1773" s="67"/>
      <c r="J1773" s="67"/>
      <c r="K1773" s="16"/>
      <c r="L1773" s="88"/>
      <c r="M1773" s="89">
        <v>3961.55615234375</v>
      </c>
      <c r="N1773" s="89">
        <v>9842.619140625</v>
      </c>
      <c r="O1773" s="78"/>
      <c r="P1773" s="90"/>
      <c r="Q1773" s="90"/>
      <c r="R1773" s="116"/>
      <c r="S1773" s="116"/>
      <c r="T1773" s="116"/>
      <c r="U1773" s="116"/>
      <c r="V1773" s="117"/>
      <c r="W1773" s="117"/>
      <c r="X1773" s="117"/>
      <c r="Y1773" s="117"/>
      <c r="Z1773" s="51"/>
      <c r="AA1773" s="85">
        <v>1773</v>
      </c>
      <c r="AB1773" s="85"/>
      <c r="AC1773">
        <v>2861</v>
      </c>
      <c r="AD1773">
        <v>82190</v>
      </c>
      <c r="AE1773">
        <v>32</v>
      </c>
      <c r="AF1773">
        <v>70</v>
      </c>
    </row>
    <row r="1774" spans="1:32" x14ac:dyDescent="0.3">
      <c r="A1774" s="86" t="s">
        <v>259</v>
      </c>
      <c r="B1774" s="53"/>
      <c r="C1774" s="53"/>
      <c r="D1774" s="87">
        <f>Vertices[[#This Row],[followersCount]]/100000</f>
        <v>0.39999000000000001</v>
      </c>
      <c r="E1774" s="84"/>
      <c r="F1774" s="15"/>
      <c r="G1774" s="15"/>
      <c r="H1774" s="67" t="str">
        <f>IF(Vertices[[#This Row],[Size]]&gt;50,Vertices[[#This Row],[Vertex]],"")</f>
        <v/>
      </c>
      <c r="I1774" s="67"/>
      <c r="J1774" s="67"/>
      <c r="K1774" s="16"/>
      <c r="L1774" s="88"/>
      <c r="M1774" s="89">
        <v>6082.31982421875</v>
      </c>
      <c r="N1774" s="89">
        <v>1630.1636962890625</v>
      </c>
      <c r="O1774" s="78"/>
      <c r="P1774" s="90"/>
      <c r="Q1774" s="90"/>
      <c r="R1774" s="116"/>
      <c r="S1774" s="116"/>
      <c r="T1774" s="116"/>
      <c r="U1774" s="116"/>
      <c r="V1774" s="117"/>
      <c r="W1774" s="117"/>
      <c r="X1774" s="117"/>
      <c r="Y1774" s="117"/>
      <c r="Z1774" s="51"/>
      <c r="AA1774" s="85">
        <v>1774</v>
      </c>
      <c r="AB1774" s="85"/>
      <c r="AC1774">
        <v>14787</v>
      </c>
      <c r="AD1774">
        <v>39999</v>
      </c>
      <c r="AE1774">
        <v>97</v>
      </c>
      <c r="AF1774">
        <v>347</v>
      </c>
    </row>
    <row r="1775" spans="1:32" x14ac:dyDescent="0.3">
      <c r="A1775" s="86" t="s">
        <v>260</v>
      </c>
      <c r="B1775" s="53"/>
      <c r="C1775" s="53"/>
      <c r="D1775" s="87">
        <f>Vertices[[#This Row],[followersCount]]/100000</f>
        <v>0.1129</v>
      </c>
      <c r="E1775" s="84"/>
      <c r="F1775" s="15"/>
      <c r="G1775" s="15"/>
      <c r="H1775" s="67" t="str">
        <f>IF(Vertices[[#This Row],[Size]]&gt;50,Vertices[[#This Row],[Vertex]],"")</f>
        <v/>
      </c>
      <c r="I1775" s="67"/>
      <c r="J1775" s="67"/>
      <c r="K1775" s="16"/>
      <c r="L1775" s="88"/>
      <c r="M1775" s="89">
        <v>7961.96630859375</v>
      </c>
      <c r="N1775" s="89">
        <v>3379.771728515625</v>
      </c>
      <c r="O1775" s="78"/>
      <c r="P1775" s="90"/>
      <c r="Q1775" s="90"/>
      <c r="R1775" s="116"/>
      <c r="S1775" s="116"/>
      <c r="T1775" s="116"/>
      <c r="U1775" s="116"/>
      <c r="V1775" s="117"/>
      <c r="W1775" s="117"/>
      <c r="X1775" s="117"/>
      <c r="Y1775" s="117"/>
      <c r="Z1775" s="51"/>
      <c r="AA1775" s="85">
        <v>1775</v>
      </c>
      <c r="AB1775" s="85"/>
      <c r="AC1775">
        <v>9244</v>
      </c>
      <c r="AD1775">
        <v>11290</v>
      </c>
      <c r="AE1775">
        <v>4857</v>
      </c>
      <c r="AF1775">
        <v>1483</v>
      </c>
    </row>
    <row r="1776" spans="1:32" x14ac:dyDescent="0.3">
      <c r="A1776" s="86" t="s">
        <v>261</v>
      </c>
      <c r="B1776" s="53"/>
      <c r="C1776" s="53"/>
      <c r="D1776" s="87">
        <f>Vertices[[#This Row],[followersCount]]/100000</f>
        <v>2.4819999999999998E-2</v>
      </c>
      <c r="E1776" s="84"/>
      <c r="F1776" s="15"/>
      <c r="G1776" s="15"/>
      <c r="H1776" s="67" t="str">
        <f>IF(Vertices[[#This Row],[Size]]&gt;50,Vertices[[#This Row],[Vertex]],"")</f>
        <v/>
      </c>
      <c r="I1776" s="67"/>
      <c r="J1776" s="67"/>
      <c r="K1776" s="16"/>
      <c r="L1776" s="88"/>
      <c r="M1776" s="89">
        <v>3326.518310546875</v>
      </c>
      <c r="N1776" s="89">
        <v>7317.52587890625</v>
      </c>
      <c r="O1776" s="78"/>
      <c r="P1776" s="90"/>
      <c r="Q1776" s="90"/>
      <c r="R1776" s="116"/>
      <c r="S1776" s="116"/>
      <c r="T1776" s="116"/>
      <c r="U1776" s="116"/>
      <c r="V1776" s="117"/>
      <c r="W1776" s="117"/>
      <c r="X1776" s="117"/>
      <c r="Y1776" s="117"/>
      <c r="Z1776" s="51"/>
      <c r="AA1776" s="85">
        <v>1776</v>
      </c>
      <c r="AB1776" s="85"/>
      <c r="AC1776">
        <v>3988</v>
      </c>
      <c r="AD1776">
        <v>2482</v>
      </c>
      <c r="AE1776">
        <v>1583</v>
      </c>
      <c r="AF1776">
        <v>843</v>
      </c>
    </row>
    <row r="1777" spans="1:32" x14ac:dyDescent="0.3">
      <c r="A1777" s="86" t="s">
        <v>262</v>
      </c>
      <c r="B1777" s="53"/>
      <c r="C1777" s="53"/>
      <c r="D1777" s="87">
        <f>Vertices[[#This Row],[followersCount]]/100000</f>
        <v>5.3960000000000001E-2</v>
      </c>
      <c r="E1777" s="84"/>
      <c r="F1777" s="15"/>
      <c r="G1777" s="15"/>
      <c r="H1777" s="67" t="str">
        <f>IF(Vertices[[#This Row],[Size]]&gt;50,Vertices[[#This Row],[Vertex]],"")</f>
        <v/>
      </c>
      <c r="I1777" s="67"/>
      <c r="J1777" s="67"/>
      <c r="K1777" s="16"/>
      <c r="L1777" s="88"/>
      <c r="M1777" s="89">
        <v>7794.06298828125</v>
      </c>
      <c r="N1777" s="89">
        <v>7987.50390625</v>
      </c>
      <c r="O1777" s="78"/>
      <c r="P1777" s="90"/>
      <c r="Q1777" s="90"/>
      <c r="R1777" s="116"/>
      <c r="S1777" s="116"/>
      <c r="T1777" s="116"/>
      <c r="U1777" s="116"/>
      <c r="V1777" s="117"/>
      <c r="W1777" s="117"/>
      <c r="X1777" s="117"/>
      <c r="Y1777" s="117"/>
      <c r="Z1777" s="51"/>
      <c r="AA1777" s="85">
        <v>1777</v>
      </c>
      <c r="AB1777" s="85"/>
      <c r="AC1777">
        <v>5233</v>
      </c>
      <c r="AD1777">
        <v>5396</v>
      </c>
      <c r="AE1777">
        <v>1033</v>
      </c>
      <c r="AF1777">
        <v>1258</v>
      </c>
    </row>
    <row r="1778" spans="1:32" x14ac:dyDescent="0.3">
      <c r="A1778" s="86" t="s">
        <v>263</v>
      </c>
      <c r="B1778" s="53"/>
      <c r="C1778" s="53"/>
      <c r="D1778" s="87">
        <f>Vertices[[#This Row],[followersCount]]/100000</f>
        <v>7.5199999999999998E-3</v>
      </c>
      <c r="E1778" s="84"/>
      <c r="F1778" s="15"/>
      <c r="G1778" s="15"/>
      <c r="H1778" s="67" t="str">
        <f>IF(Vertices[[#This Row],[Size]]&gt;50,Vertices[[#This Row],[Vertex]],"")</f>
        <v/>
      </c>
      <c r="I1778" s="67"/>
      <c r="J1778" s="67"/>
      <c r="K1778" s="16"/>
      <c r="L1778" s="88"/>
      <c r="M1778" s="89">
        <v>9217.3671875</v>
      </c>
      <c r="N1778" s="89">
        <v>5870.125</v>
      </c>
      <c r="O1778" s="78"/>
      <c r="P1778" s="90"/>
      <c r="Q1778" s="90"/>
      <c r="R1778" s="116"/>
      <c r="S1778" s="116"/>
      <c r="T1778" s="116"/>
      <c r="U1778" s="116"/>
      <c r="V1778" s="117"/>
      <c r="W1778" s="117"/>
      <c r="X1778" s="117"/>
      <c r="Y1778" s="117"/>
      <c r="Z1778" s="51"/>
      <c r="AA1778" s="85">
        <v>1778</v>
      </c>
      <c r="AB1778" s="85"/>
      <c r="AC1778">
        <v>5068</v>
      </c>
      <c r="AD1778">
        <v>752</v>
      </c>
      <c r="AE1778">
        <v>12</v>
      </c>
      <c r="AF1778">
        <v>528</v>
      </c>
    </row>
    <row r="1779" spans="1:32" x14ac:dyDescent="0.3">
      <c r="A1779" s="86" t="s">
        <v>264</v>
      </c>
      <c r="B1779" s="53"/>
      <c r="C1779" s="53"/>
      <c r="D1779" s="87">
        <f>Vertices[[#This Row],[followersCount]]/100000</f>
        <v>9.4000000000000004E-3</v>
      </c>
      <c r="E1779" s="84"/>
      <c r="F1779" s="15"/>
      <c r="G1779" s="15"/>
      <c r="H1779" s="67" t="str">
        <f>IF(Vertices[[#This Row],[Size]]&gt;50,Vertices[[#This Row],[Vertex]],"")</f>
        <v/>
      </c>
      <c r="I1779" s="67"/>
      <c r="J1779" s="67"/>
      <c r="K1779" s="16"/>
      <c r="L1779" s="88"/>
      <c r="M1779" s="89">
        <v>3347.381103515625</v>
      </c>
      <c r="N1779" s="89">
        <v>9196.1982421875</v>
      </c>
      <c r="O1779" s="78"/>
      <c r="P1779" s="90"/>
      <c r="Q1779" s="90"/>
      <c r="R1779" s="116"/>
      <c r="S1779" s="116"/>
      <c r="T1779" s="116"/>
      <c r="U1779" s="116"/>
      <c r="V1779" s="117"/>
      <c r="W1779" s="117"/>
      <c r="X1779" s="117"/>
      <c r="Y1779" s="117"/>
      <c r="Z1779" s="51"/>
      <c r="AA1779" s="85">
        <v>1779</v>
      </c>
      <c r="AB1779" s="85"/>
      <c r="AC1779">
        <v>1516</v>
      </c>
      <c r="AD1779">
        <v>940</v>
      </c>
      <c r="AE1779">
        <v>97</v>
      </c>
      <c r="AF1779">
        <v>194</v>
      </c>
    </row>
    <row r="1780" spans="1:32" x14ac:dyDescent="0.3">
      <c r="A1780" s="86" t="s">
        <v>265</v>
      </c>
      <c r="B1780" s="53"/>
      <c r="C1780" s="53"/>
      <c r="D1780" s="87">
        <f>Vertices[[#This Row],[followersCount]]/100000</f>
        <v>8.2900000000000005E-3</v>
      </c>
      <c r="E1780" s="84"/>
      <c r="F1780" s="15"/>
      <c r="G1780" s="15"/>
      <c r="H1780" s="67" t="str">
        <f>IF(Vertices[[#This Row],[Size]]&gt;50,Vertices[[#This Row],[Vertex]],"")</f>
        <v/>
      </c>
      <c r="I1780" s="67"/>
      <c r="J1780" s="67"/>
      <c r="K1780" s="16"/>
      <c r="L1780" s="88"/>
      <c r="M1780" s="89">
        <v>3170.12841796875</v>
      </c>
      <c r="N1780" s="89">
        <v>5703.9462890625</v>
      </c>
      <c r="O1780" s="78"/>
      <c r="P1780" s="90"/>
      <c r="Q1780" s="90"/>
      <c r="R1780" s="116"/>
      <c r="S1780" s="116"/>
      <c r="T1780" s="116"/>
      <c r="U1780" s="116"/>
      <c r="V1780" s="117"/>
      <c r="W1780" s="117"/>
      <c r="X1780" s="117"/>
      <c r="Y1780" s="117"/>
      <c r="Z1780" s="51"/>
      <c r="AA1780" s="85">
        <v>1780</v>
      </c>
      <c r="AB1780" s="85"/>
      <c r="AC1780">
        <v>502</v>
      </c>
      <c r="AD1780">
        <v>829</v>
      </c>
      <c r="AE1780">
        <v>645</v>
      </c>
      <c r="AF1780">
        <v>767</v>
      </c>
    </row>
    <row r="1781" spans="1:32" x14ac:dyDescent="0.3">
      <c r="A1781" s="86" t="s">
        <v>266</v>
      </c>
      <c r="B1781" s="53"/>
      <c r="C1781" s="53"/>
      <c r="D1781" s="87">
        <f>Vertices[[#This Row],[followersCount]]/100000</f>
        <v>6.6139700000000001</v>
      </c>
      <c r="E1781" s="84"/>
      <c r="F1781" s="15"/>
      <c r="G1781" s="15"/>
      <c r="H1781" s="67" t="str">
        <f>IF(Vertices[[#This Row],[Size]]&gt;50,Vertices[[#This Row],[Vertex]],"")</f>
        <v/>
      </c>
      <c r="I1781" s="67"/>
      <c r="J1781" s="67"/>
      <c r="K1781" s="16"/>
      <c r="L1781" s="88"/>
      <c r="M1781" s="89">
        <v>4429.1630859375</v>
      </c>
      <c r="N1781" s="89">
        <v>6954.32568359375</v>
      </c>
      <c r="O1781" s="78"/>
      <c r="P1781" s="90"/>
      <c r="Q1781" s="90"/>
      <c r="R1781" s="116"/>
      <c r="S1781" s="116"/>
      <c r="T1781" s="116"/>
      <c r="U1781" s="116"/>
      <c r="V1781" s="117"/>
      <c r="W1781" s="117"/>
      <c r="X1781" s="117"/>
      <c r="Y1781" s="117"/>
      <c r="Z1781" s="51"/>
      <c r="AA1781" s="85">
        <v>1781</v>
      </c>
      <c r="AB1781" s="85"/>
      <c r="AC1781">
        <v>110176</v>
      </c>
      <c r="AD1781">
        <v>661397</v>
      </c>
      <c r="AE1781">
        <v>43</v>
      </c>
      <c r="AF1781">
        <v>3048</v>
      </c>
    </row>
    <row r="1782" spans="1:32" x14ac:dyDescent="0.3">
      <c r="A1782" s="86" t="s">
        <v>267</v>
      </c>
      <c r="B1782" s="53"/>
      <c r="C1782" s="53"/>
      <c r="D1782" s="87">
        <f>Vertices[[#This Row],[followersCount]]/100000</f>
        <v>3.89567</v>
      </c>
      <c r="E1782" s="84"/>
      <c r="F1782" s="15"/>
      <c r="G1782" s="15"/>
      <c r="H1782" s="67" t="str">
        <f>IF(Vertices[[#This Row],[Size]]&gt;50,Vertices[[#This Row],[Vertex]],"")</f>
        <v/>
      </c>
      <c r="I1782" s="67"/>
      <c r="J1782" s="67"/>
      <c r="K1782" s="16"/>
      <c r="L1782" s="88"/>
      <c r="M1782" s="89">
        <v>5701.93798828125</v>
      </c>
      <c r="N1782" s="89">
        <v>7503.0751953125</v>
      </c>
      <c r="O1782" s="78"/>
      <c r="P1782" s="90"/>
      <c r="Q1782" s="90"/>
      <c r="R1782" s="116"/>
      <c r="S1782" s="116"/>
      <c r="T1782" s="116"/>
      <c r="U1782" s="116"/>
      <c r="V1782" s="117"/>
      <c r="W1782" s="117"/>
      <c r="X1782" s="117"/>
      <c r="Y1782" s="117"/>
      <c r="Z1782" s="51"/>
      <c r="AA1782" s="85">
        <v>1782</v>
      </c>
      <c r="AB1782" s="85"/>
      <c r="AC1782">
        <v>44930</v>
      </c>
      <c r="AD1782">
        <v>389567</v>
      </c>
      <c r="AE1782">
        <v>102</v>
      </c>
      <c r="AF1782">
        <v>789</v>
      </c>
    </row>
    <row r="1783" spans="1:32" x14ac:dyDescent="0.3">
      <c r="A1783" s="86" t="s">
        <v>268</v>
      </c>
      <c r="B1783" s="53"/>
      <c r="C1783" s="53"/>
      <c r="D1783" s="87">
        <f>Vertices[[#This Row],[followersCount]]/100000</f>
        <v>0.22267999999999999</v>
      </c>
      <c r="E1783" s="84"/>
      <c r="F1783" s="15"/>
      <c r="G1783" s="15"/>
      <c r="H1783" s="67" t="str">
        <f>IF(Vertices[[#This Row],[Size]]&gt;50,Vertices[[#This Row],[Vertex]],"")</f>
        <v/>
      </c>
      <c r="I1783" s="67"/>
      <c r="J1783" s="67"/>
      <c r="K1783" s="16"/>
      <c r="L1783" s="88"/>
      <c r="M1783" s="89">
        <v>1251.447265625</v>
      </c>
      <c r="N1783" s="89">
        <v>7732.8232421875</v>
      </c>
      <c r="O1783" s="78"/>
      <c r="P1783" s="90"/>
      <c r="Q1783" s="90"/>
      <c r="R1783" s="116"/>
      <c r="S1783" s="116"/>
      <c r="T1783" s="116"/>
      <c r="U1783" s="116"/>
      <c r="V1783" s="117"/>
      <c r="W1783" s="117"/>
      <c r="X1783" s="117"/>
      <c r="Y1783" s="117"/>
      <c r="Z1783" s="51"/>
      <c r="AA1783" s="85">
        <v>1783</v>
      </c>
      <c r="AB1783" s="85"/>
      <c r="AC1783">
        <v>2169</v>
      </c>
      <c r="AD1783">
        <v>22268</v>
      </c>
      <c r="AE1783">
        <v>6</v>
      </c>
      <c r="AF1783">
        <v>295</v>
      </c>
    </row>
    <row r="1784" spans="1:32" x14ac:dyDescent="0.3">
      <c r="A1784" s="86" t="s">
        <v>269</v>
      </c>
      <c r="B1784" s="53"/>
      <c r="C1784" s="53"/>
      <c r="D1784" s="87">
        <f>Vertices[[#This Row],[followersCount]]/100000</f>
        <v>8.0722400000000007</v>
      </c>
      <c r="E1784" s="84"/>
      <c r="F1784" s="15"/>
      <c r="G1784" s="15"/>
      <c r="H1784" s="67" t="str">
        <f>IF(Vertices[[#This Row],[Size]]&gt;50,Vertices[[#This Row],[Vertex]],"")</f>
        <v/>
      </c>
      <c r="I1784" s="67"/>
      <c r="J1784" s="67"/>
      <c r="K1784" s="16"/>
      <c r="L1784" s="88"/>
      <c r="M1784" s="89">
        <v>2179.724365234375</v>
      </c>
      <c r="N1784" s="89">
        <v>5208.318359375</v>
      </c>
      <c r="O1784" s="78"/>
      <c r="P1784" s="90"/>
      <c r="Q1784" s="90"/>
      <c r="R1784" s="116"/>
      <c r="S1784" s="116"/>
      <c r="T1784" s="116"/>
      <c r="U1784" s="116"/>
      <c r="V1784" s="117"/>
      <c r="W1784" s="117"/>
      <c r="X1784" s="117"/>
      <c r="Y1784" s="117"/>
      <c r="Z1784" s="51"/>
      <c r="AA1784" s="85">
        <v>1784</v>
      </c>
      <c r="AB1784" s="85"/>
      <c r="AC1784">
        <v>26130</v>
      </c>
      <c r="AD1784">
        <v>807224</v>
      </c>
      <c r="AE1784">
        <v>39026</v>
      </c>
      <c r="AF1784">
        <v>630</v>
      </c>
    </row>
    <row r="1785" spans="1:32" x14ac:dyDescent="0.3">
      <c r="A1785" s="86" t="s">
        <v>270</v>
      </c>
      <c r="B1785" s="53"/>
      <c r="C1785" s="53"/>
      <c r="D1785" s="87">
        <f>Vertices[[#This Row],[followersCount]]/100000</f>
        <v>2.1800000000000001E-3</v>
      </c>
      <c r="E1785" s="84"/>
      <c r="F1785" s="15"/>
      <c r="G1785" s="15"/>
      <c r="H1785" s="67" t="str">
        <f>IF(Vertices[[#This Row],[Size]]&gt;50,Vertices[[#This Row],[Vertex]],"")</f>
        <v/>
      </c>
      <c r="I1785" s="67"/>
      <c r="J1785" s="67"/>
      <c r="K1785" s="16"/>
      <c r="L1785" s="88"/>
      <c r="M1785" s="89">
        <v>5592.4775390625</v>
      </c>
      <c r="N1785" s="89">
        <v>6293.61279296875</v>
      </c>
      <c r="O1785" s="78"/>
      <c r="P1785" s="90"/>
      <c r="Q1785" s="90"/>
      <c r="R1785" s="116"/>
      <c r="S1785" s="116"/>
      <c r="T1785" s="116"/>
      <c r="U1785" s="116"/>
      <c r="V1785" s="117"/>
      <c r="W1785" s="117"/>
      <c r="X1785" s="117"/>
      <c r="Y1785" s="117"/>
      <c r="Z1785" s="51"/>
      <c r="AA1785" s="85">
        <v>1785</v>
      </c>
      <c r="AB1785" s="85"/>
      <c r="AC1785">
        <v>1464</v>
      </c>
      <c r="AD1785">
        <v>218</v>
      </c>
      <c r="AE1785">
        <v>826</v>
      </c>
      <c r="AF1785">
        <v>185</v>
      </c>
    </row>
    <row r="1786" spans="1:32" x14ac:dyDescent="0.3">
      <c r="A1786" s="86" t="s">
        <v>271</v>
      </c>
      <c r="B1786" s="53"/>
      <c r="C1786" s="53"/>
      <c r="D1786" s="87">
        <f>Vertices[[#This Row],[followersCount]]/100000</f>
        <v>8.5999999999999998E-4</v>
      </c>
      <c r="E1786" s="84"/>
      <c r="F1786" s="15"/>
      <c r="G1786" s="15"/>
      <c r="H1786" s="67" t="str">
        <f>IF(Vertices[[#This Row],[Size]]&gt;50,Vertices[[#This Row],[Vertex]],"")</f>
        <v/>
      </c>
      <c r="I1786" s="67"/>
      <c r="J1786" s="67"/>
      <c r="K1786" s="16"/>
      <c r="L1786" s="88"/>
      <c r="M1786" s="89">
        <v>1758.365478515625</v>
      </c>
      <c r="N1786" s="89">
        <v>2030.903564453125</v>
      </c>
      <c r="O1786" s="78"/>
      <c r="P1786" s="90"/>
      <c r="Q1786" s="90"/>
      <c r="R1786" s="116"/>
      <c r="S1786" s="116"/>
      <c r="T1786" s="116"/>
      <c r="U1786" s="116"/>
      <c r="V1786" s="117"/>
      <c r="W1786" s="117"/>
      <c r="X1786" s="117"/>
      <c r="Y1786" s="117"/>
      <c r="Z1786" s="51"/>
      <c r="AA1786" s="85">
        <v>1786</v>
      </c>
      <c r="AB1786" s="85"/>
      <c r="AC1786">
        <v>142</v>
      </c>
      <c r="AD1786">
        <v>86</v>
      </c>
      <c r="AE1786">
        <v>69</v>
      </c>
      <c r="AF1786">
        <v>52</v>
      </c>
    </row>
    <row r="1787" spans="1:32" x14ac:dyDescent="0.3">
      <c r="A1787" s="86" t="s">
        <v>272</v>
      </c>
      <c r="B1787" s="53"/>
      <c r="C1787" s="53"/>
      <c r="D1787" s="87">
        <f>Vertices[[#This Row],[followersCount]]/100000</f>
        <v>1.57E-3</v>
      </c>
      <c r="E1787" s="84"/>
      <c r="F1787" s="15"/>
      <c r="G1787" s="15"/>
      <c r="H1787" s="67" t="str">
        <f>IF(Vertices[[#This Row],[Size]]&gt;50,Vertices[[#This Row],[Vertex]],"")</f>
        <v/>
      </c>
      <c r="I1787" s="67"/>
      <c r="J1787" s="67"/>
      <c r="K1787" s="16"/>
      <c r="L1787" s="88"/>
      <c r="M1787" s="89">
        <v>5961.30029296875</v>
      </c>
      <c r="N1787" s="89">
        <v>5844.3916015625</v>
      </c>
      <c r="O1787" s="78"/>
      <c r="P1787" s="90"/>
      <c r="Q1787" s="90"/>
      <c r="R1787" s="116"/>
      <c r="S1787" s="116"/>
      <c r="T1787" s="116"/>
      <c r="U1787" s="116"/>
      <c r="V1787" s="117"/>
      <c r="W1787" s="117"/>
      <c r="X1787" s="117"/>
      <c r="Y1787" s="117"/>
      <c r="Z1787" s="51"/>
      <c r="AA1787" s="85">
        <v>1787</v>
      </c>
      <c r="AB1787" s="85"/>
      <c r="AC1787">
        <v>168</v>
      </c>
      <c r="AD1787">
        <v>157</v>
      </c>
      <c r="AE1787">
        <v>86</v>
      </c>
      <c r="AF1787">
        <v>345</v>
      </c>
    </row>
    <row r="1788" spans="1:32" x14ac:dyDescent="0.3">
      <c r="A1788" s="86" t="s">
        <v>273</v>
      </c>
      <c r="B1788" s="53"/>
      <c r="C1788" s="53"/>
      <c r="D1788" s="87">
        <f>Vertices[[#This Row],[followersCount]]/100000</f>
        <v>4.5900000000000003E-3</v>
      </c>
      <c r="E1788" s="84"/>
      <c r="F1788" s="15"/>
      <c r="G1788" s="15"/>
      <c r="H1788" s="67" t="str">
        <f>IF(Vertices[[#This Row],[Size]]&gt;50,Vertices[[#This Row],[Vertex]],"")</f>
        <v/>
      </c>
      <c r="I1788" s="67"/>
      <c r="J1788" s="67"/>
      <c r="K1788" s="16"/>
      <c r="L1788" s="88"/>
      <c r="M1788" s="89">
        <v>6192.94091796875</v>
      </c>
      <c r="N1788" s="89">
        <v>5028.53955078125</v>
      </c>
      <c r="O1788" s="78"/>
      <c r="P1788" s="90"/>
      <c r="Q1788" s="90"/>
      <c r="R1788" s="116"/>
      <c r="S1788" s="116"/>
      <c r="T1788" s="116"/>
      <c r="U1788" s="116"/>
      <c r="V1788" s="117"/>
      <c r="W1788" s="117"/>
      <c r="X1788" s="117"/>
      <c r="Y1788" s="117"/>
      <c r="Z1788" s="51"/>
      <c r="AA1788" s="85">
        <v>1788</v>
      </c>
      <c r="AB1788" s="85"/>
      <c r="AC1788">
        <v>99</v>
      </c>
      <c r="AD1788">
        <v>459</v>
      </c>
      <c r="AE1788">
        <v>7</v>
      </c>
      <c r="AF1788">
        <v>42</v>
      </c>
    </row>
    <row r="1789" spans="1:32" x14ac:dyDescent="0.3">
      <c r="A1789" s="86" t="s">
        <v>274</v>
      </c>
      <c r="B1789" s="53"/>
      <c r="C1789" s="53"/>
      <c r="D1789" s="87">
        <f>Vertices[[#This Row],[followersCount]]/100000</f>
        <v>0.39994000000000002</v>
      </c>
      <c r="E1789" s="84"/>
      <c r="F1789" s="15"/>
      <c r="G1789" s="15"/>
      <c r="H1789" s="67" t="str">
        <f>IF(Vertices[[#This Row],[Size]]&gt;50,Vertices[[#This Row],[Vertex]],"")</f>
        <v/>
      </c>
      <c r="I1789" s="67"/>
      <c r="J1789" s="67"/>
      <c r="K1789" s="16"/>
      <c r="L1789" s="88"/>
      <c r="M1789" s="89">
        <v>8472.0947265625</v>
      </c>
      <c r="N1789" s="89">
        <v>3093.529296875</v>
      </c>
      <c r="O1789" s="78"/>
      <c r="P1789" s="90"/>
      <c r="Q1789" s="90"/>
      <c r="R1789" s="116"/>
      <c r="S1789" s="116"/>
      <c r="T1789" s="116"/>
      <c r="U1789" s="116"/>
      <c r="V1789" s="117"/>
      <c r="W1789" s="117"/>
      <c r="X1789" s="117"/>
      <c r="Y1789" s="117"/>
      <c r="Z1789" s="51"/>
      <c r="AA1789" s="85">
        <v>1789</v>
      </c>
      <c r="AB1789" s="85"/>
      <c r="AC1789">
        <v>1312</v>
      </c>
      <c r="AD1789">
        <v>39994</v>
      </c>
      <c r="AE1789">
        <v>491</v>
      </c>
      <c r="AF1789">
        <v>523</v>
      </c>
    </row>
    <row r="1790" spans="1:32" x14ac:dyDescent="0.3">
      <c r="A1790" s="86" t="s">
        <v>275</v>
      </c>
      <c r="B1790" s="53"/>
      <c r="C1790" s="53"/>
      <c r="D1790" s="87">
        <f>Vertices[[#This Row],[followersCount]]/100000</f>
        <v>3.3210000000000003E-2</v>
      </c>
      <c r="E1790" s="84"/>
      <c r="F1790" s="15"/>
      <c r="G1790" s="15"/>
      <c r="H1790" s="67" t="str">
        <f>IF(Vertices[[#This Row],[Size]]&gt;50,Vertices[[#This Row],[Vertex]],"")</f>
        <v/>
      </c>
      <c r="I1790" s="67"/>
      <c r="J1790" s="67"/>
      <c r="K1790" s="16"/>
      <c r="L1790" s="88"/>
      <c r="M1790" s="89">
        <v>9539.0625</v>
      </c>
      <c r="N1790" s="89">
        <v>5152.54931640625</v>
      </c>
      <c r="O1790" s="78"/>
      <c r="P1790" s="90"/>
      <c r="Q1790" s="90"/>
      <c r="R1790" s="116"/>
      <c r="S1790" s="116"/>
      <c r="T1790" s="116"/>
      <c r="U1790" s="116"/>
      <c r="V1790" s="117"/>
      <c r="W1790" s="117"/>
      <c r="X1790" s="117"/>
      <c r="Y1790" s="117"/>
      <c r="Z1790" s="51"/>
      <c r="AA1790" s="85">
        <v>1790</v>
      </c>
      <c r="AB1790" s="85"/>
      <c r="AC1790">
        <v>1196</v>
      </c>
      <c r="AD1790">
        <v>3321</v>
      </c>
      <c r="AE1790">
        <v>1345</v>
      </c>
      <c r="AF1790">
        <v>1046</v>
      </c>
    </row>
    <row r="1791" spans="1:32" x14ac:dyDescent="0.3">
      <c r="A1791" s="86" t="s">
        <v>276</v>
      </c>
      <c r="B1791" s="53"/>
      <c r="C1791" s="53"/>
      <c r="D1791" s="87">
        <f>Vertices[[#This Row],[followersCount]]/100000</f>
        <v>1.089E-2</v>
      </c>
      <c r="E1791" s="84"/>
      <c r="F1791" s="15"/>
      <c r="G1791" s="15"/>
      <c r="H1791" s="67" t="str">
        <f>IF(Vertices[[#This Row],[Size]]&gt;50,Vertices[[#This Row],[Vertex]],"")</f>
        <v/>
      </c>
      <c r="I1791" s="67"/>
      <c r="J1791" s="67"/>
      <c r="K1791" s="16"/>
      <c r="L1791" s="88"/>
      <c r="M1791" s="89">
        <v>6286.4638671875</v>
      </c>
      <c r="N1791" s="89">
        <v>8421.8828125</v>
      </c>
      <c r="O1791" s="78"/>
      <c r="P1791" s="90"/>
      <c r="Q1791" s="90"/>
      <c r="R1791" s="116"/>
      <c r="S1791" s="116"/>
      <c r="T1791" s="116"/>
      <c r="U1791" s="116"/>
      <c r="V1791" s="117"/>
      <c r="W1791" s="117"/>
      <c r="X1791" s="117"/>
      <c r="Y1791" s="117"/>
      <c r="Z1791" s="51"/>
      <c r="AA1791" s="85">
        <v>1791</v>
      </c>
      <c r="AB1791" s="85"/>
      <c r="AC1791">
        <v>1352</v>
      </c>
      <c r="AD1791">
        <v>1089</v>
      </c>
      <c r="AE1791">
        <v>1007</v>
      </c>
      <c r="AF1791">
        <v>817</v>
      </c>
    </row>
    <row r="1792" spans="1:32" x14ac:dyDescent="0.3">
      <c r="A1792" s="86" t="s">
        <v>277</v>
      </c>
      <c r="B1792" s="53"/>
      <c r="C1792" s="53"/>
      <c r="D1792" s="87">
        <f>Vertices[[#This Row],[followersCount]]/100000</f>
        <v>4.9549999999999997E-2</v>
      </c>
      <c r="E1792" s="84"/>
      <c r="F1792" s="15"/>
      <c r="G1792" s="15"/>
      <c r="H1792" s="67" t="str">
        <f>IF(Vertices[[#This Row],[Size]]&gt;50,Vertices[[#This Row],[Vertex]],"")</f>
        <v/>
      </c>
      <c r="I1792" s="67"/>
      <c r="J1792" s="67"/>
      <c r="K1792" s="16"/>
      <c r="L1792" s="88"/>
      <c r="M1792" s="89">
        <v>2008.3861083984375</v>
      </c>
      <c r="N1792" s="89">
        <v>8799.1015625</v>
      </c>
      <c r="O1792" s="78"/>
      <c r="P1792" s="90"/>
      <c r="Q1792" s="90"/>
      <c r="R1792" s="116"/>
      <c r="S1792" s="116"/>
      <c r="T1792" s="116"/>
      <c r="U1792" s="116"/>
      <c r="V1792" s="117"/>
      <c r="W1792" s="117"/>
      <c r="X1792" s="117"/>
      <c r="Y1792" s="117"/>
      <c r="Z1792" s="51"/>
      <c r="AA1792" s="85">
        <v>1792</v>
      </c>
      <c r="AB1792" s="85"/>
      <c r="AC1792">
        <v>41455</v>
      </c>
      <c r="AD1792">
        <v>4955</v>
      </c>
      <c r="AE1792">
        <v>4771</v>
      </c>
      <c r="AF1792">
        <v>719</v>
      </c>
    </row>
    <row r="1793" spans="1:32" x14ac:dyDescent="0.3">
      <c r="A1793" s="86" t="s">
        <v>278</v>
      </c>
      <c r="B1793" s="53"/>
      <c r="C1793" s="53"/>
      <c r="D1793" s="87">
        <f>Vertices[[#This Row],[followersCount]]/100000</f>
        <v>2.154E-2</v>
      </c>
      <c r="E1793" s="84"/>
      <c r="F1793" s="15"/>
      <c r="G1793" s="15"/>
      <c r="H1793" s="67" t="str">
        <f>IF(Vertices[[#This Row],[Size]]&gt;50,Vertices[[#This Row],[Vertex]],"")</f>
        <v/>
      </c>
      <c r="I1793" s="67"/>
      <c r="J1793" s="67"/>
      <c r="K1793" s="16"/>
      <c r="L1793" s="88"/>
      <c r="M1793" s="89">
        <v>2228.112060546875</v>
      </c>
      <c r="N1793" s="89">
        <v>8672.0830078125</v>
      </c>
      <c r="O1793" s="78"/>
      <c r="P1793" s="90"/>
      <c r="Q1793" s="90"/>
      <c r="R1793" s="116"/>
      <c r="S1793" s="116"/>
      <c r="T1793" s="116"/>
      <c r="U1793" s="116"/>
      <c r="V1793" s="117"/>
      <c r="W1793" s="117"/>
      <c r="X1793" s="117"/>
      <c r="Y1793" s="117"/>
      <c r="Z1793" s="51"/>
      <c r="AA1793" s="85">
        <v>1793</v>
      </c>
      <c r="AB1793" s="85"/>
      <c r="AC1793">
        <v>4063</v>
      </c>
      <c r="AD1793">
        <v>2154</v>
      </c>
      <c r="AE1793">
        <v>2495</v>
      </c>
      <c r="AF1793">
        <v>756</v>
      </c>
    </row>
    <row r="1794" spans="1:32" x14ac:dyDescent="0.3">
      <c r="A1794" s="86" t="s">
        <v>279</v>
      </c>
      <c r="B1794" s="53"/>
      <c r="C1794" s="53"/>
      <c r="D1794" s="87">
        <f>Vertices[[#This Row],[followersCount]]/100000</f>
        <v>7.3029999999999998E-2</v>
      </c>
      <c r="E1794" s="84"/>
      <c r="F1794" s="15"/>
      <c r="G1794" s="15"/>
      <c r="H1794" s="67" t="str">
        <f>IF(Vertices[[#This Row],[Size]]&gt;50,Vertices[[#This Row],[Vertex]],"")</f>
        <v/>
      </c>
      <c r="I1794" s="67"/>
      <c r="J1794" s="67"/>
      <c r="K1794" s="16"/>
      <c r="L1794" s="88"/>
      <c r="M1794" s="89">
        <v>2885.1513671875</v>
      </c>
      <c r="N1794" s="89">
        <v>8237.556640625</v>
      </c>
      <c r="O1794" s="78"/>
      <c r="P1794" s="90"/>
      <c r="Q1794" s="90"/>
      <c r="R1794" s="116"/>
      <c r="S1794" s="116"/>
      <c r="T1794" s="116"/>
      <c r="U1794" s="116"/>
      <c r="V1794" s="117"/>
      <c r="W1794" s="117"/>
      <c r="X1794" s="117"/>
      <c r="Y1794" s="117"/>
      <c r="Z1794" s="51"/>
      <c r="AA1794" s="85">
        <v>1794</v>
      </c>
      <c r="AB1794" s="85"/>
      <c r="AC1794">
        <v>6377</v>
      </c>
      <c r="AD1794">
        <v>7303</v>
      </c>
      <c r="AE1794">
        <v>959</v>
      </c>
      <c r="AF1794">
        <v>1146</v>
      </c>
    </row>
    <row r="1795" spans="1:32" x14ac:dyDescent="0.3">
      <c r="A1795" s="86" t="s">
        <v>280</v>
      </c>
      <c r="B1795" s="53"/>
      <c r="C1795" s="53"/>
      <c r="D1795" s="87">
        <f>Vertices[[#This Row],[followersCount]]/100000</f>
        <v>0.87704000000000004</v>
      </c>
      <c r="E1795" s="84"/>
      <c r="F1795" s="15"/>
      <c r="G1795" s="15"/>
      <c r="H1795" s="67" t="str">
        <f>IF(Vertices[[#This Row],[Size]]&gt;50,Vertices[[#This Row],[Vertex]],"")</f>
        <v/>
      </c>
      <c r="I1795" s="67"/>
      <c r="J1795" s="67"/>
      <c r="K1795" s="16"/>
      <c r="L1795" s="88"/>
      <c r="M1795" s="89">
        <v>1270.960693359375</v>
      </c>
      <c r="N1795" s="89">
        <v>2121.596923828125</v>
      </c>
      <c r="O1795" s="78"/>
      <c r="P1795" s="90"/>
      <c r="Q1795" s="90"/>
      <c r="R1795" s="116"/>
      <c r="S1795" s="116"/>
      <c r="T1795" s="116"/>
      <c r="U1795" s="116"/>
      <c r="V1795" s="117"/>
      <c r="W1795" s="117"/>
      <c r="X1795" s="117"/>
      <c r="Y1795" s="117"/>
      <c r="Z1795" s="51"/>
      <c r="AA1795" s="85">
        <v>1795</v>
      </c>
      <c r="AB1795" s="85"/>
      <c r="AC1795">
        <v>25938</v>
      </c>
      <c r="AD1795">
        <v>87704</v>
      </c>
      <c r="AE1795">
        <v>2091</v>
      </c>
      <c r="AF1795">
        <v>1748</v>
      </c>
    </row>
    <row r="1796" spans="1:32" x14ac:dyDescent="0.3">
      <c r="A1796" s="86" t="s">
        <v>281</v>
      </c>
      <c r="B1796" s="53"/>
      <c r="C1796" s="53"/>
      <c r="D1796" s="87">
        <f>Vertices[[#This Row],[followersCount]]/100000</f>
        <v>0.14887</v>
      </c>
      <c r="E1796" s="84"/>
      <c r="F1796" s="15"/>
      <c r="G1796" s="15"/>
      <c r="H1796" s="67" t="str">
        <f>IF(Vertices[[#This Row],[Size]]&gt;50,Vertices[[#This Row],[Vertex]],"")</f>
        <v/>
      </c>
      <c r="I1796" s="67"/>
      <c r="J1796" s="67"/>
      <c r="K1796" s="16"/>
      <c r="L1796" s="88"/>
      <c r="M1796" s="89">
        <v>4644.84130859375</v>
      </c>
      <c r="N1796" s="89">
        <v>1004.4834594726563</v>
      </c>
      <c r="O1796" s="78"/>
      <c r="P1796" s="90"/>
      <c r="Q1796" s="90"/>
      <c r="R1796" s="116"/>
      <c r="S1796" s="116"/>
      <c r="T1796" s="116"/>
      <c r="U1796" s="116"/>
      <c r="V1796" s="117"/>
      <c r="W1796" s="117"/>
      <c r="X1796" s="117"/>
      <c r="Y1796" s="117"/>
      <c r="Z1796" s="51"/>
      <c r="AA1796" s="85">
        <v>1796</v>
      </c>
      <c r="AB1796" s="85"/>
      <c r="AC1796">
        <v>2805</v>
      </c>
      <c r="AD1796">
        <v>14887</v>
      </c>
      <c r="AE1796">
        <v>95</v>
      </c>
      <c r="AF1796">
        <v>147</v>
      </c>
    </row>
    <row r="1797" spans="1:32" x14ac:dyDescent="0.3">
      <c r="A1797" s="86" t="s">
        <v>282</v>
      </c>
      <c r="B1797" s="53"/>
      <c r="C1797" s="53"/>
      <c r="D1797" s="87">
        <f>Vertices[[#This Row],[followersCount]]/100000</f>
        <v>4.1020000000000001E-2</v>
      </c>
      <c r="E1797" s="84"/>
      <c r="F1797" s="15"/>
      <c r="G1797" s="15"/>
      <c r="H1797" s="67" t="str">
        <f>IF(Vertices[[#This Row],[Size]]&gt;50,Vertices[[#This Row],[Vertex]],"")</f>
        <v/>
      </c>
      <c r="I1797" s="67"/>
      <c r="J1797" s="67"/>
      <c r="K1797" s="16"/>
      <c r="L1797" s="88"/>
      <c r="M1797" s="89">
        <v>6660.9189453125</v>
      </c>
      <c r="N1797" s="89">
        <v>6739.177734375</v>
      </c>
      <c r="O1797" s="78"/>
      <c r="P1797" s="90"/>
      <c r="Q1797" s="90"/>
      <c r="R1797" s="116"/>
      <c r="S1797" s="116"/>
      <c r="T1797" s="116"/>
      <c r="U1797" s="116"/>
      <c r="V1797" s="117"/>
      <c r="W1797" s="117"/>
      <c r="X1797" s="117"/>
      <c r="Y1797" s="117"/>
      <c r="Z1797" s="51"/>
      <c r="AA1797" s="85">
        <v>1797</v>
      </c>
      <c r="AB1797" s="85"/>
      <c r="AC1797">
        <v>3959</v>
      </c>
      <c r="AD1797">
        <v>4102</v>
      </c>
      <c r="AE1797">
        <v>941</v>
      </c>
      <c r="AF1797">
        <v>1925</v>
      </c>
    </row>
    <row r="1798" spans="1:32" x14ac:dyDescent="0.3">
      <c r="A1798" s="86" t="s">
        <v>283</v>
      </c>
      <c r="B1798" s="53"/>
      <c r="C1798" s="53"/>
      <c r="D1798" s="87">
        <f>Vertices[[#This Row],[followersCount]]/100000</f>
        <v>1.0189999999999999E-2</v>
      </c>
      <c r="E1798" s="84"/>
      <c r="F1798" s="15"/>
      <c r="G1798" s="15"/>
      <c r="H1798" s="67" t="str">
        <f>IF(Vertices[[#This Row],[Size]]&gt;50,Vertices[[#This Row],[Vertex]],"")</f>
        <v/>
      </c>
      <c r="I1798" s="67"/>
      <c r="J1798" s="67"/>
      <c r="K1798" s="16"/>
      <c r="L1798" s="88"/>
      <c r="M1798" s="89">
        <v>8301.0263671875</v>
      </c>
      <c r="N1798" s="89">
        <v>3981.968994140625</v>
      </c>
      <c r="O1798" s="78"/>
      <c r="P1798" s="90"/>
      <c r="Q1798" s="90"/>
      <c r="R1798" s="116"/>
      <c r="S1798" s="116"/>
      <c r="T1798" s="116"/>
      <c r="U1798" s="116"/>
      <c r="V1798" s="117"/>
      <c r="W1798" s="117"/>
      <c r="X1798" s="117"/>
      <c r="Y1798" s="117"/>
      <c r="Z1798" s="51"/>
      <c r="AA1798" s="85">
        <v>1798</v>
      </c>
      <c r="AB1798" s="85"/>
      <c r="AC1798">
        <v>194</v>
      </c>
      <c r="AD1798">
        <v>1019</v>
      </c>
      <c r="AE1798">
        <v>1</v>
      </c>
      <c r="AF1798">
        <v>32</v>
      </c>
    </row>
    <row r="1799" spans="1:32" x14ac:dyDescent="0.3">
      <c r="A1799" s="86" t="s">
        <v>284</v>
      </c>
      <c r="B1799" s="53"/>
      <c r="C1799" s="53"/>
      <c r="D1799" s="87">
        <f>Vertices[[#This Row],[followersCount]]/100000</f>
        <v>1.643E-2</v>
      </c>
      <c r="E1799" s="84"/>
      <c r="F1799" s="15"/>
      <c r="G1799" s="15"/>
      <c r="H1799" s="67" t="str">
        <f>IF(Vertices[[#This Row],[Size]]&gt;50,Vertices[[#This Row],[Vertex]],"")</f>
        <v/>
      </c>
      <c r="I1799" s="67"/>
      <c r="J1799" s="67"/>
      <c r="K1799" s="16"/>
      <c r="L1799" s="88"/>
      <c r="M1799" s="89">
        <v>7845.380859375</v>
      </c>
      <c r="N1799" s="89">
        <v>8744.171875</v>
      </c>
      <c r="O1799" s="78"/>
      <c r="P1799" s="90"/>
      <c r="Q1799" s="90"/>
      <c r="R1799" s="116"/>
      <c r="S1799" s="116"/>
      <c r="T1799" s="116"/>
      <c r="U1799" s="116"/>
      <c r="V1799" s="117"/>
      <c r="W1799" s="117"/>
      <c r="X1799" s="117"/>
      <c r="Y1799" s="117"/>
      <c r="Z1799" s="51"/>
      <c r="AA1799" s="85">
        <v>1799</v>
      </c>
      <c r="AB1799" s="85"/>
      <c r="AC1799">
        <v>1489</v>
      </c>
      <c r="AD1799">
        <v>1643</v>
      </c>
      <c r="AE1799">
        <v>773</v>
      </c>
      <c r="AF1799">
        <v>546</v>
      </c>
    </row>
    <row r="1800" spans="1:32" x14ac:dyDescent="0.3">
      <c r="A1800" s="86" t="s">
        <v>285</v>
      </c>
      <c r="B1800" s="53"/>
      <c r="C1800" s="53"/>
      <c r="D1800" s="87">
        <f>Vertices[[#This Row],[followersCount]]/100000</f>
        <v>2.6010599999999999</v>
      </c>
      <c r="E1800" s="84"/>
      <c r="F1800" s="15"/>
      <c r="G1800" s="15"/>
      <c r="H1800" s="67" t="str">
        <f>IF(Vertices[[#This Row],[Size]]&gt;50,Vertices[[#This Row],[Vertex]],"")</f>
        <v/>
      </c>
      <c r="I1800" s="67"/>
      <c r="J1800" s="67"/>
      <c r="K1800" s="16"/>
      <c r="L1800" s="88"/>
      <c r="M1800" s="89">
        <v>3452.72802734375</v>
      </c>
      <c r="N1800" s="89">
        <v>8524.814453125</v>
      </c>
      <c r="O1800" s="78"/>
      <c r="P1800" s="90"/>
      <c r="Q1800" s="90"/>
      <c r="R1800" s="116"/>
      <c r="S1800" s="116"/>
      <c r="T1800" s="116"/>
      <c r="U1800" s="116"/>
      <c r="V1800" s="117"/>
      <c r="W1800" s="117"/>
      <c r="X1800" s="117"/>
      <c r="Y1800" s="117"/>
      <c r="Z1800" s="51"/>
      <c r="AA1800" s="85">
        <v>1800</v>
      </c>
      <c r="AB1800" s="85"/>
      <c r="AC1800">
        <v>6318</v>
      </c>
      <c r="AD1800">
        <v>260106</v>
      </c>
      <c r="AE1800">
        <v>2340</v>
      </c>
      <c r="AF1800">
        <v>29429</v>
      </c>
    </row>
    <row r="1801" spans="1:32" x14ac:dyDescent="0.3">
      <c r="A1801" s="86" t="s">
        <v>286</v>
      </c>
      <c r="B1801" s="53"/>
      <c r="C1801" s="53"/>
      <c r="D1801" s="87">
        <f>Vertices[[#This Row],[followersCount]]/100000</f>
        <v>3.3800000000000002E-3</v>
      </c>
      <c r="E1801" s="84"/>
      <c r="F1801" s="15"/>
      <c r="G1801" s="15"/>
      <c r="H1801" s="67" t="str">
        <f>IF(Vertices[[#This Row],[Size]]&gt;50,Vertices[[#This Row],[Vertex]],"")</f>
        <v/>
      </c>
      <c r="I1801" s="67"/>
      <c r="J1801" s="67"/>
      <c r="K1801" s="16"/>
      <c r="L1801" s="88"/>
      <c r="M1801" s="89">
        <v>7656.37548828125</v>
      </c>
      <c r="N1801" s="89">
        <v>8073.35888671875</v>
      </c>
      <c r="O1801" s="78"/>
      <c r="P1801" s="90"/>
      <c r="Q1801" s="90"/>
      <c r="R1801" s="116"/>
      <c r="S1801" s="116"/>
      <c r="T1801" s="116"/>
      <c r="U1801" s="116"/>
      <c r="V1801" s="117"/>
      <c r="W1801" s="117"/>
      <c r="X1801" s="117"/>
      <c r="Y1801" s="117"/>
      <c r="Z1801" s="51"/>
      <c r="AA1801" s="85">
        <v>1801</v>
      </c>
      <c r="AB1801" s="85"/>
      <c r="AC1801">
        <v>319</v>
      </c>
      <c r="AD1801">
        <v>338</v>
      </c>
      <c r="AE1801">
        <v>48</v>
      </c>
      <c r="AF1801">
        <v>381</v>
      </c>
    </row>
    <row r="1802" spans="1:32" x14ac:dyDescent="0.3">
      <c r="A1802" s="86" t="s">
        <v>287</v>
      </c>
      <c r="B1802" s="53"/>
      <c r="C1802" s="53"/>
      <c r="D1802" s="87">
        <f>Vertices[[#This Row],[followersCount]]/100000</f>
        <v>1.3440000000000001E-2</v>
      </c>
      <c r="E1802" s="84"/>
      <c r="F1802" s="15"/>
      <c r="G1802" s="15"/>
      <c r="H1802" s="67" t="str">
        <f>IF(Vertices[[#This Row],[Size]]&gt;50,Vertices[[#This Row],[Vertex]],"")</f>
        <v/>
      </c>
      <c r="I1802" s="67"/>
      <c r="J1802" s="67"/>
      <c r="K1802" s="16"/>
      <c r="L1802" s="88"/>
      <c r="M1802" s="89">
        <v>792.1553955078125</v>
      </c>
      <c r="N1802" s="89">
        <v>3578.540283203125</v>
      </c>
      <c r="O1802" s="78"/>
      <c r="P1802" s="90"/>
      <c r="Q1802" s="90"/>
      <c r="R1802" s="116"/>
      <c r="S1802" s="116"/>
      <c r="T1802" s="116"/>
      <c r="U1802" s="116"/>
      <c r="V1802" s="117"/>
      <c r="W1802" s="117"/>
      <c r="X1802" s="117"/>
      <c r="Y1802" s="117"/>
      <c r="Z1802" s="51"/>
      <c r="AA1802" s="85">
        <v>1802</v>
      </c>
      <c r="AB1802" s="85"/>
      <c r="AC1802">
        <v>807</v>
      </c>
      <c r="AD1802">
        <v>1344</v>
      </c>
      <c r="AE1802">
        <v>137</v>
      </c>
      <c r="AF1802">
        <v>843</v>
      </c>
    </row>
    <row r="1803" spans="1:32" x14ac:dyDescent="0.3">
      <c r="A1803" s="86" t="s">
        <v>288</v>
      </c>
      <c r="B1803" s="53"/>
      <c r="C1803" s="53"/>
      <c r="D1803" s="87">
        <f>Vertices[[#This Row],[followersCount]]/100000</f>
        <v>2.809E-2</v>
      </c>
      <c r="E1803" s="84"/>
      <c r="F1803" s="15"/>
      <c r="G1803" s="15"/>
      <c r="H1803" s="67" t="str">
        <f>IF(Vertices[[#This Row],[Size]]&gt;50,Vertices[[#This Row],[Vertex]],"")</f>
        <v/>
      </c>
      <c r="I1803" s="67"/>
      <c r="J1803" s="67"/>
      <c r="K1803" s="16"/>
      <c r="L1803" s="88"/>
      <c r="M1803" s="89">
        <v>6455.5810546875</v>
      </c>
      <c r="N1803" s="89">
        <v>7934.8369140625</v>
      </c>
      <c r="O1803" s="78"/>
      <c r="P1803" s="90"/>
      <c r="Q1803" s="90"/>
      <c r="R1803" s="116"/>
      <c r="S1803" s="116"/>
      <c r="T1803" s="116"/>
      <c r="U1803" s="116"/>
      <c r="V1803" s="117"/>
      <c r="W1803" s="117"/>
      <c r="X1803" s="117"/>
      <c r="Y1803" s="117"/>
      <c r="Z1803" s="51"/>
      <c r="AA1803" s="85">
        <v>1803</v>
      </c>
      <c r="AB1803" s="85"/>
      <c r="AC1803">
        <v>1281</v>
      </c>
      <c r="AD1803">
        <v>2809</v>
      </c>
      <c r="AE1803">
        <v>72</v>
      </c>
      <c r="AF1803">
        <v>1893</v>
      </c>
    </row>
    <row r="1804" spans="1:32" x14ac:dyDescent="0.3">
      <c r="A1804" s="86" t="s">
        <v>289</v>
      </c>
      <c r="B1804" s="53"/>
      <c r="C1804" s="53"/>
      <c r="D1804" s="87">
        <f>Vertices[[#This Row],[followersCount]]/100000</f>
        <v>9.3700000000000006E-2</v>
      </c>
      <c r="E1804" s="84"/>
      <c r="F1804" s="15"/>
      <c r="G1804" s="15"/>
      <c r="H1804" s="67" t="str">
        <f>IF(Vertices[[#This Row],[Size]]&gt;50,Vertices[[#This Row],[Vertex]],"")</f>
        <v/>
      </c>
      <c r="I1804" s="67"/>
      <c r="J1804" s="67"/>
      <c r="K1804" s="16"/>
      <c r="L1804" s="88"/>
      <c r="M1804" s="89">
        <v>500.47323608398438</v>
      </c>
      <c r="N1804" s="89">
        <v>4638.41943359375</v>
      </c>
      <c r="O1804" s="78"/>
      <c r="P1804" s="90"/>
      <c r="Q1804" s="90"/>
      <c r="R1804" s="116"/>
      <c r="S1804" s="116"/>
      <c r="T1804" s="116"/>
      <c r="U1804" s="116"/>
      <c r="V1804" s="117"/>
      <c r="W1804" s="117"/>
      <c r="X1804" s="117"/>
      <c r="Y1804" s="117"/>
      <c r="Z1804" s="51"/>
      <c r="AA1804" s="85">
        <v>1804</v>
      </c>
      <c r="AB1804" s="85"/>
      <c r="AC1804">
        <v>13901</v>
      </c>
      <c r="AD1804">
        <v>9370</v>
      </c>
      <c r="AE1804">
        <v>3081</v>
      </c>
      <c r="AF1804">
        <v>2658</v>
      </c>
    </row>
    <row r="1805" spans="1:32" x14ac:dyDescent="0.3">
      <c r="A1805" s="86" t="s">
        <v>290</v>
      </c>
      <c r="B1805" s="53"/>
      <c r="C1805" s="53"/>
      <c r="D1805" s="87">
        <f>Vertices[[#This Row],[followersCount]]/100000</f>
        <v>7.2309999999999999E-2</v>
      </c>
      <c r="E1805" s="84"/>
      <c r="F1805" s="15"/>
      <c r="G1805" s="15"/>
      <c r="H1805" s="67" t="str">
        <f>IF(Vertices[[#This Row],[Size]]&gt;50,Vertices[[#This Row],[Vertex]],"")</f>
        <v/>
      </c>
      <c r="I1805" s="67"/>
      <c r="J1805" s="67"/>
      <c r="K1805" s="16"/>
      <c r="L1805" s="88"/>
      <c r="M1805" s="89">
        <v>2313.2021484375</v>
      </c>
      <c r="N1805" s="89">
        <v>7678.50244140625</v>
      </c>
      <c r="O1805" s="78"/>
      <c r="P1805" s="90"/>
      <c r="Q1805" s="90"/>
      <c r="R1805" s="116"/>
      <c r="S1805" s="116"/>
      <c r="T1805" s="116"/>
      <c r="U1805" s="116"/>
      <c r="V1805" s="117"/>
      <c r="W1805" s="117"/>
      <c r="X1805" s="117"/>
      <c r="Y1805" s="117"/>
      <c r="Z1805" s="51"/>
      <c r="AA1805" s="85">
        <v>1805</v>
      </c>
      <c r="AB1805" s="85"/>
      <c r="AC1805">
        <v>8508</v>
      </c>
      <c r="AD1805">
        <v>7231</v>
      </c>
      <c r="AE1805">
        <v>48</v>
      </c>
      <c r="AF1805">
        <v>433</v>
      </c>
    </row>
    <row r="1806" spans="1:32" x14ac:dyDescent="0.3">
      <c r="A1806" s="86" t="s">
        <v>291</v>
      </c>
      <c r="B1806" s="53"/>
      <c r="C1806" s="53"/>
      <c r="D1806" s="87">
        <f>Vertices[[#This Row],[followersCount]]/100000</f>
        <v>7.0600000000000003E-3</v>
      </c>
      <c r="E1806" s="84"/>
      <c r="F1806" s="15"/>
      <c r="G1806" s="15"/>
      <c r="H1806" s="67" t="str">
        <f>IF(Vertices[[#This Row],[Size]]&gt;50,Vertices[[#This Row],[Vertex]],"")</f>
        <v/>
      </c>
      <c r="I1806" s="67"/>
      <c r="J1806" s="67"/>
      <c r="K1806" s="16"/>
      <c r="L1806" s="88"/>
      <c r="M1806" s="89">
        <v>6659.04736328125</v>
      </c>
      <c r="N1806" s="89">
        <v>4613.51708984375</v>
      </c>
      <c r="O1806" s="78"/>
      <c r="P1806" s="90"/>
      <c r="Q1806" s="90"/>
      <c r="R1806" s="116"/>
      <c r="S1806" s="116"/>
      <c r="T1806" s="116"/>
      <c r="U1806" s="116"/>
      <c r="V1806" s="117"/>
      <c r="W1806" s="117"/>
      <c r="X1806" s="117"/>
      <c r="Y1806" s="117"/>
      <c r="Z1806" s="51"/>
      <c r="AA1806" s="85">
        <v>1806</v>
      </c>
      <c r="AB1806" s="85"/>
      <c r="AC1806">
        <v>207</v>
      </c>
      <c r="AD1806">
        <v>706</v>
      </c>
      <c r="AE1806">
        <v>65</v>
      </c>
      <c r="AF1806">
        <v>622</v>
      </c>
    </row>
    <row r="1807" spans="1:32" x14ac:dyDescent="0.3">
      <c r="A1807" s="86" t="s">
        <v>292</v>
      </c>
      <c r="B1807" s="53"/>
      <c r="C1807" s="53"/>
      <c r="D1807" s="87">
        <f>Vertices[[#This Row],[followersCount]]/100000</f>
        <v>1.3769999999999999E-2</v>
      </c>
      <c r="E1807" s="84"/>
      <c r="F1807" s="15"/>
      <c r="G1807" s="15"/>
      <c r="H1807" s="67" t="str">
        <f>IF(Vertices[[#This Row],[Size]]&gt;50,Vertices[[#This Row],[Vertex]],"")</f>
        <v/>
      </c>
      <c r="I1807" s="67"/>
      <c r="J1807" s="67"/>
      <c r="K1807" s="16"/>
      <c r="L1807" s="88"/>
      <c r="M1807" s="89">
        <v>2031.972412109375</v>
      </c>
      <c r="N1807" s="89">
        <v>4404.458984375</v>
      </c>
      <c r="O1807" s="78"/>
      <c r="P1807" s="90"/>
      <c r="Q1807" s="90"/>
      <c r="R1807" s="116"/>
      <c r="S1807" s="116"/>
      <c r="T1807" s="116"/>
      <c r="U1807" s="116"/>
      <c r="V1807" s="117"/>
      <c r="W1807" s="117"/>
      <c r="X1807" s="117"/>
      <c r="Y1807" s="117"/>
      <c r="Z1807" s="51"/>
      <c r="AA1807" s="85">
        <v>1807</v>
      </c>
      <c r="AB1807" s="85"/>
      <c r="AC1807">
        <v>8795</v>
      </c>
      <c r="AD1807">
        <v>1377</v>
      </c>
      <c r="AE1807">
        <v>132</v>
      </c>
      <c r="AF1807">
        <v>208</v>
      </c>
    </row>
    <row r="1808" spans="1:32" x14ac:dyDescent="0.3">
      <c r="A1808" s="86" t="s">
        <v>293</v>
      </c>
      <c r="B1808" s="53"/>
      <c r="C1808" s="53"/>
      <c r="D1808" s="87">
        <f>Vertices[[#This Row],[followersCount]]/100000</f>
        <v>3.78E-2</v>
      </c>
      <c r="E1808" s="84"/>
      <c r="F1808" s="15"/>
      <c r="G1808" s="15"/>
      <c r="H1808" s="67" t="str">
        <f>IF(Vertices[[#This Row],[Size]]&gt;50,Vertices[[#This Row],[Vertex]],"")</f>
        <v/>
      </c>
      <c r="I1808" s="67"/>
      <c r="J1808" s="67"/>
      <c r="K1808" s="16"/>
      <c r="L1808" s="88"/>
      <c r="M1808" s="89">
        <v>7370.72802734375</v>
      </c>
      <c r="N1808" s="89">
        <v>7191.38720703125</v>
      </c>
      <c r="O1808" s="78"/>
      <c r="P1808" s="90"/>
      <c r="Q1808" s="90"/>
      <c r="R1808" s="116"/>
      <c r="S1808" s="116"/>
      <c r="T1808" s="116"/>
      <c r="U1808" s="116"/>
      <c r="V1808" s="117"/>
      <c r="W1808" s="117"/>
      <c r="X1808" s="117"/>
      <c r="Y1808" s="117"/>
      <c r="Z1808" s="51"/>
      <c r="AA1808" s="85">
        <v>1808</v>
      </c>
      <c r="AB1808" s="85"/>
      <c r="AC1808">
        <v>1943</v>
      </c>
      <c r="AD1808">
        <v>3780</v>
      </c>
      <c r="AE1808">
        <v>1</v>
      </c>
      <c r="AF1808">
        <v>23</v>
      </c>
    </row>
    <row r="1809" spans="1:32" x14ac:dyDescent="0.3">
      <c r="A1809" s="86" t="s">
        <v>294</v>
      </c>
      <c r="B1809" s="53"/>
      <c r="C1809" s="53"/>
      <c r="D1809" s="87">
        <f>Vertices[[#This Row],[followersCount]]/100000</f>
        <v>0.14494000000000001</v>
      </c>
      <c r="E1809" s="84"/>
      <c r="F1809" s="15"/>
      <c r="G1809" s="15"/>
      <c r="H1809" s="67" t="str">
        <f>IF(Vertices[[#This Row],[Size]]&gt;50,Vertices[[#This Row],[Vertex]],"")</f>
        <v/>
      </c>
      <c r="I1809" s="67"/>
      <c r="J1809" s="67"/>
      <c r="K1809" s="16"/>
      <c r="L1809" s="88"/>
      <c r="M1809" s="89">
        <v>2044.5699462890625</v>
      </c>
      <c r="N1809" s="89">
        <v>4680.7265625</v>
      </c>
      <c r="O1809" s="78"/>
      <c r="P1809" s="90"/>
      <c r="Q1809" s="90"/>
      <c r="R1809" s="116"/>
      <c r="S1809" s="116"/>
      <c r="T1809" s="116"/>
      <c r="U1809" s="116"/>
      <c r="V1809" s="117"/>
      <c r="W1809" s="117"/>
      <c r="X1809" s="117"/>
      <c r="Y1809" s="117"/>
      <c r="Z1809" s="51"/>
      <c r="AA1809" s="85">
        <v>1809</v>
      </c>
      <c r="AB1809" s="85"/>
      <c r="AC1809">
        <v>10555</v>
      </c>
      <c r="AD1809">
        <v>14494</v>
      </c>
      <c r="AE1809">
        <v>551</v>
      </c>
      <c r="AF1809">
        <v>1056</v>
      </c>
    </row>
    <row r="1810" spans="1:32" x14ac:dyDescent="0.3">
      <c r="A1810" s="86" t="s">
        <v>295</v>
      </c>
      <c r="B1810" s="53"/>
      <c r="C1810" s="53"/>
      <c r="D1810" s="87">
        <f>Vertices[[#This Row],[followersCount]]/100000</f>
        <v>0.23178000000000001</v>
      </c>
      <c r="E1810" s="84"/>
      <c r="F1810" s="15"/>
      <c r="G1810" s="15"/>
      <c r="H1810" s="67" t="str">
        <f>IF(Vertices[[#This Row],[Size]]&gt;50,Vertices[[#This Row],[Vertex]],"")</f>
        <v/>
      </c>
      <c r="I1810" s="67"/>
      <c r="J1810" s="67"/>
      <c r="K1810" s="16"/>
      <c r="L1810" s="88"/>
      <c r="M1810" s="89">
        <v>2176.673095703125</v>
      </c>
      <c r="N1810" s="89">
        <v>1065.0186767578125</v>
      </c>
      <c r="O1810" s="78"/>
      <c r="P1810" s="90"/>
      <c r="Q1810" s="90"/>
      <c r="R1810" s="116"/>
      <c r="S1810" s="116"/>
      <c r="T1810" s="116"/>
      <c r="U1810" s="116"/>
      <c r="V1810" s="117"/>
      <c r="W1810" s="117"/>
      <c r="X1810" s="117"/>
      <c r="Y1810" s="117"/>
      <c r="Z1810" s="51"/>
      <c r="AA1810" s="85">
        <v>1810</v>
      </c>
      <c r="AB1810" s="85"/>
      <c r="AC1810">
        <v>16422</v>
      </c>
      <c r="AD1810">
        <v>23178</v>
      </c>
      <c r="AE1810">
        <v>4301</v>
      </c>
      <c r="AF1810">
        <v>2206</v>
      </c>
    </row>
    <row r="1811" spans="1:32" x14ac:dyDescent="0.3">
      <c r="A1811" s="86" t="s">
        <v>296</v>
      </c>
      <c r="B1811" s="53"/>
      <c r="C1811" s="53"/>
      <c r="D1811" s="87">
        <f>Vertices[[#This Row],[followersCount]]/100000</f>
        <v>1.3610000000000001E-2</v>
      </c>
      <c r="E1811" s="84"/>
      <c r="F1811" s="15"/>
      <c r="G1811" s="15"/>
      <c r="H1811" s="67" t="str">
        <f>IF(Vertices[[#This Row],[Size]]&gt;50,Vertices[[#This Row],[Vertex]],"")</f>
        <v/>
      </c>
      <c r="I1811" s="67"/>
      <c r="J1811" s="67"/>
      <c r="K1811" s="16"/>
      <c r="L1811" s="88"/>
      <c r="M1811" s="89">
        <v>7431.16943359375</v>
      </c>
      <c r="N1811" s="89">
        <v>8986.81640625</v>
      </c>
      <c r="O1811" s="78"/>
      <c r="P1811" s="90"/>
      <c r="Q1811" s="90"/>
      <c r="R1811" s="116"/>
      <c r="S1811" s="116"/>
      <c r="T1811" s="116"/>
      <c r="U1811" s="116"/>
      <c r="V1811" s="117"/>
      <c r="W1811" s="117"/>
      <c r="X1811" s="117"/>
      <c r="Y1811" s="117"/>
      <c r="Z1811" s="51"/>
      <c r="AA1811" s="85">
        <v>1811</v>
      </c>
      <c r="AB1811" s="85"/>
      <c r="AC1811">
        <v>374</v>
      </c>
      <c r="AD1811">
        <v>1361</v>
      </c>
      <c r="AE1811">
        <v>0</v>
      </c>
      <c r="AF1811">
        <v>124</v>
      </c>
    </row>
    <row r="1812" spans="1:32" x14ac:dyDescent="0.3">
      <c r="A1812" s="86" t="s">
        <v>297</v>
      </c>
      <c r="B1812" s="53"/>
      <c r="C1812" s="53"/>
      <c r="D1812" s="87">
        <f>Vertices[[#This Row],[followersCount]]/100000</f>
        <v>1.0359999999999999E-2</v>
      </c>
      <c r="E1812" s="84"/>
      <c r="F1812" s="15"/>
      <c r="G1812" s="15"/>
      <c r="H1812" s="67" t="str">
        <f>IF(Vertices[[#This Row],[Size]]&gt;50,Vertices[[#This Row],[Vertex]],"")</f>
        <v/>
      </c>
      <c r="I1812" s="67"/>
      <c r="J1812" s="67"/>
      <c r="K1812" s="16"/>
      <c r="L1812" s="88"/>
      <c r="M1812" s="89">
        <v>4605.73291015625</v>
      </c>
      <c r="N1812" s="89">
        <v>4307.0380859375</v>
      </c>
      <c r="O1812" s="78"/>
      <c r="P1812" s="90"/>
      <c r="Q1812" s="90"/>
      <c r="R1812" s="116"/>
      <c r="S1812" s="116"/>
      <c r="T1812" s="116"/>
      <c r="U1812" s="116"/>
      <c r="V1812" s="117"/>
      <c r="W1812" s="117"/>
      <c r="X1812" s="117"/>
      <c r="Y1812" s="117"/>
      <c r="Z1812" s="51"/>
      <c r="AA1812" s="85">
        <v>1812</v>
      </c>
      <c r="AB1812" s="85"/>
      <c r="AC1812">
        <v>1232</v>
      </c>
      <c r="AD1812">
        <v>1036</v>
      </c>
      <c r="AE1812">
        <v>1712</v>
      </c>
      <c r="AF1812">
        <v>1796</v>
      </c>
    </row>
    <row r="1813" spans="1:32" x14ac:dyDescent="0.3">
      <c r="A1813" s="86" t="s">
        <v>298</v>
      </c>
      <c r="B1813" s="53"/>
      <c r="C1813" s="53"/>
      <c r="D1813" s="87">
        <f>Vertices[[#This Row],[followersCount]]/100000</f>
        <v>9.7650000000000001E-2</v>
      </c>
      <c r="E1813" s="84"/>
      <c r="F1813" s="15"/>
      <c r="G1813" s="15"/>
      <c r="H1813" s="67" t="str">
        <f>IF(Vertices[[#This Row],[Size]]&gt;50,Vertices[[#This Row],[Vertex]],"")</f>
        <v/>
      </c>
      <c r="I1813" s="67"/>
      <c r="J1813" s="67"/>
      <c r="K1813" s="16"/>
      <c r="L1813" s="88"/>
      <c r="M1813" s="89">
        <v>7333.12890625</v>
      </c>
      <c r="N1813" s="89">
        <v>6947.203125</v>
      </c>
      <c r="O1813" s="78"/>
      <c r="P1813" s="90"/>
      <c r="Q1813" s="90"/>
      <c r="R1813" s="116"/>
      <c r="S1813" s="116"/>
      <c r="T1813" s="116"/>
      <c r="U1813" s="116"/>
      <c r="V1813" s="117"/>
      <c r="W1813" s="117"/>
      <c r="X1813" s="117"/>
      <c r="Y1813" s="117"/>
      <c r="Z1813" s="51"/>
      <c r="AA1813" s="85">
        <v>1813</v>
      </c>
      <c r="AB1813" s="85"/>
      <c r="AC1813">
        <v>9984</v>
      </c>
      <c r="AD1813">
        <v>9765</v>
      </c>
      <c r="AE1813">
        <v>59</v>
      </c>
      <c r="AF1813">
        <v>617</v>
      </c>
    </row>
    <row r="1814" spans="1:32" x14ac:dyDescent="0.3">
      <c r="A1814" s="86" t="s">
        <v>299</v>
      </c>
      <c r="B1814" s="53"/>
      <c r="C1814" s="53"/>
      <c r="D1814" s="87">
        <f>Vertices[[#This Row],[followersCount]]/100000</f>
        <v>2.6020000000000001E-2</v>
      </c>
      <c r="E1814" s="84"/>
      <c r="F1814" s="15"/>
      <c r="G1814" s="15"/>
      <c r="H1814" s="67" t="str">
        <f>IF(Vertices[[#This Row],[Size]]&gt;50,Vertices[[#This Row],[Vertex]],"")</f>
        <v/>
      </c>
      <c r="I1814" s="67"/>
      <c r="J1814" s="67"/>
      <c r="K1814" s="16"/>
      <c r="L1814" s="88"/>
      <c r="M1814" s="89">
        <v>8977.458984375</v>
      </c>
      <c r="N1814" s="89">
        <v>2137.243408203125</v>
      </c>
      <c r="O1814" s="78"/>
      <c r="P1814" s="90"/>
      <c r="Q1814" s="90"/>
      <c r="R1814" s="116"/>
      <c r="S1814" s="116"/>
      <c r="T1814" s="116"/>
      <c r="U1814" s="116"/>
      <c r="V1814" s="117"/>
      <c r="W1814" s="117"/>
      <c r="X1814" s="117"/>
      <c r="Y1814" s="117"/>
      <c r="Z1814" s="51"/>
      <c r="AA1814" s="85">
        <v>1814</v>
      </c>
      <c r="AB1814" s="85"/>
      <c r="AC1814">
        <v>6002</v>
      </c>
      <c r="AD1814">
        <v>2602</v>
      </c>
      <c r="AE1814">
        <v>6531</v>
      </c>
      <c r="AF1814">
        <v>717</v>
      </c>
    </row>
    <row r="1815" spans="1:32" x14ac:dyDescent="0.3">
      <c r="A1815" s="86" t="s">
        <v>300</v>
      </c>
      <c r="B1815" s="53"/>
      <c r="C1815" s="53"/>
      <c r="D1815" s="87">
        <f>Vertices[[#This Row],[followersCount]]/100000</f>
        <v>0.16264999999999999</v>
      </c>
      <c r="E1815" s="84"/>
      <c r="F1815" s="15"/>
      <c r="G1815" s="15"/>
      <c r="H1815" s="67" t="str">
        <f>IF(Vertices[[#This Row],[Size]]&gt;50,Vertices[[#This Row],[Vertex]],"")</f>
        <v/>
      </c>
      <c r="I1815" s="67"/>
      <c r="J1815" s="67"/>
      <c r="K1815" s="16"/>
      <c r="L1815" s="88"/>
      <c r="M1815" s="89">
        <v>4843.2841796875</v>
      </c>
      <c r="N1815" s="89">
        <v>7865.92919921875</v>
      </c>
      <c r="O1815" s="78"/>
      <c r="P1815" s="90"/>
      <c r="Q1815" s="90"/>
      <c r="R1815" s="116"/>
      <c r="S1815" s="116"/>
      <c r="T1815" s="116"/>
      <c r="U1815" s="116"/>
      <c r="V1815" s="117"/>
      <c r="W1815" s="117"/>
      <c r="X1815" s="117"/>
      <c r="Y1815" s="117"/>
      <c r="Z1815" s="51"/>
      <c r="AA1815" s="85">
        <v>1815</v>
      </c>
      <c r="AB1815" s="85"/>
      <c r="AC1815">
        <v>7810</v>
      </c>
      <c r="AD1815">
        <v>16265</v>
      </c>
      <c r="AE1815">
        <v>5037</v>
      </c>
      <c r="AF1815">
        <v>1557</v>
      </c>
    </row>
    <row r="1816" spans="1:32" x14ac:dyDescent="0.3">
      <c r="A1816" s="86" t="s">
        <v>301</v>
      </c>
      <c r="B1816" s="53"/>
      <c r="C1816" s="53"/>
      <c r="D1816" s="87">
        <f>Vertices[[#This Row],[followersCount]]/100000</f>
        <v>1.67E-3</v>
      </c>
      <c r="E1816" s="84"/>
      <c r="F1816" s="15"/>
      <c r="G1816" s="15"/>
      <c r="H1816" s="67" t="str">
        <f>IF(Vertices[[#This Row],[Size]]&gt;50,Vertices[[#This Row],[Vertex]],"")</f>
        <v/>
      </c>
      <c r="I1816" s="67"/>
      <c r="J1816" s="67"/>
      <c r="K1816" s="16"/>
      <c r="L1816" s="88"/>
      <c r="M1816" s="89">
        <v>5005.11376953125</v>
      </c>
      <c r="N1816" s="89">
        <v>4123.6240234375</v>
      </c>
      <c r="O1816" s="78"/>
      <c r="P1816" s="90"/>
      <c r="Q1816" s="90"/>
      <c r="R1816" s="116"/>
      <c r="S1816" s="116"/>
      <c r="T1816" s="116"/>
      <c r="U1816" s="116"/>
      <c r="V1816" s="117"/>
      <c r="W1816" s="117"/>
      <c r="X1816" s="117"/>
      <c r="Y1816" s="117"/>
      <c r="Z1816" s="51"/>
      <c r="AA1816" s="85">
        <v>1816</v>
      </c>
      <c r="AB1816" s="85"/>
      <c r="AC1816">
        <v>244</v>
      </c>
      <c r="AD1816">
        <v>167</v>
      </c>
      <c r="AE1816">
        <v>148</v>
      </c>
      <c r="AF1816">
        <v>109</v>
      </c>
    </row>
    <row r="1817" spans="1:32" x14ac:dyDescent="0.3">
      <c r="A1817" s="86" t="s">
        <v>302</v>
      </c>
      <c r="B1817" s="53"/>
      <c r="C1817" s="53"/>
      <c r="D1817" s="87">
        <f>Vertices[[#This Row],[followersCount]]/100000</f>
        <v>4.1399999999999996E-3</v>
      </c>
      <c r="E1817" s="84"/>
      <c r="F1817" s="15"/>
      <c r="G1817" s="15"/>
      <c r="H1817" s="67" t="str">
        <f>IF(Vertices[[#This Row],[Size]]&gt;50,Vertices[[#This Row],[Vertex]],"")</f>
        <v/>
      </c>
      <c r="I1817" s="67"/>
      <c r="J1817" s="67"/>
      <c r="K1817" s="16"/>
      <c r="L1817" s="88"/>
      <c r="M1817" s="89">
        <v>4917.9482421875</v>
      </c>
      <c r="N1817" s="89">
        <v>4366.5673828125</v>
      </c>
      <c r="O1817" s="78"/>
      <c r="P1817" s="90"/>
      <c r="Q1817" s="90"/>
      <c r="R1817" s="116"/>
      <c r="S1817" s="116"/>
      <c r="T1817" s="116"/>
      <c r="U1817" s="116"/>
      <c r="V1817" s="117"/>
      <c r="W1817" s="117"/>
      <c r="X1817" s="117"/>
      <c r="Y1817" s="117"/>
      <c r="Z1817" s="51"/>
      <c r="AA1817" s="85">
        <v>1817</v>
      </c>
      <c r="AB1817" s="85"/>
      <c r="AC1817">
        <v>883</v>
      </c>
      <c r="AD1817">
        <v>414</v>
      </c>
      <c r="AE1817">
        <v>1680</v>
      </c>
      <c r="AF1817">
        <v>389</v>
      </c>
    </row>
    <row r="1818" spans="1:32" x14ac:dyDescent="0.3">
      <c r="A1818" s="86" t="s">
        <v>303</v>
      </c>
      <c r="B1818" s="53"/>
      <c r="C1818" s="53"/>
      <c r="D1818" s="87">
        <f>Vertices[[#This Row],[followersCount]]/100000</f>
        <v>4.4799999999999996E-3</v>
      </c>
      <c r="E1818" s="84"/>
      <c r="F1818" s="15"/>
      <c r="G1818" s="15"/>
      <c r="H1818" s="67" t="str">
        <f>IF(Vertices[[#This Row],[Size]]&gt;50,Vertices[[#This Row],[Vertex]],"")</f>
        <v/>
      </c>
      <c r="I1818" s="67"/>
      <c r="J1818" s="67"/>
      <c r="K1818" s="16"/>
      <c r="L1818" s="88"/>
      <c r="M1818" s="89">
        <v>5616.59228515625</v>
      </c>
      <c r="N1818" s="89">
        <v>5140.72412109375</v>
      </c>
      <c r="O1818" s="78"/>
      <c r="P1818" s="90"/>
      <c r="Q1818" s="90"/>
      <c r="R1818" s="116"/>
      <c r="S1818" s="116"/>
      <c r="T1818" s="116"/>
      <c r="U1818" s="116"/>
      <c r="V1818" s="117"/>
      <c r="W1818" s="117"/>
      <c r="X1818" s="117"/>
      <c r="Y1818" s="117"/>
      <c r="Z1818" s="51"/>
      <c r="AA1818" s="85">
        <v>1818</v>
      </c>
      <c r="AB1818" s="85"/>
      <c r="AC1818">
        <v>739</v>
      </c>
      <c r="AD1818">
        <v>448</v>
      </c>
      <c r="AE1818">
        <v>130</v>
      </c>
      <c r="AF1818">
        <v>196</v>
      </c>
    </row>
    <row r="1819" spans="1:32" x14ac:dyDescent="0.3">
      <c r="A1819" s="86" t="s">
        <v>304</v>
      </c>
      <c r="B1819" s="53"/>
      <c r="C1819" s="53"/>
      <c r="D1819" s="87">
        <f>Vertices[[#This Row],[followersCount]]/100000</f>
        <v>3.1900000000000001E-3</v>
      </c>
      <c r="E1819" s="84"/>
      <c r="F1819" s="15"/>
      <c r="G1819" s="15"/>
      <c r="H1819" s="67" t="str">
        <f>IF(Vertices[[#This Row],[Size]]&gt;50,Vertices[[#This Row],[Vertex]],"")</f>
        <v/>
      </c>
      <c r="I1819" s="67"/>
      <c r="J1819" s="67"/>
      <c r="K1819" s="16"/>
      <c r="L1819" s="88"/>
      <c r="M1819" s="89">
        <v>2972.400634765625</v>
      </c>
      <c r="N1819" s="89">
        <v>5970.10205078125</v>
      </c>
      <c r="O1819" s="78"/>
      <c r="P1819" s="90"/>
      <c r="Q1819" s="90"/>
      <c r="R1819" s="116"/>
      <c r="S1819" s="116"/>
      <c r="T1819" s="116"/>
      <c r="U1819" s="116"/>
      <c r="V1819" s="117"/>
      <c r="W1819" s="117"/>
      <c r="X1819" s="117"/>
      <c r="Y1819" s="117"/>
      <c r="Z1819" s="51"/>
      <c r="AA1819" s="85">
        <v>1819</v>
      </c>
      <c r="AB1819" s="85"/>
      <c r="AC1819">
        <v>1874</v>
      </c>
      <c r="AD1819">
        <v>319</v>
      </c>
      <c r="AE1819">
        <v>3620</v>
      </c>
      <c r="AF1819">
        <v>431</v>
      </c>
    </row>
    <row r="1820" spans="1:32" x14ac:dyDescent="0.3">
      <c r="A1820" s="86" t="s">
        <v>305</v>
      </c>
      <c r="B1820" s="53"/>
      <c r="C1820" s="53"/>
      <c r="D1820" s="87">
        <f>Vertices[[#This Row],[followersCount]]/100000</f>
        <v>2.7629999999999998E-2</v>
      </c>
      <c r="E1820" s="84"/>
      <c r="F1820" s="15"/>
      <c r="G1820" s="15"/>
      <c r="H1820" s="67" t="str">
        <f>IF(Vertices[[#This Row],[Size]]&gt;50,Vertices[[#This Row],[Vertex]],"")</f>
        <v/>
      </c>
      <c r="I1820" s="67"/>
      <c r="J1820" s="67"/>
      <c r="K1820" s="16"/>
      <c r="L1820" s="88"/>
      <c r="M1820" s="89">
        <v>4042.409912109375</v>
      </c>
      <c r="N1820" s="89">
        <v>518.8614501953125</v>
      </c>
      <c r="O1820" s="78"/>
      <c r="P1820" s="90"/>
      <c r="Q1820" s="90"/>
      <c r="R1820" s="116"/>
      <c r="S1820" s="116"/>
      <c r="T1820" s="116"/>
      <c r="U1820" s="116"/>
      <c r="V1820" s="117"/>
      <c r="W1820" s="117"/>
      <c r="X1820" s="117"/>
      <c r="Y1820" s="117"/>
      <c r="Z1820" s="51"/>
      <c r="AA1820" s="85">
        <v>1820</v>
      </c>
      <c r="AB1820" s="85"/>
      <c r="AC1820">
        <v>1080</v>
      </c>
      <c r="AD1820">
        <v>2763</v>
      </c>
      <c r="AE1820">
        <v>1799</v>
      </c>
      <c r="AF1820">
        <v>384</v>
      </c>
    </row>
    <row r="1821" spans="1:32" x14ac:dyDescent="0.3">
      <c r="A1821" s="86" t="s">
        <v>306</v>
      </c>
      <c r="B1821" s="53"/>
      <c r="C1821" s="53"/>
      <c r="D1821" s="87">
        <f>Vertices[[#This Row],[followersCount]]/100000</f>
        <v>2.545E-2</v>
      </c>
      <c r="E1821" s="84"/>
      <c r="F1821" s="15"/>
      <c r="G1821" s="15"/>
      <c r="H1821" s="67" t="str">
        <f>IF(Vertices[[#This Row],[Size]]&gt;50,Vertices[[#This Row],[Vertex]],"")</f>
        <v/>
      </c>
      <c r="I1821" s="67"/>
      <c r="J1821" s="67"/>
      <c r="K1821" s="16"/>
      <c r="L1821" s="88"/>
      <c r="M1821" s="89">
        <v>708.78363037109375</v>
      </c>
      <c r="N1821" s="89">
        <v>3665.859375</v>
      </c>
      <c r="O1821" s="78"/>
      <c r="P1821" s="90"/>
      <c r="Q1821" s="90"/>
      <c r="R1821" s="116"/>
      <c r="S1821" s="116"/>
      <c r="T1821" s="116"/>
      <c r="U1821" s="116"/>
      <c r="V1821" s="117"/>
      <c r="W1821" s="117"/>
      <c r="X1821" s="117"/>
      <c r="Y1821" s="117"/>
      <c r="Z1821" s="51"/>
      <c r="AA1821" s="85">
        <v>1821</v>
      </c>
      <c r="AB1821" s="85"/>
      <c r="AC1821">
        <v>3408</v>
      </c>
      <c r="AD1821">
        <v>2545</v>
      </c>
      <c r="AE1821">
        <v>1375</v>
      </c>
      <c r="AF1821">
        <v>1380</v>
      </c>
    </row>
    <row r="1822" spans="1:32" x14ac:dyDescent="0.3">
      <c r="A1822" s="86" t="s">
        <v>307</v>
      </c>
      <c r="B1822" s="53"/>
      <c r="C1822" s="53"/>
      <c r="D1822" s="87">
        <f>Vertices[[#This Row],[followersCount]]/100000</f>
        <v>0.15673999999999999</v>
      </c>
      <c r="E1822" s="84"/>
      <c r="F1822" s="15"/>
      <c r="G1822" s="15"/>
      <c r="H1822" s="67" t="str">
        <f>IF(Vertices[[#This Row],[Size]]&gt;50,Vertices[[#This Row],[Vertex]],"")</f>
        <v/>
      </c>
      <c r="I1822" s="67"/>
      <c r="J1822" s="67"/>
      <c r="K1822" s="16"/>
      <c r="L1822" s="88"/>
      <c r="M1822" s="89">
        <v>8802.7236328125</v>
      </c>
      <c r="N1822" s="89">
        <v>2498.439208984375</v>
      </c>
      <c r="O1822" s="78"/>
      <c r="P1822" s="90"/>
      <c r="Q1822" s="90"/>
      <c r="R1822" s="116"/>
      <c r="S1822" s="116"/>
      <c r="T1822" s="116"/>
      <c r="U1822" s="116"/>
      <c r="V1822" s="117"/>
      <c r="W1822" s="117"/>
      <c r="X1822" s="117"/>
      <c r="Y1822" s="117"/>
      <c r="Z1822" s="51"/>
      <c r="AA1822" s="85">
        <v>1822</v>
      </c>
      <c r="AB1822" s="85"/>
      <c r="AC1822">
        <v>13093</v>
      </c>
      <c r="AD1822">
        <v>15674</v>
      </c>
      <c r="AE1822">
        <v>8327</v>
      </c>
      <c r="AF1822">
        <v>420</v>
      </c>
    </row>
    <row r="1823" spans="1:32" x14ac:dyDescent="0.3">
      <c r="A1823" s="86" t="s">
        <v>308</v>
      </c>
      <c r="B1823" s="53"/>
      <c r="C1823" s="53"/>
      <c r="D1823" s="87">
        <f>Vertices[[#This Row],[followersCount]]/100000</f>
        <v>4.9639999999999997E-2</v>
      </c>
      <c r="E1823" s="84"/>
      <c r="F1823" s="15"/>
      <c r="G1823" s="15"/>
      <c r="H1823" s="67" t="str">
        <f>IF(Vertices[[#This Row],[Size]]&gt;50,Vertices[[#This Row],[Vertex]],"")</f>
        <v/>
      </c>
      <c r="I1823" s="67"/>
      <c r="J1823" s="67"/>
      <c r="K1823" s="16"/>
      <c r="L1823" s="88"/>
      <c r="M1823" s="89">
        <v>3889.64599609375</v>
      </c>
      <c r="N1823" s="89">
        <v>4568.39697265625</v>
      </c>
      <c r="O1823" s="78"/>
      <c r="P1823" s="90"/>
      <c r="Q1823" s="90"/>
      <c r="R1823" s="116"/>
      <c r="S1823" s="116"/>
      <c r="T1823" s="116"/>
      <c r="U1823" s="116"/>
      <c r="V1823" s="117"/>
      <c r="W1823" s="117"/>
      <c r="X1823" s="117"/>
      <c r="Y1823" s="117"/>
      <c r="Z1823" s="51"/>
      <c r="AA1823" s="85">
        <v>1823</v>
      </c>
      <c r="AB1823" s="85"/>
      <c r="AC1823">
        <v>8853</v>
      </c>
      <c r="AD1823">
        <v>4964</v>
      </c>
      <c r="AE1823">
        <v>11136</v>
      </c>
      <c r="AF1823">
        <v>1411</v>
      </c>
    </row>
    <row r="1824" spans="1:32" x14ac:dyDescent="0.3">
      <c r="A1824" s="86" t="s">
        <v>309</v>
      </c>
      <c r="B1824" s="53"/>
      <c r="C1824" s="53"/>
      <c r="D1824" s="87">
        <f>Vertices[[#This Row],[followersCount]]/100000</f>
        <v>0.16477</v>
      </c>
      <c r="E1824" s="84"/>
      <c r="F1824" s="15"/>
      <c r="G1824" s="15"/>
      <c r="H1824" s="67" t="str">
        <f>IF(Vertices[[#This Row],[Size]]&gt;50,Vertices[[#This Row],[Vertex]],"")</f>
        <v/>
      </c>
      <c r="I1824" s="67"/>
      <c r="J1824" s="67"/>
      <c r="K1824" s="16"/>
      <c r="L1824" s="88"/>
      <c r="M1824" s="89">
        <v>7067.75732421875</v>
      </c>
      <c r="N1824" s="89">
        <v>5896.263671875</v>
      </c>
      <c r="O1824" s="78"/>
      <c r="P1824" s="90"/>
      <c r="Q1824" s="90"/>
      <c r="R1824" s="116"/>
      <c r="S1824" s="116"/>
      <c r="T1824" s="116"/>
      <c r="U1824" s="116"/>
      <c r="V1824" s="117"/>
      <c r="W1824" s="117"/>
      <c r="X1824" s="117"/>
      <c r="Y1824" s="117"/>
      <c r="Z1824" s="51"/>
      <c r="AA1824" s="85">
        <v>1824</v>
      </c>
      <c r="AB1824" s="85"/>
      <c r="AC1824">
        <v>9287</v>
      </c>
      <c r="AD1824">
        <v>16477</v>
      </c>
      <c r="AE1824">
        <v>3851</v>
      </c>
      <c r="AF1824">
        <v>2576</v>
      </c>
    </row>
    <row r="1825" spans="1:32" x14ac:dyDescent="0.3">
      <c r="A1825" s="86" t="s">
        <v>310</v>
      </c>
      <c r="B1825" s="53"/>
      <c r="C1825" s="53"/>
      <c r="D1825" s="87">
        <f>Vertices[[#This Row],[followersCount]]/100000</f>
        <v>1.85745</v>
      </c>
      <c r="E1825" s="84"/>
      <c r="F1825" s="15"/>
      <c r="G1825" s="15"/>
      <c r="H1825" s="67" t="str">
        <f>IF(Vertices[[#This Row],[Size]]&gt;50,Vertices[[#This Row],[Vertex]],"")</f>
        <v/>
      </c>
      <c r="I1825" s="67"/>
      <c r="J1825" s="67"/>
      <c r="K1825" s="16"/>
      <c r="L1825" s="88"/>
      <c r="M1825" s="89">
        <v>3303.09130859375</v>
      </c>
      <c r="N1825" s="89">
        <v>3832.795166015625</v>
      </c>
      <c r="O1825" s="78"/>
      <c r="P1825" s="90"/>
      <c r="Q1825" s="90"/>
      <c r="R1825" s="116"/>
      <c r="S1825" s="116"/>
      <c r="T1825" s="116"/>
      <c r="U1825" s="116"/>
      <c r="V1825" s="117"/>
      <c r="W1825" s="117"/>
      <c r="X1825" s="117"/>
      <c r="Y1825" s="117"/>
      <c r="Z1825" s="51"/>
      <c r="AA1825" s="85">
        <v>1825</v>
      </c>
      <c r="AB1825" s="85"/>
      <c r="AC1825">
        <v>18273</v>
      </c>
      <c r="AD1825">
        <v>185745</v>
      </c>
      <c r="AE1825">
        <v>8590</v>
      </c>
      <c r="AF1825">
        <v>1270</v>
      </c>
    </row>
    <row r="1826" spans="1:32" x14ac:dyDescent="0.3">
      <c r="A1826" s="86" t="s">
        <v>311</v>
      </c>
      <c r="B1826" s="53"/>
      <c r="C1826" s="53"/>
      <c r="D1826" s="87">
        <f>Vertices[[#This Row],[followersCount]]/100000</f>
        <v>0.62810999999999995</v>
      </c>
      <c r="E1826" s="84"/>
      <c r="F1826" s="15"/>
      <c r="G1826" s="15"/>
      <c r="H1826" s="67" t="str">
        <f>IF(Vertices[[#This Row],[Size]]&gt;50,Vertices[[#This Row],[Vertex]],"")</f>
        <v/>
      </c>
      <c r="I1826" s="67"/>
      <c r="J1826" s="67"/>
      <c r="K1826" s="16"/>
      <c r="L1826" s="88"/>
      <c r="M1826" s="89">
        <v>2644.88818359375</v>
      </c>
      <c r="N1826" s="89">
        <v>6273.341796875</v>
      </c>
      <c r="O1826" s="78"/>
      <c r="P1826" s="90"/>
      <c r="Q1826" s="90"/>
      <c r="R1826" s="116"/>
      <c r="S1826" s="116"/>
      <c r="T1826" s="116"/>
      <c r="U1826" s="116"/>
      <c r="V1826" s="117"/>
      <c r="W1826" s="117"/>
      <c r="X1826" s="117"/>
      <c r="Y1826" s="117"/>
      <c r="Z1826" s="51"/>
      <c r="AA1826" s="85">
        <v>1826</v>
      </c>
      <c r="AB1826" s="85"/>
      <c r="AC1826">
        <v>14372</v>
      </c>
      <c r="AD1826">
        <v>62811</v>
      </c>
      <c r="AE1826">
        <v>9041</v>
      </c>
      <c r="AF1826">
        <v>2626</v>
      </c>
    </row>
    <row r="1827" spans="1:32" x14ac:dyDescent="0.3">
      <c r="A1827" s="86" t="s">
        <v>312</v>
      </c>
      <c r="B1827" s="53"/>
      <c r="C1827" s="53"/>
      <c r="D1827" s="87">
        <f>Vertices[[#This Row],[followersCount]]/100000</f>
        <v>0.32296999999999998</v>
      </c>
      <c r="E1827" s="84"/>
      <c r="F1827" s="15"/>
      <c r="G1827" s="15"/>
      <c r="H1827" s="67" t="str">
        <f>IF(Vertices[[#This Row],[Size]]&gt;50,Vertices[[#This Row],[Vertex]],"")</f>
        <v/>
      </c>
      <c r="I1827" s="67"/>
      <c r="J1827" s="67"/>
      <c r="K1827" s="16"/>
      <c r="L1827" s="88"/>
      <c r="M1827" s="89">
        <v>5808.2958984375</v>
      </c>
      <c r="N1827" s="89">
        <v>5585.05126953125</v>
      </c>
      <c r="O1827" s="78"/>
      <c r="P1827" s="90"/>
      <c r="Q1827" s="90"/>
      <c r="R1827" s="116"/>
      <c r="S1827" s="116"/>
      <c r="T1827" s="116"/>
      <c r="U1827" s="116"/>
      <c r="V1827" s="117"/>
      <c r="W1827" s="117"/>
      <c r="X1827" s="117"/>
      <c r="Y1827" s="117"/>
      <c r="Z1827" s="51"/>
      <c r="AA1827" s="85">
        <v>1827</v>
      </c>
      <c r="AB1827" s="85"/>
      <c r="AC1827">
        <v>4041</v>
      </c>
      <c r="AD1827">
        <v>32297</v>
      </c>
      <c r="AE1827">
        <v>3331</v>
      </c>
      <c r="AF1827">
        <v>576</v>
      </c>
    </row>
    <row r="1828" spans="1:32" x14ac:dyDescent="0.3">
      <c r="A1828" s="86" t="s">
        <v>313</v>
      </c>
      <c r="B1828" s="53"/>
      <c r="C1828" s="53"/>
      <c r="D1828" s="87">
        <f>Vertices[[#This Row],[followersCount]]/100000</f>
        <v>0.14505999999999999</v>
      </c>
      <c r="E1828" s="84"/>
      <c r="F1828" s="15"/>
      <c r="G1828" s="15"/>
      <c r="H1828" s="67" t="str">
        <f>IF(Vertices[[#This Row],[Size]]&gt;50,Vertices[[#This Row],[Vertex]],"")</f>
        <v/>
      </c>
      <c r="I1828" s="67"/>
      <c r="J1828" s="67"/>
      <c r="K1828" s="16"/>
      <c r="L1828" s="88"/>
      <c r="M1828" s="89">
        <v>3089.53466796875</v>
      </c>
      <c r="N1828" s="89">
        <v>2261.709228515625</v>
      </c>
      <c r="O1828" s="78"/>
      <c r="P1828" s="90"/>
      <c r="Q1828" s="90"/>
      <c r="R1828" s="116"/>
      <c r="S1828" s="116"/>
      <c r="T1828" s="116"/>
      <c r="U1828" s="116"/>
      <c r="V1828" s="117"/>
      <c r="W1828" s="117"/>
      <c r="X1828" s="117"/>
      <c r="Y1828" s="117"/>
      <c r="Z1828" s="51"/>
      <c r="AA1828" s="85">
        <v>1828</v>
      </c>
      <c r="AB1828" s="85"/>
      <c r="AC1828">
        <v>16476</v>
      </c>
      <c r="AD1828">
        <v>14506</v>
      </c>
      <c r="AE1828">
        <v>6307</v>
      </c>
      <c r="AF1828">
        <v>796</v>
      </c>
    </row>
    <row r="1829" spans="1:32" x14ac:dyDescent="0.3">
      <c r="A1829" s="86" t="s">
        <v>314</v>
      </c>
      <c r="B1829" s="53"/>
      <c r="C1829" s="53"/>
      <c r="D1829" s="87">
        <f>Vertices[[#This Row],[followersCount]]/100000</f>
        <v>5.6009999999999997E-2</v>
      </c>
      <c r="E1829" s="84"/>
      <c r="F1829" s="15"/>
      <c r="G1829" s="15"/>
      <c r="H1829" s="67" t="str">
        <f>IF(Vertices[[#This Row],[Size]]&gt;50,Vertices[[#This Row],[Vertex]],"")</f>
        <v/>
      </c>
      <c r="I1829" s="67"/>
      <c r="J1829" s="67"/>
      <c r="K1829" s="16"/>
      <c r="L1829" s="88"/>
      <c r="M1829" s="89">
        <v>8575.65234375</v>
      </c>
      <c r="N1829" s="89">
        <v>7517.30810546875</v>
      </c>
      <c r="O1829" s="78"/>
      <c r="P1829" s="90"/>
      <c r="Q1829" s="90"/>
      <c r="R1829" s="116"/>
      <c r="S1829" s="116"/>
      <c r="T1829" s="116"/>
      <c r="U1829" s="116"/>
      <c r="V1829" s="117"/>
      <c r="W1829" s="117"/>
      <c r="X1829" s="117"/>
      <c r="Y1829" s="117"/>
      <c r="Z1829" s="51"/>
      <c r="AA1829" s="85">
        <v>1829</v>
      </c>
      <c r="AB1829" s="85"/>
      <c r="AC1829">
        <v>5368</v>
      </c>
      <c r="AD1829">
        <v>5601</v>
      </c>
      <c r="AE1829">
        <v>3233</v>
      </c>
      <c r="AF1829">
        <v>490</v>
      </c>
    </row>
    <row r="1830" spans="1:32" x14ac:dyDescent="0.3">
      <c r="A1830" s="86" t="s">
        <v>315</v>
      </c>
      <c r="B1830" s="53"/>
      <c r="C1830" s="53"/>
      <c r="D1830" s="87">
        <f>Vertices[[#This Row],[followersCount]]/100000</f>
        <v>0.60563999999999996</v>
      </c>
      <c r="E1830" s="84"/>
      <c r="F1830" s="15"/>
      <c r="G1830" s="15"/>
      <c r="H1830" s="67" t="str">
        <f>IF(Vertices[[#This Row],[Size]]&gt;50,Vertices[[#This Row],[Vertex]],"")</f>
        <v/>
      </c>
      <c r="I1830" s="67"/>
      <c r="J1830" s="67"/>
      <c r="K1830" s="16"/>
      <c r="L1830" s="88"/>
      <c r="M1830" s="89">
        <v>9527.009765625</v>
      </c>
      <c r="N1830" s="89">
        <v>6511.1298828125</v>
      </c>
      <c r="O1830" s="78"/>
      <c r="P1830" s="90"/>
      <c r="Q1830" s="90"/>
      <c r="R1830" s="116"/>
      <c r="S1830" s="116"/>
      <c r="T1830" s="116"/>
      <c r="U1830" s="116"/>
      <c r="V1830" s="117"/>
      <c r="W1830" s="117"/>
      <c r="X1830" s="117"/>
      <c r="Y1830" s="117"/>
      <c r="Z1830" s="51"/>
      <c r="AA1830" s="85">
        <v>1830</v>
      </c>
      <c r="AB1830" s="85"/>
      <c r="AC1830">
        <v>39671</v>
      </c>
      <c r="AD1830">
        <v>60564</v>
      </c>
      <c r="AE1830">
        <v>2376</v>
      </c>
      <c r="AF1830">
        <v>2176</v>
      </c>
    </row>
    <row r="1831" spans="1:32" x14ac:dyDescent="0.3">
      <c r="A1831" s="86" t="s">
        <v>316</v>
      </c>
      <c r="B1831" s="53"/>
      <c r="C1831" s="53"/>
      <c r="D1831" s="87">
        <f>Vertices[[#This Row],[followersCount]]/100000</f>
        <v>0.54886999999999997</v>
      </c>
      <c r="E1831" s="84"/>
      <c r="F1831" s="15"/>
      <c r="G1831" s="15"/>
      <c r="H1831" s="67" t="str">
        <f>IF(Vertices[[#This Row],[Size]]&gt;50,Vertices[[#This Row],[Vertex]],"")</f>
        <v/>
      </c>
      <c r="I1831" s="67"/>
      <c r="J1831" s="67"/>
      <c r="K1831" s="16"/>
      <c r="L1831" s="88"/>
      <c r="M1831" s="89">
        <v>3835.149169921875</v>
      </c>
      <c r="N1831" s="89">
        <v>8899.2255859375</v>
      </c>
      <c r="O1831" s="78"/>
      <c r="P1831" s="90"/>
      <c r="Q1831" s="90"/>
      <c r="R1831" s="116"/>
      <c r="S1831" s="116"/>
      <c r="T1831" s="116"/>
      <c r="U1831" s="116"/>
      <c r="V1831" s="117"/>
      <c r="W1831" s="117"/>
      <c r="X1831" s="117"/>
      <c r="Y1831" s="117"/>
      <c r="Z1831" s="51"/>
      <c r="AA1831" s="85">
        <v>1831</v>
      </c>
      <c r="AB1831" s="85"/>
      <c r="AC1831">
        <v>13224</v>
      </c>
      <c r="AD1831">
        <v>54887</v>
      </c>
      <c r="AE1831">
        <v>6776</v>
      </c>
      <c r="AF1831">
        <v>192</v>
      </c>
    </row>
    <row r="1832" spans="1:32" x14ac:dyDescent="0.3">
      <c r="A1832" s="86" t="s">
        <v>317</v>
      </c>
      <c r="B1832" s="53"/>
      <c r="C1832" s="53"/>
      <c r="D1832" s="87">
        <f>Vertices[[#This Row],[followersCount]]/100000</f>
        <v>0.64942</v>
      </c>
      <c r="E1832" s="84"/>
      <c r="F1832" s="15"/>
      <c r="G1832" s="15"/>
      <c r="H1832" s="67" t="str">
        <f>IF(Vertices[[#This Row],[Size]]&gt;50,Vertices[[#This Row],[Vertex]],"")</f>
        <v/>
      </c>
      <c r="I1832" s="67"/>
      <c r="J1832" s="67"/>
      <c r="K1832" s="16"/>
      <c r="L1832" s="88"/>
      <c r="M1832" s="89">
        <v>1599.0787353515625</v>
      </c>
      <c r="N1832" s="89">
        <v>1694.8131103515625</v>
      </c>
      <c r="O1832" s="78"/>
      <c r="P1832" s="90"/>
      <c r="Q1832" s="90"/>
      <c r="R1832" s="116"/>
      <c r="S1832" s="116"/>
      <c r="T1832" s="116"/>
      <c r="U1832" s="116"/>
      <c r="V1832" s="117"/>
      <c r="W1832" s="117"/>
      <c r="X1832" s="117"/>
      <c r="Y1832" s="117"/>
      <c r="Z1832" s="51"/>
      <c r="AA1832" s="85">
        <v>1832</v>
      </c>
      <c r="AB1832" s="85"/>
      <c r="AC1832">
        <v>28952</v>
      </c>
      <c r="AD1832">
        <v>64942</v>
      </c>
      <c r="AE1832">
        <v>11096</v>
      </c>
      <c r="AF1832">
        <v>4645</v>
      </c>
    </row>
    <row r="1833" spans="1:32" x14ac:dyDescent="0.3">
      <c r="A1833" s="86" t="s">
        <v>318</v>
      </c>
      <c r="B1833" s="53"/>
      <c r="C1833" s="53"/>
      <c r="D1833" s="87">
        <f>Vertices[[#This Row],[followersCount]]/100000</f>
        <v>0.44075999999999999</v>
      </c>
      <c r="E1833" s="84"/>
      <c r="F1833" s="15"/>
      <c r="G1833" s="15"/>
      <c r="H1833" s="67" t="str">
        <f>IF(Vertices[[#This Row],[Size]]&gt;50,Vertices[[#This Row],[Vertex]],"")</f>
        <v/>
      </c>
      <c r="I1833" s="67"/>
      <c r="J1833" s="67"/>
      <c r="K1833" s="16"/>
      <c r="L1833" s="88"/>
      <c r="M1833" s="89">
        <v>4493.89111328125</v>
      </c>
      <c r="N1833" s="89">
        <v>1253.78369140625</v>
      </c>
      <c r="O1833" s="78"/>
      <c r="P1833" s="90"/>
      <c r="Q1833" s="90"/>
      <c r="R1833" s="116"/>
      <c r="S1833" s="116"/>
      <c r="T1833" s="116"/>
      <c r="U1833" s="116"/>
      <c r="V1833" s="117"/>
      <c r="W1833" s="117"/>
      <c r="X1833" s="117"/>
      <c r="Y1833" s="117"/>
      <c r="Z1833" s="51"/>
      <c r="AA1833" s="85">
        <v>1833</v>
      </c>
      <c r="AB1833" s="85"/>
      <c r="AC1833">
        <v>7170</v>
      </c>
      <c r="AD1833">
        <v>44076</v>
      </c>
      <c r="AE1833">
        <v>435</v>
      </c>
      <c r="AF1833">
        <v>404</v>
      </c>
    </row>
    <row r="1834" spans="1:32" x14ac:dyDescent="0.3">
      <c r="A1834" s="86" t="s">
        <v>319</v>
      </c>
      <c r="B1834" s="53"/>
      <c r="C1834" s="53"/>
      <c r="D1834" s="87">
        <f>Vertices[[#This Row],[followersCount]]/100000</f>
        <v>0.16829</v>
      </c>
      <c r="E1834" s="84"/>
      <c r="F1834" s="15"/>
      <c r="G1834" s="15"/>
      <c r="H1834" s="67" t="str">
        <f>IF(Vertices[[#This Row],[Size]]&gt;50,Vertices[[#This Row],[Vertex]],"")</f>
        <v/>
      </c>
      <c r="I1834" s="67"/>
      <c r="J1834" s="67"/>
      <c r="K1834" s="16"/>
      <c r="L1834" s="88"/>
      <c r="M1834" s="89">
        <v>2424.801513671875</v>
      </c>
      <c r="N1834" s="89">
        <v>4694.431640625</v>
      </c>
      <c r="O1834" s="78"/>
      <c r="P1834" s="90"/>
      <c r="Q1834" s="90"/>
      <c r="R1834" s="116"/>
      <c r="S1834" s="116"/>
      <c r="T1834" s="116"/>
      <c r="U1834" s="116"/>
      <c r="V1834" s="117"/>
      <c r="W1834" s="117"/>
      <c r="X1834" s="117"/>
      <c r="Y1834" s="117"/>
      <c r="Z1834" s="51"/>
      <c r="AA1834" s="85">
        <v>1834</v>
      </c>
      <c r="AB1834" s="85"/>
      <c r="AC1834">
        <v>6047</v>
      </c>
      <c r="AD1834">
        <v>16829</v>
      </c>
      <c r="AE1834">
        <v>1045</v>
      </c>
      <c r="AF1834">
        <v>127</v>
      </c>
    </row>
    <row r="1835" spans="1:32" x14ac:dyDescent="0.3">
      <c r="A1835" s="86" t="s">
        <v>320</v>
      </c>
      <c r="B1835" s="53"/>
      <c r="C1835" s="53"/>
      <c r="D1835" s="87">
        <f>Vertices[[#This Row],[followersCount]]/100000</f>
        <v>0.33894000000000002</v>
      </c>
      <c r="E1835" s="84"/>
      <c r="F1835" s="15"/>
      <c r="G1835" s="15"/>
      <c r="H1835" s="67" t="str">
        <f>IF(Vertices[[#This Row],[Size]]&gt;50,Vertices[[#This Row],[Vertex]],"")</f>
        <v/>
      </c>
      <c r="I1835" s="67"/>
      <c r="J1835" s="67"/>
      <c r="K1835" s="16"/>
      <c r="L1835" s="88"/>
      <c r="M1835" s="89">
        <v>8357.142578125</v>
      </c>
      <c r="N1835" s="89">
        <v>8089.7763671875</v>
      </c>
      <c r="O1835" s="78"/>
      <c r="P1835" s="90"/>
      <c r="Q1835" s="90"/>
      <c r="R1835" s="116"/>
      <c r="S1835" s="116"/>
      <c r="T1835" s="116"/>
      <c r="U1835" s="116"/>
      <c r="V1835" s="117"/>
      <c r="W1835" s="117"/>
      <c r="X1835" s="117"/>
      <c r="Y1835" s="117"/>
      <c r="Z1835" s="51"/>
      <c r="AA1835" s="85">
        <v>1835</v>
      </c>
      <c r="AB1835" s="85"/>
      <c r="AC1835">
        <v>3811</v>
      </c>
      <c r="AD1835">
        <v>33894</v>
      </c>
      <c r="AE1835">
        <v>733</v>
      </c>
      <c r="AF1835">
        <v>371</v>
      </c>
    </row>
    <row r="1836" spans="1:32" x14ac:dyDescent="0.3">
      <c r="A1836" s="86" t="s">
        <v>321</v>
      </c>
      <c r="B1836" s="53"/>
      <c r="C1836" s="53"/>
      <c r="D1836" s="87">
        <f>Vertices[[#This Row],[followersCount]]/100000</f>
        <v>0.29382000000000003</v>
      </c>
      <c r="E1836" s="84"/>
      <c r="F1836" s="15"/>
      <c r="G1836" s="15"/>
      <c r="H1836" s="67" t="str">
        <f>IF(Vertices[[#This Row],[Size]]&gt;50,Vertices[[#This Row],[Vertex]],"")</f>
        <v/>
      </c>
      <c r="I1836" s="67"/>
      <c r="J1836" s="67"/>
      <c r="K1836" s="16"/>
      <c r="L1836" s="88"/>
      <c r="M1836" s="89">
        <v>3285.203125</v>
      </c>
      <c r="N1836" s="89">
        <v>9516.0771484375</v>
      </c>
      <c r="O1836" s="78"/>
      <c r="P1836" s="90"/>
      <c r="Q1836" s="90"/>
      <c r="R1836" s="116"/>
      <c r="S1836" s="116"/>
      <c r="T1836" s="116"/>
      <c r="U1836" s="116"/>
      <c r="V1836" s="117"/>
      <c r="W1836" s="117"/>
      <c r="X1836" s="117"/>
      <c r="Y1836" s="117"/>
      <c r="Z1836" s="51"/>
      <c r="AA1836" s="85">
        <v>1836</v>
      </c>
      <c r="AB1836" s="85"/>
      <c r="AC1836">
        <v>12139</v>
      </c>
      <c r="AD1836">
        <v>29382</v>
      </c>
      <c r="AE1836">
        <v>334</v>
      </c>
      <c r="AF1836">
        <v>1110</v>
      </c>
    </row>
    <row r="1837" spans="1:32" x14ac:dyDescent="0.3">
      <c r="A1837" s="86" t="s">
        <v>322</v>
      </c>
      <c r="B1837" s="53"/>
      <c r="C1837" s="53"/>
      <c r="D1837" s="87">
        <f>Vertices[[#This Row],[followersCount]]/100000</f>
        <v>1.6480000000000002E-2</v>
      </c>
      <c r="E1837" s="84"/>
      <c r="F1837" s="15"/>
      <c r="G1837" s="15"/>
      <c r="H1837" s="67" t="str">
        <f>IF(Vertices[[#This Row],[Size]]&gt;50,Vertices[[#This Row],[Vertex]],"")</f>
        <v/>
      </c>
      <c r="I1837" s="67"/>
      <c r="J1837" s="67"/>
      <c r="K1837" s="16"/>
      <c r="L1837" s="88"/>
      <c r="M1837" s="89">
        <v>1786.074462890625</v>
      </c>
      <c r="N1837" s="89">
        <v>7151.41943359375</v>
      </c>
      <c r="O1837" s="78"/>
      <c r="P1837" s="90"/>
      <c r="Q1837" s="90"/>
      <c r="R1837" s="116"/>
      <c r="S1837" s="116"/>
      <c r="T1837" s="116"/>
      <c r="U1837" s="116"/>
      <c r="V1837" s="117"/>
      <c r="W1837" s="117"/>
      <c r="X1837" s="117"/>
      <c r="Y1837" s="117"/>
      <c r="Z1837" s="51"/>
      <c r="AA1837" s="85">
        <v>1837</v>
      </c>
      <c r="AB1837" s="85"/>
      <c r="AC1837">
        <v>7845</v>
      </c>
      <c r="AD1837">
        <v>1648</v>
      </c>
      <c r="AE1837">
        <v>1778</v>
      </c>
      <c r="AF1837">
        <v>1673</v>
      </c>
    </row>
    <row r="1838" spans="1:32" x14ac:dyDescent="0.3">
      <c r="A1838" s="86" t="s">
        <v>323</v>
      </c>
      <c r="B1838" s="53"/>
      <c r="C1838" s="53"/>
      <c r="D1838" s="87">
        <f>Vertices[[#This Row],[followersCount]]/100000</f>
        <v>1.1520000000000001E-2</v>
      </c>
      <c r="E1838" s="84"/>
      <c r="F1838" s="15"/>
      <c r="G1838" s="15"/>
      <c r="H1838" s="67" t="str">
        <f>IF(Vertices[[#This Row],[Size]]&gt;50,Vertices[[#This Row],[Vertex]],"")</f>
        <v/>
      </c>
      <c r="I1838" s="67"/>
      <c r="J1838" s="67"/>
      <c r="K1838" s="16"/>
      <c r="L1838" s="88"/>
      <c r="M1838" s="89">
        <v>5837.6474609375</v>
      </c>
      <c r="N1838" s="89">
        <v>6234.4482421875</v>
      </c>
      <c r="O1838" s="78"/>
      <c r="P1838" s="90"/>
      <c r="Q1838" s="90"/>
      <c r="R1838" s="116"/>
      <c r="S1838" s="116"/>
      <c r="T1838" s="116"/>
      <c r="U1838" s="116"/>
      <c r="V1838" s="117"/>
      <c r="W1838" s="117"/>
      <c r="X1838" s="117"/>
      <c r="Y1838" s="117"/>
      <c r="Z1838" s="51"/>
      <c r="AA1838" s="85">
        <v>1838</v>
      </c>
      <c r="AB1838" s="85"/>
      <c r="AC1838">
        <v>2082</v>
      </c>
      <c r="AD1838">
        <v>1152</v>
      </c>
      <c r="AE1838">
        <v>804</v>
      </c>
      <c r="AF1838">
        <v>1056</v>
      </c>
    </row>
    <row r="1839" spans="1:32" x14ac:dyDescent="0.3">
      <c r="A1839" s="86" t="s">
        <v>324</v>
      </c>
      <c r="B1839" s="53"/>
      <c r="C1839" s="53"/>
      <c r="D1839" s="87">
        <f>Vertices[[#This Row],[followersCount]]/100000</f>
        <v>1.353E-2</v>
      </c>
      <c r="E1839" s="84"/>
      <c r="F1839" s="15"/>
      <c r="G1839" s="15"/>
      <c r="H1839" s="67" t="str">
        <f>IF(Vertices[[#This Row],[Size]]&gt;50,Vertices[[#This Row],[Vertex]],"")</f>
        <v/>
      </c>
      <c r="I1839" s="67"/>
      <c r="J1839" s="67"/>
      <c r="K1839" s="16"/>
      <c r="L1839" s="88"/>
      <c r="M1839" s="89">
        <v>3122.529296875</v>
      </c>
      <c r="N1839" s="89">
        <v>5367.38671875</v>
      </c>
      <c r="O1839" s="78"/>
      <c r="P1839" s="90"/>
      <c r="Q1839" s="90"/>
      <c r="R1839" s="116"/>
      <c r="S1839" s="116"/>
      <c r="T1839" s="116"/>
      <c r="U1839" s="116"/>
      <c r="V1839" s="117"/>
      <c r="W1839" s="117"/>
      <c r="X1839" s="117"/>
      <c r="Y1839" s="117"/>
      <c r="Z1839" s="51"/>
      <c r="AA1839" s="85">
        <v>1839</v>
      </c>
      <c r="AB1839" s="85"/>
      <c r="AC1839">
        <v>2874</v>
      </c>
      <c r="AD1839">
        <v>1353</v>
      </c>
      <c r="AE1839">
        <v>530</v>
      </c>
      <c r="AF1839">
        <v>197</v>
      </c>
    </row>
    <row r="1840" spans="1:32" x14ac:dyDescent="0.3">
      <c r="A1840" s="86" t="s">
        <v>181</v>
      </c>
      <c r="B1840" s="53"/>
      <c r="C1840" s="53"/>
      <c r="D1840" s="87">
        <f>Vertices[[#This Row],[followersCount]]/100000</f>
        <v>5.3510000000000002E-2</v>
      </c>
      <c r="E1840" s="84"/>
      <c r="F1840" s="15"/>
      <c r="G1840" s="15"/>
      <c r="H1840" s="67" t="str">
        <f>IF(Vertices[[#This Row],[Size]]&gt;50,Vertices[[#This Row],[Vertex]],"")</f>
        <v/>
      </c>
      <c r="I1840" s="67"/>
      <c r="J1840" s="67"/>
      <c r="K1840" s="16"/>
      <c r="L1840" s="88"/>
      <c r="M1840" s="89">
        <v>5717.4853515625</v>
      </c>
      <c r="N1840" s="89">
        <v>1221.2620849609375</v>
      </c>
      <c r="O1840" s="78"/>
      <c r="P1840" s="90"/>
      <c r="Q1840" s="90"/>
      <c r="R1840" s="116"/>
      <c r="S1840" s="116"/>
      <c r="T1840" s="116"/>
      <c r="U1840" s="116"/>
      <c r="V1840" s="117"/>
      <c r="W1840" s="117"/>
      <c r="X1840" s="117"/>
      <c r="Y1840" s="117"/>
      <c r="Z1840" s="51"/>
      <c r="AA1840" s="85">
        <v>1840</v>
      </c>
      <c r="AB1840" s="85"/>
      <c r="AC1840">
        <v>3602</v>
      </c>
      <c r="AD1840">
        <v>5351</v>
      </c>
      <c r="AE1840">
        <v>924</v>
      </c>
      <c r="AF1840">
        <v>766</v>
      </c>
    </row>
    <row r="1841" spans="1:32" x14ac:dyDescent="0.3">
      <c r="A1841" s="86" t="s">
        <v>325</v>
      </c>
      <c r="B1841" s="53"/>
      <c r="C1841" s="53"/>
      <c r="D1841" s="87">
        <f>Vertices[[#This Row],[followersCount]]/100000</f>
        <v>2.9739999999999999E-2</v>
      </c>
      <c r="E1841" s="84"/>
      <c r="F1841" s="15"/>
      <c r="G1841" s="15"/>
      <c r="H1841" s="67" t="str">
        <f>IF(Vertices[[#This Row],[Size]]&gt;50,Vertices[[#This Row],[Vertex]],"")</f>
        <v/>
      </c>
      <c r="I1841" s="67"/>
      <c r="J1841" s="67"/>
      <c r="K1841" s="16"/>
      <c r="L1841" s="88"/>
      <c r="M1841" s="89">
        <v>7895.4931640625</v>
      </c>
      <c r="N1841" s="89">
        <v>5297.64306640625</v>
      </c>
      <c r="O1841" s="78"/>
      <c r="P1841" s="90"/>
      <c r="Q1841" s="90"/>
      <c r="R1841" s="116"/>
      <c r="S1841" s="116"/>
      <c r="T1841" s="116"/>
      <c r="U1841" s="116"/>
      <c r="V1841" s="117"/>
      <c r="W1841" s="117"/>
      <c r="X1841" s="117"/>
      <c r="Y1841" s="117"/>
      <c r="Z1841" s="51"/>
      <c r="AA1841" s="85">
        <v>1841</v>
      </c>
      <c r="AB1841" s="85"/>
      <c r="AC1841">
        <v>1381</v>
      </c>
      <c r="AD1841">
        <v>2974</v>
      </c>
      <c r="AE1841">
        <v>72</v>
      </c>
      <c r="AF1841">
        <v>829</v>
      </c>
    </row>
    <row r="1842" spans="1:32" x14ac:dyDescent="0.3">
      <c r="A1842" s="86" t="s">
        <v>326</v>
      </c>
      <c r="B1842" s="53"/>
      <c r="C1842" s="53"/>
      <c r="D1842" s="87">
        <f>Vertices[[#This Row],[followersCount]]/100000</f>
        <v>5.6800000000000002E-3</v>
      </c>
      <c r="E1842" s="84"/>
      <c r="F1842" s="15"/>
      <c r="G1842" s="15"/>
      <c r="H1842" s="67" t="str">
        <f>IF(Vertices[[#This Row],[Size]]&gt;50,Vertices[[#This Row],[Vertex]],"")</f>
        <v/>
      </c>
      <c r="I1842" s="67"/>
      <c r="J1842" s="67"/>
      <c r="K1842" s="16"/>
      <c r="L1842" s="88"/>
      <c r="M1842" s="89">
        <v>4618.8173828125</v>
      </c>
      <c r="N1842" s="89">
        <v>3833.040771484375</v>
      </c>
      <c r="O1842" s="78"/>
      <c r="P1842" s="90"/>
      <c r="Q1842" s="90"/>
      <c r="R1842" s="116"/>
      <c r="S1842" s="116"/>
      <c r="T1842" s="116"/>
      <c r="U1842" s="116"/>
      <c r="V1842" s="117"/>
      <c r="W1842" s="117"/>
      <c r="X1842" s="117"/>
      <c r="Y1842" s="117"/>
      <c r="Z1842" s="51"/>
      <c r="AA1842" s="85">
        <v>1842</v>
      </c>
      <c r="AB1842" s="85"/>
      <c r="AC1842">
        <v>1095</v>
      </c>
      <c r="AD1842">
        <v>568</v>
      </c>
      <c r="AE1842">
        <v>24</v>
      </c>
      <c r="AF1842">
        <v>613</v>
      </c>
    </row>
    <row r="1843" spans="1:32" x14ac:dyDescent="0.3">
      <c r="A1843" s="86" t="s">
        <v>327</v>
      </c>
      <c r="B1843" s="53"/>
      <c r="C1843" s="53"/>
      <c r="D1843" s="87">
        <f>Vertices[[#This Row],[followersCount]]/100000</f>
        <v>2.0080000000000001E-2</v>
      </c>
      <c r="E1843" s="84"/>
      <c r="F1843" s="15"/>
      <c r="G1843" s="15"/>
      <c r="H1843" s="67" t="str">
        <f>IF(Vertices[[#This Row],[Size]]&gt;50,Vertices[[#This Row],[Vertex]],"")</f>
        <v/>
      </c>
      <c r="I1843" s="67"/>
      <c r="J1843" s="67"/>
      <c r="K1843" s="16"/>
      <c r="L1843" s="88"/>
      <c r="M1843" s="89">
        <v>9411.98828125</v>
      </c>
      <c r="N1843" s="89">
        <v>6381.53857421875</v>
      </c>
      <c r="O1843" s="78"/>
      <c r="P1843" s="90"/>
      <c r="Q1843" s="90"/>
      <c r="R1843" s="116"/>
      <c r="S1843" s="116"/>
      <c r="T1843" s="116"/>
      <c r="U1843" s="116"/>
      <c r="V1843" s="117"/>
      <c r="W1843" s="117"/>
      <c r="X1843" s="117"/>
      <c r="Y1843" s="117"/>
      <c r="Z1843" s="51"/>
      <c r="AA1843" s="85">
        <v>1843</v>
      </c>
      <c r="AB1843" s="85"/>
      <c r="AC1843">
        <v>16104</v>
      </c>
      <c r="AD1843">
        <v>2008</v>
      </c>
      <c r="AE1843">
        <v>6466</v>
      </c>
      <c r="AF1843">
        <v>2479</v>
      </c>
    </row>
    <row r="1844" spans="1:32" x14ac:dyDescent="0.3">
      <c r="A1844" s="86" t="s">
        <v>328</v>
      </c>
      <c r="B1844" s="53"/>
      <c r="C1844" s="53"/>
      <c r="D1844" s="87">
        <f>Vertices[[#This Row],[followersCount]]/100000</f>
        <v>1.7579999999999998E-2</v>
      </c>
      <c r="E1844" s="84"/>
      <c r="F1844" s="15"/>
      <c r="G1844" s="15"/>
      <c r="H1844" s="67" t="str">
        <f>IF(Vertices[[#This Row],[Size]]&gt;50,Vertices[[#This Row],[Vertex]],"")</f>
        <v/>
      </c>
      <c r="I1844" s="67"/>
      <c r="J1844" s="67"/>
      <c r="K1844" s="16"/>
      <c r="L1844" s="88"/>
      <c r="M1844" s="89">
        <v>7988.47021484375</v>
      </c>
      <c r="N1844" s="89">
        <v>8666.833984375</v>
      </c>
      <c r="O1844" s="78"/>
      <c r="P1844" s="90"/>
      <c r="Q1844" s="90"/>
      <c r="R1844" s="116"/>
      <c r="S1844" s="116"/>
      <c r="T1844" s="116"/>
      <c r="U1844" s="116"/>
      <c r="V1844" s="117"/>
      <c r="W1844" s="117"/>
      <c r="X1844" s="117"/>
      <c r="Y1844" s="117"/>
      <c r="Z1844" s="51"/>
      <c r="AA1844" s="85">
        <v>1844</v>
      </c>
      <c r="AB1844" s="85"/>
      <c r="AC1844">
        <v>3552</v>
      </c>
      <c r="AD1844">
        <v>1758</v>
      </c>
      <c r="AE1844">
        <v>51</v>
      </c>
      <c r="AF1844">
        <v>1461</v>
      </c>
    </row>
    <row r="1845" spans="1:32" x14ac:dyDescent="0.3">
      <c r="A1845" s="86" t="s">
        <v>329</v>
      </c>
      <c r="B1845" s="53"/>
      <c r="C1845" s="53"/>
      <c r="D1845" s="87">
        <f>Vertices[[#This Row],[followersCount]]/100000</f>
        <v>3.2379999999999999E-2</v>
      </c>
      <c r="E1845" s="84"/>
      <c r="F1845" s="15"/>
      <c r="G1845" s="15"/>
      <c r="H1845" s="67" t="str">
        <f>IF(Vertices[[#This Row],[Size]]&gt;50,Vertices[[#This Row],[Vertex]],"")</f>
        <v/>
      </c>
      <c r="I1845" s="67"/>
      <c r="J1845" s="67"/>
      <c r="K1845" s="16"/>
      <c r="L1845" s="88"/>
      <c r="M1845" s="89">
        <v>4072.774169921875</v>
      </c>
      <c r="N1845" s="89">
        <v>9256.53515625</v>
      </c>
      <c r="O1845" s="78"/>
      <c r="P1845" s="90"/>
      <c r="Q1845" s="90"/>
      <c r="R1845" s="116"/>
      <c r="S1845" s="116"/>
      <c r="T1845" s="116"/>
      <c r="U1845" s="116"/>
      <c r="V1845" s="117"/>
      <c r="W1845" s="117"/>
      <c r="X1845" s="117"/>
      <c r="Y1845" s="117"/>
      <c r="Z1845" s="51"/>
      <c r="AA1845" s="85">
        <v>1845</v>
      </c>
      <c r="AB1845" s="85"/>
      <c r="AC1845">
        <v>11861</v>
      </c>
      <c r="AD1845">
        <v>3238</v>
      </c>
      <c r="AE1845">
        <v>1389</v>
      </c>
      <c r="AF1845">
        <v>640</v>
      </c>
    </row>
    <row r="1846" spans="1:32" x14ac:dyDescent="0.3">
      <c r="A1846" s="86" t="s">
        <v>330</v>
      </c>
      <c r="B1846" s="53"/>
      <c r="C1846" s="53"/>
      <c r="D1846" s="87">
        <f>Vertices[[#This Row],[followersCount]]/100000</f>
        <v>9.4299999999999991E-3</v>
      </c>
      <c r="E1846" s="84"/>
      <c r="F1846" s="15"/>
      <c r="G1846" s="15"/>
      <c r="H1846" s="67" t="str">
        <f>IF(Vertices[[#This Row],[Size]]&gt;50,Vertices[[#This Row],[Vertex]],"")</f>
        <v/>
      </c>
      <c r="I1846" s="67"/>
      <c r="J1846" s="67"/>
      <c r="K1846" s="16"/>
      <c r="L1846" s="88"/>
      <c r="M1846" s="89">
        <v>6374.26513671875</v>
      </c>
      <c r="N1846" s="89">
        <v>2098.248046875</v>
      </c>
      <c r="O1846" s="78"/>
      <c r="P1846" s="90"/>
      <c r="Q1846" s="90"/>
      <c r="R1846" s="116"/>
      <c r="S1846" s="116"/>
      <c r="T1846" s="116"/>
      <c r="U1846" s="116"/>
      <c r="V1846" s="117"/>
      <c r="W1846" s="117"/>
      <c r="X1846" s="117"/>
      <c r="Y1846" s="117"/>
      <c r="Z1846" s="51"/>
      <c r="AA1846" s="85">
        <v>1846</v>
      </c>
      <c r="AB1846" s="85"/>
      <c r="AC1846">
        <v>3062</v>
      </c>
      <c r="AD1846">
        <v>943</v>
      </c>
      <c r="AE1846">
        <v>39</v>
      </c>
      <c r="AF1846">
        <v>421</v>
      </c>
    </row>
    <row r="1847" spans="1:32" x14ac:dyDescent="0.3">
      <c r="A1847" s="86" t="s">
        <v>331</v>
      </c>
      <c r="B1847" s="53"/>
      <c r="C1847" s="53"/>
      <c r="D1847" s="87">
        <f>Vertices[[#This Row],[followersCount]]/100000</f>
        <v>5.126E-2</v>
      </c>
      <c r="E1847" s="84"/>
      <c r="F1847" s="15"/>
      <c r="G1847" s="15"/>
      <c r="H1847" s="67" t="str">
        <f>IF(Vertices[[#This Row],[Size]]&gt;50,Vertices[[#This Row],[Vertex]],"")</f>
        <v/>
      </c>
      <c r="I1847" s="67"/>
      <c r="J1847" s="67"/>
      <c r="K1847" s="16"/>
      <c r="L1847" s="88"/>
      <c r="M1847" s="89">
        <v>4629.25830078125</v>
      </c>
      <c r="N1847" s="89">
        <v>7002.4765625</v>
      </c>
      <c r="O1847" s="78"/>
      <c r="P1847" s="90"/>
      <c r="Q1847" s="90"/>
      <c r="R1847" s="116"/>
      <c r="S1847" s="116"/>
      <c r="T1847" s="116"/>
      <c r="U1847" s="116"/>
      <c r="V1847" s="117"/>
      <c r="W1847" s="117"/>
      <c r="X1847" s="117"/>
      <c r="Y1847" s="117"/>
      <c r="Z1847" s="51"/>
      <c r="AA1847" s="85">
        <v>1847</v>
      </c>
      <c r="AB1847" s="85"/>
      <c r="AC1847">
        <v>5010</v>
      </c>
      <c r="AD1847">
        <v>5126</v>
      </c>
      <c r="AE1847">
        <v>1884</v>
      </c>
      <c r="AF1847">
        <v>1012</v>
      </c>
    </row>
    <row r="1848" spans="1:32" x14ac:dyDescent="0.3">
      <c r="A1848" s="86" t="s">
        <v>209</v>
      </c>
      <c r="B1848" s="53"/>
      <c r="C1848" s="53"/>
      <c r="D1848" s="87">
        <f>Vertices[[#This Row],[followersCount]]/100000</f>
        <v>23.108889999999999</v>
      </c>
      <c r="E1848" s="84"/>
      <c r="F1848" s="15"/>
      <c r="G1848" s="15"/>
      <c r="H1848" s="67" t="str">
        <f>IF(Vertices[[#This Row],[Size]]&gt;50,Vertices[[#This Row],[Vertex]],"")</f>
        <v/>
      </c>
      <c r="I1848" s="67"/>
      <c r="J1848" s="67"/>
      <c r="K1848" s="16"/>
      <c r="L1848" s="88"/>
      <c r="M1848" s="89">
        <v>5175.109375</v>
      </c>
      <c r="N1848" s="89">
        <v>843.3807373046875</v>
      </c>
      <c r="O1848" s="78"/>
      <c r="P1848" s="90"/>
      <c r="Q1848" s="90"/>
      <c r="R1848" s="116"/>
      <c r="S1848" s="116"/>
      <c r="T1848" s="116"/>
      <c r="U1848" s="116"/>
      <c r="V1848" s="117"/>
      <c r="W1848" s="117"/>
      <c r="X1848" s="117"/>
      <c r="Y1848" s="117"/>
      <c r="Z1848" s="51"/>
      <c r="AA1848" s="85">
        <v>1848</v>
      </c>
      <c r="AB1848" s="85"/>
      <c r="AC1848">
        <v>180413</v>
      </c>
      <c r="AD1848">
        <v>2310889</v>
      </c>
      <c r="AE1848">
        <v>1196</v>
      </c>
      <c r="AF1848">
        <v>1694</v>
      </c>
    </row>
    <row r="1849" spans="1:32" x14ac:dyDescent="0.3">
      <c r="A1849" s="86" t="s">
        <v>208</v>
      </c>
      <c r="B1849" s="53"/>
      <c r="C1849" s="53"/>
      <c r="D1849" s="87">
        <f>Vertices[[#This Row],[followersCount]]/100000</f>
        <v>22.052430000000001</v>
      </c>
      <c r="E1849" s="84"/>
      <c r="F1849" s="15"/>
      <c r="G1849" s="15"/>
      <c r="H1849" s="67" t="str">
        <f>IF(Vertices[[#This Row],[Size]]&gt;50,Vertices[[#This Row],[Vertex]],"")</f>
        <v/>
      </c>
      <c r="I1849" s="67"/>
      <c r="J1849" s="67"/>
      <c r="K1849" s="16"/>
      <c r="L1849" s="88"/>
      <c r="M1849" s="89">
        <v>5638.9306640625</v>
      </c>
      <c r="N1849" s="89">
        <v>9709.6328125</v>
      </c>
      <c r="O1849" s="78"/>
      <c r="P1849" s="90"/>
      <c r="Q1849" s="90"/>
      <c r="R1849" s="116"/>
      <c r="S1849" s="116"/>
      <c r="T1849" s="116"/>
      <c r="U1849" s="116"/>
      <c r="V1849" s="117"/>
      <c r="W1849" s="117"/>
      <c r="X1849" s="117"/>
      <c r="Y1849" s="117"/>
      <c r="Z1849" s="51"/>
      <c r="AA1849" s="85">
        <v>1849</v>
      </c>
      <c r="AB1849" s="85"/>
      <c r="AC1849">
        <v>134513</v>
      </c>
      <c r="AD1849">
        <v>2205243</v>
      </c>
      <c r="AE1849">
        <v>1159</v>
      </c>
      <c r="AF1849">
        <v>443</v>
      </c>
    </row>
    <row r="1850" spans="1:32" x14ac:dyDescent="0.3">
      <c r="A1850" s="86" t="s">
        <v>212</v>
      </c>
      <c r="B1850" s="53"/>
      <c r="C1850" s="53"/>
      <c r="D1850" s="87">
        <f>Vertices[[#This Row],[followersCount]]/100000</f>
        <v>0.52768999999999999</v>
      </c>
      <c r="E1850" s="84"/>
      <c r="F1850" s="15"/>
      <c r="G1850" s="15"/>
      <c r="H1850" s="67" t="str">
        <f>IF(Vertices[[#This Row],[Size]]&gt;50,Vertices[[#This Row],[Vertex]],"")</f>
        <v/>
      </c>
      <c r="I1850" s="67"/>
      <c r="J1850" s="67"/>
      <c r="K1850" s="16"/>
      <c r="L1850" s="88"/>
      <c r="M1850" s="89">
        <v>2548.693115234375</v>
      </c>
      <c r="N1850" s="89">
        <v>5049.44287109375</v>
      </c>
      <c r="O1850" s="78"/>
      <c r="P1850" s="90"/>
      <c r="Q1850" s="90"/>
      <c r="R1850" s="116"/>
      <c r="S1850" s="116"/>
      <c r="T1850" s="116"/>
      <c r="U1850" s="116"/>
      <c r="V1850" s="117"/>
      <c r="W1850" s="117"/>
      <c r="X1850" s="117"/>
      <c r="Y1850" s="117"/>
      <c r="Z1850" s="51"/>
      <c r="AA1850" s="85">
        <v>1850</v>
      </c>
      <c r="AB1850" s="85"/>
      <c r="AC1850">
        <v>6687</v>
      </c>
      <c r="AD1850">
        <v>52769</v>
      </c>
      <c r="AE1850">
        <v>2342</v>
      </c>
      <c r="AF1850">
        <v>1612</v>
      </c>
    </row>
    <row r="1851" spans="1:32" x14ac:dyDescent="0.3">
      <c r="A1851" s="86" t="s">
        <v>332</v>
      </c>
      <c r="B1851" s="53"/>
      <c r="C1851" s="53"/>
      <c r="D1851" s="87">
        <f>Vertices[[#This Row],[followersCount]]/100000</f>
        <v>6.4000000000000003E-3</v>
      </c>
      <c r="E1851" s="84"/>
      <c r="F1851" s="15"/>
      <c r="G1851" s="15"/>
      <c r="H1851" s="67" t="str">
        <f>IF(Vertices[[#This Row],[Size]]&gt;50,Vertices[[#This Row],[Vertex]],"")</f>
        <v/>
      </c>
      <c r="I1851" s="67"/>
      <c r="J1851" s="67"/>
      <c r="K1851" s="16"/>
      <c r="L1851" s="88"/>
      <c r="M1851" s="89">
        <v>6158.56396484375</v>
      </c>
      <c r="N1851" s="89">
        <v>8164.7138671875</v>
      </c>
      <c r="O1851" s="78"/>
      <c r="P1851" s="90"/>
      <c r="Q1851" s="90"/>
      <c r="R1851" s="116"/>
      <c r="S1851" s="116"/>
      <c r="T1851" s="116"/>
      <c r="U1851" s="116"/>
      <c r="V1851" s="117"/>
      <c r="W1851" s="117"/>
      <c r="X1851" s="117"/>
      <c r="Y1851" s="117"/>
      <c r="Z1851" s="51"/>
      <c r="AA1851" s="85">
        <v>1851</v>
      </c>
      <c r="AB1851" s="85"/>
      <c r="AC1851">
        <v>410</v>
      </c>
      <c r="AD1851">
        <v>640</v>
      </c>
      <c r="AE1851">
        <v>8</v>
      </c>
      <c r="AF1851">
        <v>276</v>
      </c>
    </row>
    <row r="1852" spans="1:32" x14ac:dyDescent="0.3">
      <c r="A1852" s="86" t="s">
        <v>333</v>
      </c>
      <c r="B1852" s="53"/>
      <c r="C1852" s="53"/>
      <c r="D1852" s="87">
        <f>Vertices[[#This Row],[followersCount]]/100000</f>
        <v>26.54468</v>
      </c>
      <c r="E1852" s="84"/>
      <c r="F1852" s="15"/>
      <c r="G1852" s="15"/>
      <c r="H1852" s="67" t="str">
        <f>IF(Vertices[[#This Row],[Size]]&gt;50,Vertices[[#This Row],[Vertex]],"")</f>
        <v/>
      </c>
      <c r="I1852" s="67"/>
      <c r="J1852" s="67"/>
      <c r="K1852" s="16"/>
      <c r="L1852" s="88"/>
      <c r="M1852" s="89">
        <v>6676.20361328125</v>
      </c>
      <c r="N1852" s="89">
        <v>7686.3310546875</v>
      </c>
      <c r="O1852" s="78"/>
      <c r="P1852" s="90"/>
      <c r="Q1852" s="90"/>
      <c r="R1852" s="116"/>
      <c r="S1852" s="116"/>
      <c r="T1852" s="116"/>
      <c r="U1852" s="116"/>
      <c r="V1852" s="117"/>
      <c r="W1852" s="117"/>
      <c r="X1852" s="117"/>
      <c r="Y1852" s="117"/>
      <c r="Z1852" s="51"/>
      <c r="AA1852" s="85">
        <v>1852</v>
      </c>
      <c r="AB1852" s="85"/>
      <c r="AC1852">
        <v>148321</v>
      </c>
      <c r="AD1852">
        <v>2654468</v>
      </c>
      <c r="AE1852">
        <v>47</v>
      </c>
      <c r="AF1852">
        <v>375</v>
      </c>
    </row>
    <row r="1853" spans="1:32" x14ac:dyDescent="0.3">
      <c r="A1853" s="86" t="s">
        <v>334</v>
      </c>
      <c r="B1853" s="53"/>
      <c r="C1853" s="53"/>
      <c r="D1853" s="87">
        <f>Vertices[[#This Row],[followersCount]]/100000</f>
        <v>3.3160000000000002E-2</v>
      </c>
      <c r="E1853" s="84"/>
      <c r="F1853" s="15"/>
      <c r="G1853" s="15"/>
      <c r="H1853" s="67" t="str">
        <f>IF(Vertices[[#This Row],[Size]]&gt;50,Vertices[[#This Row],[Vertex]],"")</f>
        <v/>
      </c>
      <c r="I1853" s="67"/>
      <c r="J1853" s="67"/>
      <c r="K1853" s="16"/>
      <c r="L1853" s="88"/>
      <c r="M1853" s="89">
        <v>2698.43212890625</v>
      </c>
      <c r="N1853" s="89">
        <v>6907.322265625</v>
      </c>
      <c r="O1853" s="78"/>
      <c r="P1853" s="90"/>
      <c r="Q1853" s="90"/>
      <c r="R1853" s="116"/>
      <c r="S1853" s="116"/>
      <c r="T1853" s="116"/>
      <c r="U1853" s="116"/>
      <c r="V1853" s="117"/>
      <c r="W1853" s="117"/>
      <c r="X1853" s="117"/>
      <c r="Y1853" s="117"/>
      <c r="Z1853" s="51"/>
      <c r="AA1853" s="85">
        <v>1853</v>
      </c>
      <c r="AB1853" s="85"/>
      <c r="AC1853">
        <v>13009</v>
      </c>
      <c r="AD1853">
        <v>3316</v>
      </c>
      <c r="AE1853">
        <v>999</v>
      </c>
      <c r="AF1853">
        <v>1501</v>
      </c>
    </row>
    <row r="1854" spans="1:32" x14ac:dyDescent="0.3">
      <c r="A1854" s="86" t="s">
        <v>335</v>
      </c>
      <c r="B1854" s="53"/>
      <c r="C1854" s="53"/>
      <c r="D1854" s="87">
        <f>Vertices[[#This Row],[followersCount]]/100000</f>
        <v>2.3959999999999999E-2</v>
      </c>
      <c r="E1854" s="84"/>
      <c r="F1854" s="15"/>
      <c r="G1854" s="15"/>
      <c r="H1854" s="67" t="str">
        <f>IF(Vertices[[#This Row],[Size]]&gt;50,Vertices[[#This Row],[Vertex]],"")</f>
        <v/>
      </c>
      <c r="I1854" s="67"/>
      <c r="J1854" s="67"/>
      <c r="K1854" s="16"/>
      <c r="L1854" s="88"/>
      <c r="M1854" s="89">
        <v>3965.51953125</v>
      </c>
      <c r="N1854" s="89">
        <v>5229.09619140625</v>
      </c>
      <c r="O1854" s="78"/>
      <c r="P1854" s="90"/>
      <c r="Q1854" s="90"/>
      <c r="R1854" s="116"/>
      <c r="S1854" s="116"/>
      <c r="T1854" s="116"/>
      <c r="U1854" s="116"/>
      <c r="V1854" s="117"/>
      <c r="W1854" s="117"/>
      <c r="X1854" s="117"/>
      <c r="Y1854" s="117"/>
      <c r="Z1854" s="51"/>
      <c r="AA1854" s="85">
        <v>1854</v>
      </c>
      <c r="AB1854" s="85"/>
      <c r="AC1854">
        <v>13631</v>
      </c>
      <c r="AD1854">
        <v>2396</v>
      </c>
      <c r="AE1854">
        <v>5946</v>
      </c>
      <c r="AF1854">
        <v>1713</v>
      </c>
    </row>
    <row r="1855" spans="1:32" x14ac:dyDescent="0.3">
      <c r="A1855" s="86" t="s">
        <v>336</v>
      </c>
      <c r="B1855" s="53"/>
      <c r="C1855" s="53"/>
      <c r="D1855" s="87">
        <f>Vertices[[#This Row],[followersCount]]/100000</f>
        <v>2.0200000000000001E-3</v>
      </c>
      <c r="E1855" s="84"/>
      <c r="F1855" s="15"/>
      <c r="G1855" s="15"/>
      <c r="H1855" s="67" t="str">
        <f>IF(Vertices[[#This Row],[Size]]&gt;50,Vertices[[#This Row],[Vertex]],"")</f>
        <v/>
      </c>
      <c r="I1855" s="67"/>
      <c r="J1855" s="67"/>
      <c r="K1855" s="16"/>
      <c r="L1855" s="88"/>
      <c r="M1855" s="89">
        <v>4140.81640625</v>
      </c>
      <c r="N1855" s="89">
        <v>8599.177734375</v>
      </c>
      <c r="O1855" s="78"/>
      <c r="P1855" s="90"/>
      <c r="Q1855" s="90"/>
      <c r="R1855" s="116"/>
      <c r="S1855" s="116"/>
      <c r="T1855" s="116"/>
      <c r="U1855" s="116"/>
      <c r="V1855" s="117"/>
      <c r="W1855" s="117"/>
      <c r="X1855" s="117"/>
      <c r="Y1855" s="117"/>
      <c r="Z1855" s="51"/>
      <c r="AA1855" s="85">
        <v>1855</v>
      </c>
      <c r="AB1855" s="85"/>
      <c r="AC1855">
        <v>98</v>
      </c>
      <c r="AD1855">
        <v>202</v>
      </c>
      <c r="AE1855">
        <v>98</v>
      </c>
      <c r="AF1855">
        <v>200</v>
      </c>
    </row>
    <row r="1856" spans="1:32" x14ac:dyDescent="0.3">
      <c r="A1856" s="86" t="s">
        <v>337</v>
      </c>
      <c r="B1856" s="53"/>
      <c r="C1856" s="53"/>
      <c r="D1856" s="87">
        <f>Vertices[[#This Row],[followersCount]]/100000</f>
        <v>1.2500000000000001E-2</v>
      </c>
      <c r="E1856" s="84"/>
      <c r="F1856" s="15"/>
      <c r="G1856" s="15"/>
      <c r="H1856" s="67" t="str">
        <f>IF(Vertices[[#This Row],[Size]]&gt;50,Vertices[[#This Row],[Vertex]],"")</f>
        <v/>
      </c>
      <c r="I1856" s="67"/>
      <c r="J1856" s="67"/>
      <c r="K1856" s="16"/>
      <c r="L1856" s="88"/>
      <c r="M1856" s="89">
        <v>6595.57861328125</v>
      </c>
      <c r="N1856" s="89">
        <v>7302.1572265625</v>
      </c>
      <c r="O1856" s="78"/>
      <c r="P1856" s="90"/>
      <c r="Q1856" s="90"/>
      <c r="R1856" s="116"/>
      <c r="S1856" s="116"/>
      <c r="T1856" s="116"/>
      <c r="U1856" s="116"/>
      <c r="V1856" s="117"/>
      <c r="W1856" s="117"/>
      <c r="X1856" s="117"/>
      <c r="Y1856" s="117"/>
      <c r="Z1856" s="51"/>
      <c r="AA1856" s="85">
        <v>1856</v>
      </c>
      <c r="AB1856" s="85"/>
      <c r="AC1856">
        <v>1433</v>
      </c>
      <c r="AD1856">
        <v>1250</v>
      </c>
      <c r="AE1856">
        <v>51</v>
      </c>
      <c r="AF1856">
        <v>122</v>
      </c>
    </row>
    <row r="1857" spans="1:32" x14ac:dyDescent="0.3">
      <c r="A1857" s="86" t="s">
        <v>338</v>
      </c>
      <c r="B1857" s="53"/>
      <c r="C1857" s="53"/>
      <c r="D1857" s="87">
        <f>Vertices[[#This Row],[followersCount]]/100000</f>
        <v>1.546E-2</v>
      </c>
      <c r="E1857" s="84"/>
      <c r="F1857" s="15"/>
      <c r="G1857" s="15"/>
      <c r="H1857" s="67" t="str">
        <f>IF(Vertices[[#This Row],[Size]]&gt;50,Vertices[[#This Row],[Vertex]],"")</f>
        <v/>
      </c>
      <c r="I1857" s="67"/>
      <c r="J1857" s="67"/>
      <c r="K1857" s="16"/>
      <c r="L1857" s="88"/>
      <c r="M1857" s="89">
        <v>7239.8974609375</v>
      </c>
      <c r="N1857" s="89">
        <v>8370.943359375</v>
      </c>
      <c r="O1857" s="78"/>
      <c r="P1857" s="90"/>
      <c r="Q1857" s="90"/>
      <c r="R1857" s="116"/>
      <c r="S1857" s="116"/>
      <c r="T1857" s="116"/>
      <c r="U1857" s="116"/>
      <c r="V1857" s="117"/>
      <c r="W1857" s="117"/>
      <c r="X1857" s="117"/>
      <c r="Y1857" s="117"/>
      <c r="Z1857" s="51"/>
      <c r="AA1857" s="85">
        <v>1857</v>
      </c>
      <c r="AB1857" s="85"/>
      <c r="AC1857">
        <v>2636</v>
      </c>
      <c r="AD1857">
        <v>1546</v>
      </c>
      <c r="AE1857">
        <v>2</v>
      </c>
      <c r="AF1857">
        <v>29</v>
      </c>
    </row>
    <row r="1858" spans="1:32" x14ac:dyDescent="0.3">
      <c r="A1858" s="86" t="s">
        <v>339</v>
      </c>
      <c r="B1858" s="53"/>
      <c r="C1858" s="53"/>
      <c r="D1858" s="87">
        <f>Vertices[[#This Row],[followersCount]]/100000</f>
        <v>8.2500000000000004E-3</v>
      </c>
      <c r="E1858" s="84"/>
      <c r="F1858" s="15"/>
      <c r="G1858" s="15"/>
      <c r="H1858" s="67" t="str">
        <f>IF(Vertices[[#This Row],[Size]]&gt;50,Vertices[[#This Row],[Vertex]],"")</f>
        <v/>
      </c>
      <c r="I1858" s="67"/>
      <c r="J1858" s="67"/>
      <c r="K1858" s="16"/>
      <c r="L1858" s="88"/>
      <c r="M1858" s="89">
        <v>6485.56298828125</v>
      </c>
      <c r="N1858" s="89">
        <v>749.38800048828125</v>
      </c>
      <c r="O1858" s="78"/>
      <c r="P1858" s="90"/>
      <c r="Q1858" s="90"/>
      <c r="R1858" s="116"/>
      <c r="S1858" s="116"/>
      <c r="T1858" s="116"/>
      <c r="U1858" s="116"/>
      <c r="V1858" s="117"/>
      <c r="W1858" s="117"/>
      <c r="X1858" s="117"/>
      <c r="Y1858" s="117"/>
      <c r="Z1858" s="51"/>
      <c r="AA1858" s="85">
        <v>1858</v>
      </c>
      <c r="AB1858" s="85"/>
      <c r="AC1858">
        <v>2744</v>
      </c>
      <c r="AD1858">
        <v>825</v>
      </c>
      <c r="AE1858">
        <v>13</v>
      </c>
      <c r="AF1858">
        <v>184</v>
      </c>
    </row>
    <row r="1859" spans="1:32" x14ac:dyDescent="0.3">
      <c r="A1859" s="86" t="s">
        <v>340</v>
      </c>
      <c r="B1859" s="53"/>
      <c r="C1859" s="53"/>
      <c r="D1859" s="87">
        <f>Vertices[[#This Row],[followersCount]]/100000</f>
        <v>8.1300000000000001E-3</v>
      </c>
      <c r="E1859" s="84"/>
      <c r="F1859" s="15"/>
      <c r="G1859" s="15"/>
      <c r="H1859" s="67" t="str">
        <f>IF(Vertices[[#This Row],[Size]]&gt;50,Vertices[[#This Row],[Vertex]],"")</f>
        <v/>
      </c>
      <c r="I1859" s="67"/>
      <c r="J1859" s="67"/>
      <c r="K1859" s="16"/>
      <c r="L1859" s="88"/>
      <c r="M1859" s="89">
        <v>6786.3896484375</v>
      </c>
      <c r="N1859" s="89">
        <v>8430.0419921875</v>
      </c>
      <c r="O1859" s="78"/>
      <c r="P1859" s="90"/>
      <c r="Q1859" s="90"/>
      <c r="R1859" s="116"/>
      <c r="S1859" s="116"/>
      <c r="T1859" s="116"/>
      <c r="U1859" s="116"/>
      <c r="V1859" s="117"/>
      <c r="W1859" s="117"/>
      <c r="X1859" s="117"/>
      <c r="Y1859" s="117"/>
      <c r="Z1859" s="51"/>
      <c r="AA1859" s="85">
        <v>1859</v>
      </c>
      <c r="AB1859" s="85"/>
      <c r="AC1859">
        <v>4296</v>
      </c>
      <c r="AD1859">
        <v>813</v>
      </c>
      <c r="AE1859">
        <v>984</v>
      </c>
      <c r="AF1859">
        <v>589</v>
      </c>
    </row>
    <row r="1860" spans="1:32" x14ac:dyDescent="0.3">
      <c r="A1860" s="86" t="s">
        <v>341</v>
      </c>
      <c r="B1860" s="53"/>
      <c r="C1860" s="53"/>
      <c r="D1860" s="87">
        <f>Vertices[[#This Row],[followersCount]]/100000</f>
        <v>1.942E-2</v>
      </c>
      <c r="E1860" s="84"/>
      <c r="F1860" s="15"/>
      <c r="G1860" s="15"/>
      <c r="H1860" s="67" t="str">
        <f>IF(Vertices[[#This Row],[Size]]&gt;50,Vertices[[#This Row],[Vertex]],"")</f>
        <v/>
      </c>
      <c r="I1860" s="67"/>
      <c r="J1860" s="67"/>
      <c r="K1860" s="16"/>
      <c r="L1860" s="88"/>
      <c r="M1860" s="89">
        <v>1101.43310546875</v>
      </c>
      <c r="N1860" s="89">
        <v>7708.92236328125</v>
      </c>
      <c r="O1860" s="78"/>
      <c r="P1860" s="90"/>
      <c r="Q1860" s="90"/>
      <c r="R1860" s="116"/>
      <c r="S1860" s="116"/>
      <c r="T1860" s="116"/>
      <c r="U1860" s="116"/>
      <c r="V1860" s="117"/>
      <c r="W1860" s="117"/>
      <c r="X1860" s="117"/>
      <c r="Y1860" s="117"/>
      <c r="Z1860" s="51"/>
      <c r="AA1860" s="85">
        <v>1860</v>
      </c>
      <c r="AB1860" s="85"/>
      <c r="AC1860">
        <v>5944</v>
      </c>
      <c r="AD1860">
        <v>1942</v>
      </c>
      <c r="AE1860">
        <v>108</v>
      </c>
      <c r="AF1860">
        <v>3326</v>
      </c>
    </row>
    <row r="1861" spans="1:32" x14ac:dyDescent="0.3">
      <c r="A1861" s="86" t="s">
        <v>342</v>
      </c>
      <c r="B1861" s="53"/>
      <c r="C1861" s="53"/>
      <c r="D1861" s="87">
        <f>Vertices[[#This Row],[followersCount]]/100000</f>
        <v>0.10033</v>
      </c>
      <c r="E1861" s="84"/>
      <c r="F1861" s="15"/>
      <c r="G1861" s="15"/>
      <c r="H1861" s="67" t="str">
        <f>IF(Vertices[[#This Row],[Size]]&gt;50,Vertices[[#This Row],[Vertex]],"")</f>
        <v/>
      </c>
      <c r="I1861" s="67"/>
      <c r="J1861" s="67"/>
      <c r="K1861" s="16"/>
      <c r="L1861" s="88"/>
      <c r="M1861" s="89">
        <v>7944.90966796875</v>
      </c>
      <c r="N1861" s="89">
        <v>7797.7734375</v>
      </c>
      <c r="O1861" s="78"/>
      <c r="P1861" s="90"/>
      <c r="Q1861" s="90"/>
      <c r="R1861" s="116"/>
      <c r="S1861" s="116"/>
      <c r="T1861" s="116"/>
      <c r="U1861" s="116"/>
      <c r="V1861" s="117"/>
      <c r="W1861" s="117"/>
      <c r="X1861" s="117"/>
      <c r="Y1861" s="117"/>
      <c r="Z1861" s="51"/>
      <c r="AA1861" s="85">
        <v>1861</v>
      </c>
      <c r="AB1861" s="85"/>
      <c r="AC1861">
        <v>66752</v>
      </c>
      <c r="AD1861">
        <v>10033</v>
      </c>
      <c r="AE1861">
        <v>4</v>
      </c>
      <c r="AF1861">
        <v>269</v>
      </c>
    </row>
    <row r="1862" spans="1:32" x14ac:dyDescent="0.3">
      <c r="A1862" s="86" t="s">
        <v>343</v>
      </c>
      <c r="B1862" s="53"/>
      <c r="C1862" s="53"/>
      <c r="D1862" s="87">
        <f>Vertices[[#This Row],[followersCount]]/100000</f>
        <v>4.8719999999999999E-2</v>
      </c>
      <c r="E1862" s="84"/>
      <c r="F1862" s="15"/>
      <c r="G1862" s="15"/>
      <c r="H1862" s="67" t="str">
        <f>IF(Vertices[[#This Row],[Size]]&gt;50,Vertices[[#This Row],[Vertex]],"")</f>
        <v/>
      </c>
      <c r="I1862" s="67"/>
      <c r="J1862" s="67"/>
      <c r="K1862" s="16"/>
      <c r="L1862" s="88"/>
      <c r="M1862" s="89">
        <v>412.25186157226563</v>
      </c>
      <c r="N1862" s="89">
        <v>4136.60498046875</v>
      </c>
      <c r="O1862" s="78"/>
      <c r="P1862" s="90"/>
      <c r="Q1862" s="90"/>
      <c r="R1862" s="116"/>
      <c r="S1862" s="116"/>
      <c r="T1862" s="116"/>
      <c r="U1862" s="116"/>
      <c r="V1862" s="117"/>
      <c r="W1862" s="117"/>
      <c r="X1862" s="117"/>
      <c r="Y1862" s="117"/>
      <c r="Z1862" s="51"/>
      <c r="AA1862" s="85">
        <v>1862</v>
      </c>
      <c r="AB1862" s="85"/>
      <c r="AC1862">
        <v>14084</v>
      </c>
      <c r="AD1862">
        <v>4872</v>
      </c>
      <c r="AE1862">
        <v>988</v>
      </c>
      <c r="AF1862">
        <v>3282</v>
      </c>
    </row>
    <row r="1863" spans="1:32" x14ac:dyDescent="0.3">
      <c r="A1863" s="86" t="s">
        <v>344</v>
      </c>
      <c r="B1863" s="53"/>
      <c r="C1863" s="53"/>
      <c r="D1863" s="87">
        <f>Vertices[[#This Row],[followersCount]]/100000</f>
        <v>4.1410000000000002E-2</v>
      </c>
      <c r="E1863" s="84"/>
      <c r="F1863" s="15"/>
      <c r="G1863" s="15"/>
      <c r="H1863" s="67" t="str">
        <f>IF(Vertices[[#This Row],[Size]]&gt;50,Vertices[[#This Row],[Vertex]],"")</f>
        <v/>
      </c>
      <c r="I1863" s="67"/>
      <c r="J1863" s="67"/>
      <c r="K1863" s="16"/>
      <c r="L1863" s="88"/>
      <c r="M1863" s="89">
        <v>5347.94873046875</v>
      </c>
      <c r="N1863" s="89">
        <v>6526.24169921875</v>
      </c>
      <c r="O1863" s="78"/>
      <c r="P1863" s="90"/>
      <c r="Q1863" s="90"/>
      <c r="R1863" s="116"/>
      <c r="S1863" s="116"/>
      <c r="T1863" s="116"/>
      <c r="U1863" s="116"/>
      <c r="V1863" s="117"/>
      <c r="W1863" s="117"/>
      <c r="X1863" s="117"/>
      <c r="Y1863" s="117"/>
      <c r="Z1863" s="51"/>
      <c r="AA1863" s="85">
        <v>1863</v>
      </c>
      <c r="AB1863" s="85"/>
      <c r="AC1863">
        <v>7067</v>
      </c>
      <c r="AD1863">
        <v>4141</v>
      </c>
      <c r="AE1863">
        <v>263</v>
      </c>
      <c r="AF1863">
        <v>1104</v>
      </c>
    </row>
    <row r="1864" spans="1:32" x14ac:dyDescent="0.3">
      <c r="A1864" s="86" t="s">
        <v>345</v>
      </c>
      <c r="B1864" s="53"/>
      <c r="C1864" s="53"/>
      <c r="D1864" s="87">
        <f>Vertices[[#This Row],[followersCount]]/100000</f>
        <v>1.004E-2</v>
      </c>
      <c r="E1864" s="84"/>
      <c r="F1864" s="15"/>
      <c r="G1864" s="15"/>
      <c r="H1864" s="67" t="str">
        <f>IF(Vertices[[#This Row],[Size]]&gt;50,Vertices[[#This Row],[Vertex]],"")</f>
        <v/>
      </c>
      <c r="I1864" s="67"/>
      <c r="J1864" s="67"/>
      <c r="K1864" s="16"/>
      <c r="L1864" s="88"/>
      <c r="M1864" s="89">
        <v>5840.72119140625</v>
      </c>
      <c r="N1864" s="89">
        <v>9070.91796875</v>
      </c>
      <c r="O1864" s="78"/>
      <c r="P1864" s="90"/>
      <c r="Q1864" s="90"/>
      <c r="R1864" s="116"/>
      <c r="S1864" s="116"/>
      <c r="T1864" s="116"/>
      <c r="U1864" s="116"/>
      <c r="V1864" s="117"/>
      <c r="W1864" s="117"/>
      <c r="X1864" s="117"/>
      <c r="Y1864" s="117"/>
      <c r="Z1864" s="51"/>
      <c r="AA1864" s="85">
        <v>1864</v>
      </c>
      <c r="AB1864" s="85"/>
      <c r="AC1864">
        <v>14029</v>
      </c>
      <c r="AD1864">
        <v>1004</v>
      </c>
      <c r="AE1864">
        <v>17</v>
      </c>
      <c r="AF1864">
        <v>243</v>
      </c>
    </row>
    <row r="1865" spans="1:32" x14ac:dyDescent="0.3">
      <c r="A1865" s="86" t="s">
        <v>346</v>
      </c>
      <c r="B1865" s="53"/>
      <c r="C1865" s="53"/>
      <c r="D1865" s="87">
        <f>Vertices[[#This Row],[followersCount]]/100000</f>
        <v>1.487E-2</v>
      </c>
      <c r="E1865" s="84"/>
      <c r="F1865" s="15"/>
      <c r="G1865" s="15"/>
      <c r="H1865" s="67" t="str">
        <f>IF(Vertices[[#This Row],[Size]]&gt;50,Vertices[[#This Row],[Vertex]],"")</f>
        <v/>
      </c>
      <c r="I1865" s="67"/>
      <c r="J1865" s="67"/>
      <c r="K1865" s="16"/>
      <c r="L1865" s="88"/>
      <c r="M1865" s="89">
        <v>6667.56298828125</v>
      </c>
      <c r="N1865" s="89">
        <v>9158.4384765625</v>
      </c>
      <c r="O1865" s="78"/>
      <c r="P1865" s="90"/>
      <c r="Q1865" s="90"/>
      <c r="R1865" s="116"/>
      <c r="S1865" s="116"/>
      <c r="T1865" s="116"/>
      <c r="U1865" s="116"/>
      <c r="V1865" s="117"/>
      <c r="W1865" s="117"/>
      <c r="X1865" s="117"/>
      <c r="Y1865" s="117"/>
      <c r="Z1865" s="51"/>
      <c r="AA1865" s="85">
        <v>1865</v>
      </c>
      <c r="AB1865" s="85"/>
      <c r="AC1865">
        <v>1321</v>
      </c>
      <c r="AD1865">
        <v>1487</v>
      </c>
      <c r="AE1865">
        <v>1786</v>
      </c>
      <c r="AF1865">
        <v>434</v>
      </c>
    </row>
    <row r="1866" spans="1:32" x14ac:dyDescent="0.3">
      <c r="A1866" s="86" t="s">
        <v>347</v>
      </c>
      <c r="B1866" s="53"/>
      <c r="C1866" s="53"/>
      <c r="D1866" s="87">
        <f>Vertices[[#This Row],[followersCount]]/100000</f>
        <v>1.73E-3</v>
      </c>
      <c r="E1866" s="84"/>
      <c r="F1866" s="15"/>
      <c r="G1866" s="15"/>
      <c r="H1866" s="67" t="str">
        <f>IF(Vertices[[#This Row],[Size]]&gt;50,Vertices[[#This Row],[Vertex]],"")</f>
        <v/>
      </c>
      <c r="I1866" s="67"/>
      <c r="J1866" s="67"/>
      <c r="K1866" s="16"/>
      <c r="L1866" s="88"/>
      <c r="M1866" s="89">
        <v>4903.302734375</v>
      </c>
      <c r="N1866" s="89">
        <v>9409.1337890625</v>
      </c>
      <c r="O1866" s="78"/>
      <c r="P1866" s="90"/>
      <c r="Q1866" s="90"/>
      <c r="R1866" s="116"/>
      <c r="S1866" s="116"/>
      <c r="T1866" s="116"/>
      <c r="U1866" s="116"/>
      <c r="V1866" s="117"/>
      <c r="W1866" s="117"/>
      <c r="X1866" s="117"/>
      <c r="Y1866" s="117"/>
      <c r="Z1866" s="51"/>
      <c r="AA1866" s="85">
        <v>1866</v>
      </c>
      <c r="AB1866" s="85"/>
      <c r="AC1866">
        <v>752</v>
      </c>
      <c r="AD1866">
        <v>173</v>
      </c>
      <c r="AE1866">
        <v>35</v>
      </c>
      <c r="AF1866">
        <v>445</v>
      </c>
    </row>
    <row r="1867" spans="1:32" x14ac:dyDescent="0.3">
      <c r="A1867" s="86" t="s">
        <v>348</v>
      </c>
      <c r="B1867" s="53"/>
      <c r="C1867" s="53"/>
      <c r="D1867" s="87">
        <f>Vertices[[#This Row],[followersCount]]/100000</f>
        <v>0.14013999999999999</v>
      </c>
      <c r="E1867" s="84"/>
      <c r="F1867" s="15"/>
      <c r="G1867" s="15"/>
      <c r="H1867" s="67" t="str">
        <f>IF(Vertices[[#This Row],[Size]]&gt;50,Vertices[[#This Row],[Vertex]],"")</f>
        <v/>
      </c>
      <c r="I1867" s="67"/>
      <c r="J1867" s="67"/>
      <c r="K1867" s="16"/>
      <c r="L1867" s="88"/>
      <c r="M1867" s="89">
        <v>3572.62890625</v>
      </c>
      <c r="N1867" s="89">
        <v>7364.1728515625</v>
      </c>
      <c r="O1867" s="78"/>
      <c r="P1867" s="90"/>
      <c r="Q1867" s="90"/>
      <c r="R1867" s="116"/>
      <c r="S1867" s="116"/>
      <c r="T1867" s="116"/>
      <c r="U1867" s="116"/>
      <c r="V1867" s="117"/>
      <c r="W1867" s="117"/>
      <c r="X1867" s="117"/>
      <c r="Y1867" s="117"/>
      <c r="Z1867" s="51"/>
      <c r="AA1867" s="85">
        <v>1867</v>
      </c>
      <c r="AB1867" s="85"/>
      <c r="AC1867">
        <v>13196</v>
      </c>
      <c r="AD1867">
        <v>14014</v>
      </c>
      <c r="AE1867">
        <v>6181</v>
      </c>
      <c r="AF1867">
        <v>2672</v>
      </c>
    </row>
    <row r="1868" spans="1:32" x14ac:dyDescent="0.3">
      <c r="A1868" s="86" t="s">
        <v>196</v>
      </c>
      <c r="B1868" s="53"/>
      <c r="C1868" s="53"/>
      <c r="D1868" s="87">
        <f>Vertices[[#This Row],[followersCount]]/100000</f>
        <v>0.14127000000000001</v>
      </c>
      <c r="E1868" s="84"/>
      <c r="F1868" s="15"/>
      <c r="G1868" s="15"/>
      <c r="H1868" s="67" t="str">
        <f>IF(Vertices[[#This Row],[Size]]&gt;50,Vertices[[#This Row],[Vertex]],"")</f>
        <v/>
      </c>
      <c r="I1868" s="67"/>
      <c r="J1868" s="67"/>
      <c r="K1868" s="16"/>
      <c r="L1868" s="88"/>
      <c r="M1868" s="89">
        <v>1538.341796875</v>
      </c>
      <c r="N1868" s="89">
        <v>5526.9658203125</v>
      </c>
      <c r="O1868" s="78"/>
      <c r="P1868" s="90"/>
      <c r="Q1868" s="90"/>
      <c r="R1868" s="116"/>
      <c r="S1868" s="116"/>
      <c r="T1868" s="116"/>
      <c r="U1868" s="116"/>
      <c r="V1868" s="117"/>
      <c r="W1868" s="117"/>
      <c r="X1868" s="117"/>
      <c r="Y1868" s="117"/>
      <c r="Z1868" s="51"/>
      <c r="AA1868" s="85">
        <v>1868</v>
      </c>
      <c r="AB1868" s="85"/>
      <c r="AC1868">
        <v>4377</v>
      </c>
      <c r="AD1868">
        <v>14127</v>
      </c>
      <c r="AE1868">
        <v>2</v>
      </c>
      <c r="AF1868">
        <v>399</v>
      </c>
    </row>
    <row r="1869" spans="1:32" x14ac:dyDescent="0.3">
      <c r="A1869" s="86" t="s">
        <v>349</v>
      </c>
      <c r="B1869" s="53"/>
      <c r="C1869" s="53"/>
      <c r="D1869" s="87">
        <f>Vertices[[#This Row],[followersCount]]/100000</f>
        <v>3.9699999999999999E-2</v>
      </c>
      <c r="E1869" s="84"/>
      <c r="F1869" s="15"/>
      <c r="G1869" s="15"/>
      <c r="H1869" s="67" t="str">
        <f>IF(Vertices[[#This Row],[Size]]&gt;50,Vertices[[#This Row],[Vertex]],"")</f>
        <v/>
      </c>
      <c r="I1869" s="67"/>
      <c r="J1869" s="67"/>
      <c r="K1869" s="16"/>
      <c r="L1869" s="88"/>
      <c r="M1869" s="89">
        <v>8448.755859375</v>
      </c>
      <c r="N1869" s="89">
        <v>8194.34765625</v>
      </c>
      <c r="O1869" s="78"/>
      <c r="P1869" s="90"/>
      <c r="Q1869" s="90"/>
      <c r="R1869" s="116"/>
      <c r="S1869" s="116"/>
      <c r="T1869" s="116"/>
      <c r="U1869" s="116"/>
      <c r="V1869" s="117"/>
      <c r="W1869" s="117"/>
      <c r="X1869" s="117"/>
      <c r="Y1869" s="117"/>
      <c r="Z1869" s="51"/>
      <c r="AA1869" s="85">
        <v>1869</v>
      </c>
      <c r="AB1869" s="85"/>
      <c r="AC1869">
        <v>699</v>
      </c>
      <c r="AD1869">
        <v>3970</v>
      </c>
      <c r="AE1869">
        <v>0</v>
      </c>
      <c r="AF1869">
        <v>686</v>
      </c>
    </row>
    <row r="1870" spans="1:32" x14ac:dyDescent="0.3">
      <c r="A1870" s="86" t="s">
        <v>350</v>
      </c>
      <c r="B1870" s="53"/>
      <c r="C1870" s="53"/>
      <c r="D1870" s="87">
        <f>Vertices[[#This Row],[followersCount]]/100000</f>
        <v>0.78813999999999995</v>
      </c>
      <c r="E1870" s="84"/>
      <c r="F1870" s="15"/>
      <c r="G1870" s="15"/>
      <c r="H1870" s="67" t="str">
        <f>IF(Vertices[[#This Row],[Size]]&gt;50,Vertices[[#This Row],[Vertex]],"")</f>
        <v/>
      </c>
      <c r="I1870" s="67"/>
      <c r="J1870" s="67"/>
      <c r="K1870" s="16"/>
      <c r="L1870" s="88"/>
      <c r="M1870" s="89">
        <v>6971.80908203125</v>
      </c>
      <c r="N1870" s="89">
        <v>3366.563232421875</v>
      </c>
      <c r="O1870" s="78"/>
      <c r="P1870" s="90"/>
      <c r="Q1870" s="90"/>
      <c r="R1870" s="116"/>
      <c r="S1870" s="116"/>
      <c r="T1870" s="116"/>
      <c r="U1870" s="116"/>
      <c r="V1870" s="117"/>
      <c r="W1870" s="117"/>
      <c r="X1870" s="117"/>
      <c r="Y1870" s="117"/>
      <c r="Z1870" s="51"/>
      <c r="AA1870" s="85">
        <v>1870</v>
      </c>
      <c r="AB1870" s="85"/>
      <c r="AC1870">
        <v>21343</v>
      </c>
      <c r="AD1870">
        <v>78814</v>
      </c>
      <c r="AE1870">
        <v>1280</v>
      </c>
      <c r="AF1870">
        <v>593</v>
      </c>
    </row>
    <row r="1871" spans="1:32" x14ac:dyDescent="0.3">
      <c r="A1871" s="86" t="s">
        <v>351</v>
      </c>
      <c r="B1871" s="53"/>
      <c r="C1871" s="53"/>
      <c r="D1871" s="87">
        <f>Vertices[[#This Row],[followersCount]]/100000</f>
        <v>1.393E-2</v>
      </c>
      <c r="E1871" s="84"/>
      <c r="F1871" s="15"/>
      <c r="G1871" s="15"/>
      <c r="H1871" s="67" t="str">
        <f>IF(Vertices[[#This Row],[Size]]&gt;50,Vertices[[#This Row],[Vertex]],"")</f>
        <v/>
      </c>
      <c r="I1871" s="67"/>
      <c r="J1871" s="67"/>
      <c r="K1871" s="16"/>
      <c r="L1871" s="88"/>
      <c r="M1871" s="89">
        <v>3350.3798828125</v>
      </c>
      <c r="N1871" s="89">
        <v>6002.84130859375</v>
      </c>
      <c r="O1871" s="78"/>
      <c r="P1871" s="90"/>
      <c r="Q1871" s="90"/>
      <c r="R1871" s="116"/>
      <c r="S1871" s="116"/>
      <c r="T1871" s="116"/>
      <c r="U1871" s="116"/>
      <c r="V1871" s="117"/>
      <c r="W1871" s="117"/>
      <c r="X1871" s="117"/>
      <c r="Y1871" s="117"/>
      <c r="Z1871" s="51"/>
      <c r="AA1871" s="85">
        <v>1871</v>
      </c>
      <c r="AB1871" s="85"/>
      <c r="AC1871">
        <v>386</v>
      </c>
      <c r="AD1871">
        <v>1393</v>
      </c>
      <c r="AE1871">
        <v>129</v>
      </c>
      <c r="AF1871">
        <v>2542</v>
      </c>
    </row>
    <row r="1872" spans="1:32" x14ac:dyDescent="0.3">
      <c r="A1872" s="86" t="s">
        <v>352</v>
      </c>
      <c r="B1872" s="53"/>
      <c r="C1872" s="53"/>
      <c r="D1872" s="87">
        <f>Vertices[[#This Row],[followersCount]]/100000</f>
        <v>0.34681000000000001</v>
      </c>
      <c r="E1872" s="84"/>
      <c r="F1872" s="15"/>
      <c r="G1872" s="15"/>
      <c r="H1872" s="67" t="str">
        <f>IF(Vertices[[#This Row],[Size]]&gt;50,Vertices[[#This Row],[Vertex]],"")</f>
        <v/>
      </c>
      <c r="I1872" s="67"/>
      <c r="J1872" s="67"/>
      <c r="K1872" s="16"/>
      <c r="L1872" s="88"/>
      <c r="M1872" s="89">
        <v>7061.35888671875</v>
      </c>
      <c r="N1872" s="89">
        <v>7948.6591796875</v>
      </c>
      <c r="O1872" s="78"/>
      <c r="P1872" s="90"/>
      <c r="Q1872" s="90"/>
      <c r="R1872" s="116"/>
      <c r="S1872" s="116"/>
      <c r="T1872" s="116"/>
      <c r="U1872" s="116"/>
      <c r="V1872" s="117"/>
      <c r="W1872" s="117"/>
      <c r="X1872" s="117"/>
      <c r="Y1872" s="117"/>
      <c r="Z1872" s="51"/>
      <c r="AA1872" s="85">
        <v>1872</v>
      </c>
      <c r="AB1872" s="85"/>
      <c r="AC1872">
        <v>3764</v>
      </c>
      <c r="AD1872">
        <v>34681</v>
      </c>
      <c r="AE1872">
        <v>183</v>
      </c>
      <c r="AF1872">
        <v>63</v>
      </c>
    </row>
    <row r="1873" spans="1:32" x14ac:dyDescent="0.3">
      <c r="A1873" s="86" t="s">
        <v>353</v>
      </c>
      <c r="B1873" s="53"/>
      <c r="C1873" s="53"/>
      <c r="D1873" s="87">
        <f>Vertices[[#This Row],[followersCount]]/100000</f>
        <v>4.369E-2</v>
      </c>
      <c r="E1873" s="84"/>
      <c r="F1873" s="15"/>
      <c r="G1873" s="15"/>
      <c r="H1873" s="67" t="str">
        <f>IF(Vertices[[#This Row],[Size]]&gt;50,Vertices[[#This Row],[Vertex]],"")</f>
        <v/>
      </c>
      <c r="I1873" s="67"/>
      <c r="J1873" s="67"/>
      <c r="K1873" s="16"/>
      <c r="L1873" s="88"/>
      <c r="M1873" s="89">
        <v>5593.1396484375</v>
      </c>
      <c r="N1873" s="89">
        <v>7196.7783203125</v>
      </c>
      <c r="O1873" s="78"/>
      <c r="P1873" s="90"/>
      <c r="Q1873" s="90"/>
      <c r="R1873" s="116"/>
      <c r="S1873" s="116"/>
      <c r="T1873" s="116"/>
      <c r="U1873" s="116"/>
      <c r="V1873" s="117"/>
      <c r="W1873" s="117"/>
      <c r="X1873" s="117"/>
      <c r="Y1873" s="117"/>
      <c r="Z1873" s="51"/>
      <c r="AA1873" s="85">
        <v>1873</v>
      </c>
      <c r="AB1873" s="85"/>
      <c r="AC1873">
        <v>11752</v>
      </c>
      <c r="AD1873">
        <v>4369</v>
      </c>
      <c r="AE1873">
        <v>575</v>
      </c>
      <c r="AF1873">
        <v>789</v>
      </c>
    </row>
    <row r="1874" spans="1:32" x14ac:dyDescent="0.3">
      <c r="A1874" s="86" t="s">
        <v>354</v>
      </c>
      <c r="B1874" s="53"/>
      <c r="C1874" s="53"/>
      <c r="D1874" s="87">
        <f>Vertices[[#This Row],[followersCount]]/100000</f>
        <v>0.2359</v>
      </c>
      <c r="E1874" s="84"/>
      <c r="F1874" s="15"/>
      <c r="G1874" s="15"/>
      <c r="H1874" s="67" t="str">
        <f>IF(Vertices[[#This Row],[Size]]&gt;50,Vertices[[#This Row],[Vertex]],"")</f>
        <v/>
      </c>
      <c r="I1874" s="67"/>
      <c r="J1874" s="67"/>
      <c r="K1874" s="16"/>
      <c r="L1874" s="88"/>
      <c r="M1874" s="89">
        <v>1291.763916015625</v>
      </c>
      <c r="N1874" s="89">
        <v>7418.2333984375</v>
      </c>
      <c r="O1874" s="78"/>
      <c r="P1874" s="90"/>
      <c r="Q1874" s="90"/>
      <c r="R1874" s="116"/>
      <c r="S1874" s="116"/>
      <c r="T1874" s="116"/>
      <c r="U1874" s="116"/>
      <c r="V1874" s="117"/>
      <c r="W1874" s="117"/>
      <c r="X1874" s="117"/>
      <c r="Y1874" s="117"/>
      <c r="Z1874" s="51"/>
      <c r="AA1874" s="85">
        <v>1874</v>
      </c>
      <c r="AB1874" s="85"/>
      <c r="AC1874">
        <v>13741</v>
      </c>
      <c r="AD1874">
        <v>23590</v>
      </c>
      <c r="AE1874">
        <v>863</v>
      </c>
      <c r="AF1874">
        <v>7216</v>
      </c>
    </row>
    <row r="1875" spans="1:32" x14ac:dyDescent="0.3">
      <c r="A1875" s="86" t="s">
        <v>355</v>
      </c>
      <c r="B1875" s="53"/>
      <c r="C1875" s="53"/>
      <c r="D1875" s="87">
        <f>Vertices[[#This Row],[followersCount]]/100000</f>
        <v>7.5700000000000003E-3</v>
      </c>
      <c r="E1875" s="84"/>
      <c r="F1875" s="15"/>
      <c r="G1875" s="15"/>
      <c r="H1875" s="67" t="str">
        <f>IF(Vertices[[#This Row],[Size]]&gt;50,Vertices[[#This Row],[Vertex]],"")</f>
        <v/>
      </c>
      <c r="I1875" s="67"/>
      <c r="J1875" s="67"/>
      <c r="K1875" s="16"/>
      <c r="L1875" s="88"/>
      <c r="M1875" s="89">
        <v>2944.50830078125</v>
      </c>
      <c r="N1875" s="89">
        <v>3845.7431640625</v>
      </c>
      <c r="O1875" s="78"/>
      <c r="P1875" s="90"/>
      <c r="Q1875" s="90"/>
      <c r="R1875" s="116"/>
      <c r="S1875" s="116"/>
      <c r="T1875" s="116"/>
      <c r="U1875" s="116"/>
      <c r="V1875" s="117"/>
      <c r="W1875" s="117"/>
      <c r="X1875" s="117"/>
      <c r="Y1875" s="117"/>
      <c r="Z1875" s="51"/>
      <c r="AA1875" s="85">
        <v>1875</v>
      </c>
      <c r="AB1875" s="85"/>
      <c r="AC1875">
        <v>795</v>
      </c>
      <c r="AD1875">
        <v>757</v>
      </c>
      <c r="AE1875">
        <v>640</v>
      </c>
      <c r="AF1875">
        <v>738</v>
      </c>
    </row>
    <row r="1876" spans="1:32" x14ac:dyDescent="0.3">
      <c r="A1876" s="86" t="s">
        <v>191</v>
      </c>
      <c r="B1876" s="53"/>
      <c r="C1876" s="53"/>
      <c r="D1876" s="87">
        <f>Vertices[[#This Row],[followersCount]]/100000</f>
        <v>0.23371</v>
      </c>
      <c r="E1876" s="84"/>
      <c r="F1876" s="15"/>
      <c r="G1876" s="15"/>
      <c r="H1876" s="67" t="str">
        <f>IF(Vertices[[#This Row],[Size]]&gt;50,Vertices[[#This Row],[Vertex]],"")</f>
        <v/>
      </c>
      <c r="I1876" s="67"/>
      <c r="J1876" s="67"/>
      <c r="K1876" s="16"/>
      <c r="L1876" s="88"/>
      <c r="M1876" s="89">
        <v>1412.3392333984375</v>
      </c>
      <c r="N1876" s="89">
        <v>5376.650390625</v>
      </c>
      <c r="O1876" s="78"/>
      <c r="P1876" s="90"/>
      <c r="Q1876" s="90"/>
      <c r="R1876" s="116"/>
      <c r="S1876" s="116"/>
      <c r="T1876" s="116"/>
      <c r="U1876" s="116"/>
      <c r="V1876" s="117"/>
      <c r="W1876" s="117"/>
      <c r="X1876" s="117"/>
      <c r="Y1876" s="117"/>
      <c r="Z1876" s="51"/>
      <c r="AA1876" s="85">
        <v>1876</v>
      </c>
      <c r="AB1876" s="85"/>
      <c r="AC1876">
        <v>17984</v>
      </c>
      <c r="AD1876">
        <v>23371</v>
      </c>
      <c r="AE1876">
        <v>134</v>
      </c>
      <c r="AF1876">
        <v>7601</v>
      </c>
    </row>
    <row r="1877" spans="1:32" x14ac:dyDescent="0.3">
      <c r="A1877" s="86" t="s">
        <v>356</v>
      </c>
      <c r="B1877" s="53"/>
      <c r="C1877" s="53"/>
      <c r="D1877" s="87">
        <f>Vertices[[#This Row],[followersCount]]/100000</f>
        <v>1.0580000000000001E-2</v>
      </c>
      <c r="E1877" s="84"/>
      <c r="F1877" s="15"/>
      <c r="G1877" s="15"/>
      <c r="H1877" s="67" t="str">
        <f>IF(Vertices[[#This Row],[Size]]&gt;50,Vertices[[#This Row],[Vertex]],"")</f>
        <v/>
      </c>
      <c r="I1877" s="67"/>
      <c r="J1877" s="67"/>
      <c r="K1877" s="16"/>
      <c r="L1877" s="88"/>
      <c r="M1877" s="89">
        <v>399.89547729492188</v>
      </c>
      <c r="N1877" s="89">
        <v>6628.51171875</v>
      </c>
      <c r="O1877" s="78"/>
      <c r="P1877" s="90"/>
      <c r="Q1877" s="90"/>
      <c r="R1877" s="116"/>
      <c r="S1877" s="116"/>
      <c r="T1877" s="116"/>
      <c r="U1877" s="116"/>
      <c r="V1877" s="117"/>
      <c r="W1877" s="117"/>
      <c r="X1877" s="117"/>
      <c r="Y1877" s="117"/>
      <c r="Z1877" s="51"/>
      <c r="AA1877" s="85">
        <v>1877</v>
      </c>
      <c r="AB1877" s="85"/>
      <c r="AC1877">
        <v>16241</v>
      </c>
      <c r="AD1877">
        <v>1058</v>
      </c>
      <c r="AE1877">
        <v>14454</v>
      </c>
      <c r="AF1877">
        <v>1395</v>
      </c>
    </row>
    <row r="1878" spans="1:32" x14ac:dyDescent="0.3">
      <c r="A1878" s="86" t="s">
        <v>357</v>
      </c>
      <c r="B1878" s="53"/>
      <c r="C1878" s="53"/>
      <c r="D1878" s="87">
        <f>Vertices[[#This Row],[followersCount]]/100000</f>
        <v>8.8260000000000005E-2</v>
      </c>
      <c r="E1878" s="84"/>
      <c r="F1878" s="15"/>
      <c r="G1878" s="15"/>
      <c r="H1878" s="67" t="str">
        <f>IF(Vertices[[#This Row],[Size]]&gt;50,Vertices[[#This Row],[Vertex]],"")</f>
        <v/>
      </c>
      <c r="I1878" s="67"/>
      <c r="J1878" s="67"/>
      <c r="K1878" s="16"/>
      <c r="L1878" s="88"/>
      <c r="M1878" s="89">
        <v>7097.10986328125</v>
      </c>
      <c r="N1878" s="89">
        <v>5130.67431640625</v>
      </c>
      <c r="O1878" s="78"/>
      <c r="P1878" s="90"/>
      <c r="Q1878" s="90"/>
      <c r="R1878" s="116"/>
      <c r="S1878" s="116"/>
      <c r="T1878" s="116"/>
      <c r="U1878" s="116"/>
      <c r="V1878" s="117"/>
      <c r="W1878" s="117"/>
      <c r="X1878" s="117"/>
      <c r="Y1878" s="117"/>
      <c r="Z1878" s="51"/>
      <c r="AA1878" s="85">
        <v>1878</v>
      </c>
      <c r="AB1878" s="85"/>
      <c r="AC1878">
        <v>9099</v>
      </c>
      <c r="AD1878">
        <v>8826</v>
      </c>
      <c r="AE1878">
        <v>231</v>
      </c>
      <c r="AF1878">
        <v>1693</v>
      </c>
    </row>
    <row r="1879" spans="1:32" x14ac:dyDescent="0.3">
      <c r="A1879" s="86" t="s">
        <v>358</v>
      </c>
      <c r="B1879" s="53"/>
      <c r="C1879" s="53"/>
      <c r="D1879" s="87">
        <f>Vertices[[#This Row],[followersCount]]/100000</f>
        <v>22.583780000000001</v>
      </c>
      <c r="E1879" s="84"/>
      <c r="F1879" s="15"/>
      <c r="G1879" s="15"/>
      <c r="H1879" s="67" t="str">
        <f>IF(Vertices[[#This Row],[Size]]&gt;50,Vertices[[#This Row],[Vertex]],"")</f>
        <v/>
      </c>
      <c r="I1879" s="67"/>
      <c r="J1879" s="67"/>
      <c r="K1879" s="16"/>
      <c r="L1879" s="88"/>
      <c r="M1879" s="89">
        <v>2156.75146484375</v>
      </c>
      <c r="N1879" s="89">
        <v>1305.47119140625</v>
      </c>
      <c r="O1879" s="78"/>
      <c r="P1879" s="90"/>
      <c r="Q1879" s="90"/>
      <c r="R1879" s="116"/>
      <c r="S1879" s="116"/>
      <c r="T1879" s="116"/>
      <c r="U1879" s="116"/>
      <c r="V1879" s="117"/>
      <c r="W1879" s="117"/>
      <c r="X1879" s="117"/>
      <c r="Y1879" s="117"/>
      <c r="Z1879" s="51"/>
      <c r="AA1879" s="85">
        <v>1879</v>
      </c>
      <c r="AB1879" s="85"/>
      <c r="AC1879">
        <v>160147</v>
      </c>
      <c r="AD1879">
        <v>2258378</v>
      </c>
      <c r="AE1879">
        <v>3642</v>
      </c>
      <c r="AF1879">
        <v>3946</v>
      </c>
    </row>
    <row r="1880" spans="1:32" x14ac:dyDescent="0.3">
      <c r="A1880" s="86" t="s">
        <v>359</v>
      </c>
      <c r="B1880" s="53"/>
      <c r="C1880" s="53"/>
      <c r="D1880" s="87">
        <f>Vertices[[#This Row],[followersCount]]/100000</f>
        <v>1.184E-2</v>
      </c>
      <c r="E1880" s="84"/>
      <c r="F1880" s="15"/>
      <c r="G1880" s="15"/>
      <c r="H1880" s="67" t="str">
        <f>IF(Vertices[[#This Row],[Size]]&gt;50,Vertices[[#This Row],[Vertex]],"")</f>
        <v/>
      </c>
      <c r="I1880" s="67"/>
      <c r="J1880" s="67"/>
      <c r="K1880" s="16"/>
      <c r="L1880" s="88"/>
      <c r="M1880" s="89">
        <v>7716.24462890625</v>
      </c>
      <c r="N1880" s="89">
        <v>1904.72412109375</v>
      </c>
      <c r="O1880" s="78"/>
      <c r="P1880" s="90"/>
      <c r="Q1880" s="90"/>
      <c r="R1880" s="116"/>
      <c r="S1880" s="116"/>
      <c r="T1880" s="116"/>
      <c r="U1880" s="116"/>
      <c r="V1880" s="117"/>
      <c r="W1880" s="117"/>
      <c r="X1880" s="117"/>
      <c r="Y1880" s="117"/>
      <c r="Z1880" s="51"/>
      <c r="AA1880" s="85">
        <v>1880</v>
      </c>
      <c r="AB1880" s="85"/>
      <c r="AC1880">
        <v>2346</v>
      </c>
      <c r="AD1880">
        <v>1184</v>
      </c>
      <c r="AE1880">
        <v>5</v>
      </c>
      <c r="AF1880">
        <v>141</v>
      </c>
    </row>
    <row r="1881" spans="1:32" x14ac:dyDescent="0.3">
      <c r="A1881" s="86" t="s">
        <v>360</v>
      </c>
      <c r="B1881" s="53"/>
      <c r="C1881" s="53"/>
      <c r="D1881" s="87">
        <f>Vertices[[#This Row],[followersCount]]/100000</f>
        <v>19.91441</v>
      </c>
      <c r="E1881" s="84"/>
      <c r="F1881" s="15"/>
      <c r="G1881" s="15"/>
      <c r="H1881" s="67" t="str">
        <f>IF(Vertices[[#This Row],[Size]]&gt;50,Vertices[[#This Row],[Vertex]],"")</f>
        <v/>
      </c>
      <c r="I1881" s="67"/>
      <c r="J1881" s="67"/>
      <c r="K1881" s="16"/>
      <c r="L1881" s="88"/>
      <c r="M1881" s="89">
        <v>6247.26318359375</v>
      </c>
      <c r="N1881" s="89">
        <v>8626.1279296875</v>
      </c>
      <c r="O1881" s="78"/>
      <c r="P1881" s="90"/>
      <c r="Q1881" s="90"/>
      <c r="R1881" s="116"/>
      <c r="S1881" s="116"/>
      <c r="T1881" s="116"/>
      <c r="U1881" s="116"/>
      <c r="V1881" s="117"/>
      <c r="W1881" s="117"/>
      <c r="X1881" s="117"/>
      <c r="Y1881" s="117"/>
      <c r="Z1881" s="51"/>
      <c r="AA1881" s="85">
        <v>1881</v>
      </c>
      <c r="AB1881" s="85"/>
      <c r="AC1881">
        <v>58729</v>
      </c>
      <c r="AD1881">
        <v>1991441</v>
      </c>
      <c r="AE1881">
        <v>66</v>
      </c>
      <c r="AF1881">
        <v>156</v>
      </c>
    </row>
    <row r="1882" spans="1:32" x14ac:dyDescent="0.3">
      <c r="A1882" s="86" t="s">
        <v>361</v>
      </c>
      <c r="B1882" s="53"/>
      <c r="C1882" s="53"/>
      <c r="D1882" s="87">
        <f>Vertices[[#This Row],[followersCount]]/100000</f>
        <v>2.886E-2</v>
      </c>
      <c r="E1882" s="84"/>
      <c r="F1882" s="15"/>
      <c r="G1882" s="15"/>
      <c r="H1882" s="67" t="str">
        <f>IF(Vertices[[#This Row],[Size]]&gt;50,Vertices[[#This Row],[Vertex]],"")</f>
        <v/>
      </c>
      <c r="I1882" s="67"/>
      <c r="J1882" s="67"/>
      <c r="K1882" s="16"/>
      <c r="L1882" s="88"/>
      <c r="M1882" s="89">
        <v>5400.509765625</v>
      </c>
      <c r="N1882" s="89">
        <v>5973.29541015625</v>
      </c>
      <c r="O1882" s="78"/>
      <c r="P1882" s="90"/>
      <c r="Q1882" s="90"/>
      <c r="R1882" s="116"/>
      <c r="S1882" s="116"/>
      <c r="T1882" s="116"/>
      <c r="U1882" s="116"/>
      <c r="V1882" s="117"/>
      <c r="W1882" s="117"/>
      <c r="X1882" s="117"/>
      <c r="Y1882" s="117"/>
      <c r="Z1882" s="51"/>
      <c r="AA1882" s="85">
        <v>1882</v>
      </c>
      <c r="AB1882" s="85"/>
      <c r="AC1882">
        <v>2162</v>
      </c>
      <c r="AD1882">
        <v>2886</v>
      </c>
      <c r="AE1882">
        <v>560</v>
      </c>
      <c r="AF1882">
        <v>1200</v>
      </c>
    </row>
    <row r="1883" spans="1:32" x14ac:dyDescent="0.3">
      <c r="A1883" s="86" t="s">
        <v>362</v>
      </c>
      <c r="B1883" s="53"/>
      <c r="C1883" s="53"/>
      <c r="D1883" s="87">
        <f>Vertices[[#This Row],[followersCount]]/100000</f>
        <v>0.31957000000000002</v>
      </c>
      <c r="E1883" s="84"/>
      <c r="F1883" s="15"/>
      <c r="G1883" s="15"/>
      <c r="H1883" s="67" t="str">
        <f>IF(Vertices[[#This Row],[Size]]&gt;50,Vertices[[#This Row],[Vertex]],"")</f>
        <v/>
      </c>
      <c r="I1883" s="67"/>
      <c r="J1883" s="67"/>
      <c r="K1883" s="16"/>
      <c r="L1883" s="88"/>
      <c r="M1883" s="89">
        <v>7473.31640625</v>
      </c>
      <c r="N1883" s="89">
        <v>5571.44873046875</v>
      </c>
      <c r="O1883" s="78"/>
      <c r="P1883" s="90"/>
      <c r="Q1883" s="90"/>
      <c r="R1883" s="116"/>
      <c r="S1883" s="116"/>
      <c r="T1883" s="116"/>
      <c r="U1883" s="116"/>
      <c r="V1883" s="117"/>
      <c r="W1883" s="117"/>
      <c r="X1883" s="117"/>
      <c r="Y1883" s="117"/>
      <c r="Z1883" s="51"/>
      <c r="AA1883" s="85">
        <v>1883</v>
      </c>
      <c r="AB1883" s="85"/>
      <c r="AC1883">
        <v>5107</v>
      </c>
      <c r="AD1883">
        <v>31957</v>
      </c>
      <c r="AE1883">
        <v>0</v>
      </c>
      <c r="AF1883">
        <v>61</v>
      </c>
    </row>
    <row r="1884" spans="1:32" x14ac:dyDescent="0.3">
      <c r="A1884" s="86" t="s">
        <v>186</v>
      </c>
      <c r="B1884" s="53"/>
      <c r="C1884" s="53"/>
      <c r="D1884" s="87">
        <f>Vertices[[#This Row],[followersCount]]/100000</f>
        <v>1.7139999999999999E-2</v>
      </c>
      <c r="E1884" s="84"/>
      <c r="F1884" s="15"/>
      <c r="G1884" s="15"/>
      <c r="H1884" s="67" t="str">
        <f>IF(Vertices[[#This Row],[Size]]&gt;50,Vertices[[#This Row],[Vertex]],"")</f>
        <v/>
      </c>
      <c r="I1884" s="67"/>
      <c r="J1884" s="67"/>
      <c r="K1884" s="16"/>
      <c r="L1884" s="88"/>
      <c r="M1884" s="89">
        <v>4292.568359375</v>
      </c>
      <c r="N1884" s="89">
        <v>4082.92041015625</v>
      </c>
      <c r="O1884" s="78"/>
      <c r="P1884" s="90"/>
      <c r="Q1884" s="90"/>
      <c r="R1884" s="116"/>
      <c r="S1884" s="116"/>
      <c r="T1884" s="116"/>
      <c r="U1884" s="116"/>
      <c r="V1884" s="117"/>
      <c r="W1884" s="117"/>
      <c r="X1884" s="117"/>
      <c r="Y1884" s="117"/>
      <c r="Z1884" s="51"/>
      <c r="AA1884" s="85">
        <v>1884</v>
      </c>
      <c r="AB1884" s="85"/>
      <c r="AC1884">
        <v>1739</v>
      </c>
      <c r="AD1884">
        <v>1714</v>
      </c>
      <c r="AE1884">
        <v>626</v>
      </c>
      <c r="AF1884">
        <v>446</v>
      </c>
    </row>
    <row r="1885" spans="1:32" x14ac:dyDescent="0.3">
      <c r="A1885" s="86" t="s">
        <v>363</v>
      </c>
      <c r="B1885" s="53"/>
      <c r="C1885" s="53"/>
      <c r="D1885" s="87">
        <f>Vertices[[#This Row],[followersCount]]/100000</f>
        <v>2.8600000000000001E-3</v>
      </c>
      <c r="E1885" s="84"/>
      <c r="F1885" s="15"/>
      <c r="G1885" s="15"/>
      <c r="H1885" s="67" t="str">
        <f>IF(Vertices[[#This Row],[Size]]&gt;50,Vertices[[#This Row],[Vertex]],"")</f>
        <v/>
      </c>
      <c r="I1885" s="67"/>
      <c r="J1885" s="67"/>
      <c r="K1885" s="16"/>
      <c r="L1885" s="88"/>
      <c r="M1885" s="89">
        <v>8896.9384765625</v>
      </c>
      <c r="N1885" s="89">
        <v>7367.2421875</v>
      </c>
      <c r="O1885" s="78"/>
      <c r="P1885" s="90"/>
      <c r="Q1885" s="90"/>
      <c r="R1885" s="116"/>
      <c r="S1885" s="116"/>
      <c r="T1885" s="116"/>
      <c r="U1885" s="116"/>
      <c r="V1885" s="117"/>
      <c r="W1885" s="117"/>
      <c r="X1885" s="117"/>
      <c r="Y1885" s="117"/>
      <c r="Z1885" s="51"/>
      <c r="AA1885" s="85">
        <v>1885</v>
      </c>
      <c r="AB1885" s="85"/>
      <c r="AC1885">
        <v>1016</v>
      </c>
      <c r="AD1885">
        <v>286</v>
      </c>
      <c r="AE1885">
        <v>24</v>
      </c>
      <c r="AF1885">
        <v>222</v>
      </c>
    </row>
    <row r="1886" spans="1:32" x14ac:dyDescent="0.3">
      <c r="A1886" s="86" t="s">
        <v>364</v>
      </c>
      <c r="B1886" s="53"/>
      <c r="C1886" s="53"/>
      <c r="D1886" s="87">
        <f>Vertices[[#This Row],[followersCount]]/100000</f>
        <v>2.0017100000000001</v>
      </c>
      <c r="E1886" s="84"/>
      <c r="F1886" s="15"/>
      <c r="G1886" s="15"/>
      <c r="H1886" s="67" t="str">
        <f>IF(Vertices[[#This Row],[Size]]&gt;50,Vertices[[#This Row],[Vertex]],"")</f>
        <v/>
      </c>
      <c r="I1886" s="67"/>
      <c r="J1886" s="67"/>
      <c r="K1886" s="16"/>
      <c r="L1886" s="88"/>
      <c r="M1886" s="89">
        <v>999.04962158203125</v>
      </c>
      <c r="N1886" s="89">
        <v>4525.365234375</v>
      </c>
      <c r="O1886" s="78"/>
      <c r="P1886" s="90"/>
      <c r="Q1886" s="90"/>
      <c r="R1886" s="116"/>
      <c r="S1886" s="116"/>
      <c r="T1886" s="116"/>
      <c r="U1886" s="116"/>
      <c r="V1886" s="117"/>
      <c r="W1886" s="117"/>
      <c r="X1886" s="117"/>
      <c r="Y1886" s="117"/>
      <c r="Z1886" s="51"/>
      <c r="AA1886" s="85">
        <v>1886</v>
      </c>
      <c r="AB1886" s="85"/>
      <c r="AC1886">
        <v>24934</v>
      </c>
      <c r="AD1886">
        <v>200171</v>
      </c>
      <c r="AE1886">
        <v>2</v>
      </c>
      <c r="AF1886">
        <v>1602</v>
      </c>
    </row>
    <row r="1887" spans="1:32" x14ac:dyDescent="0.3">
      <c r="A1887" s="86" t="s">
        <v>365</v>
      </c>
      <c r="B1887" s="53"/>
      <c r="C1887" s="53"/>
      <c r="D1887" s="87">
        <f>Vertices[[#This Row],[followersCount]]/100000</f>
        <v>0.11745999999999999</v>
      </c>
      <c r="E1887" s="84"/>
      <c r="F1887" s="15"/>
      <c r="G1887" s="15"/>
      <c r="H1887" s="67" t="str">
        <f>IF(Vertices[[#This Row],[Size]]&gt;50,Vertices[[#This Row],[Vertex]],"")</f>
        <v/>
      </c>
      <c r="I1887" s="67"/>
      <c r="J1887" s="67"/>
      <c r="K1887" s="16"/>
      <c r="L1887" s="88"/>
      <c r="M1887" s="89">
        <v>5540.8583984375</v>
      </c>
      <c r="N1887" s="89">
        <v>6714.02099609375</v>
      </c>
      <c r="O1887" s="78"/>
      <c r="P1887" s="90"/>
      <c r="Q1887" s="90"/>
      <c r="R1887" s="116"/>
      <c r="S1887" s="116"/>
      <c r="T1887" s="116"/>
      <c r="U1887" s="116"/>
      <c r="V1887" s="117"/>
      <c r="W1887" s="117"/>
      <c r="X1887" s="117"/>
      <c r="Y1887" s="117"/>
      <c r="Z1887" s="51"/>
      <c r="AA1887" s="85">
        <v>1887</v>
      </c>
      <c r="AB1887" s="85"/>
      <c r="AC1887">
        <v>818</v>
      </c>
      <c r="AD1887">
        <v>11746</v>
      </c>
      <c r="AE1887">
        <v>57</v>
      </c>
      <c r="AF1887">
        <v>2011</v>
      </c>
    </row>
    <row r="1888" spans="1:32" x14ac:dyDescent="0.3">
      <c r="A1888" s="86" t="s">
        <v>366</v>
      </c>
      <c r="B1888" s="53"/>
      <c r="C1888" s="53"/>
      <c r="D1888" s="87">
        <f>Vertices[[#This Row],[followersCount]]/100000</f>
        <v>2.6657600000000001</v>
      </c>
      <c r="E1888" s="84"/>
      <c r="F1888" s="15"/>
      <c r="G1888" s="15"/>
      <c r="H1888" s="67" t="str">
        <f>IF(Vertices[[#This Row],[Size]]&gt;50,Vertices[[#This Row],[Vertex]],"")</f>
        <v/>
      </c>
      <c r="I1888" s="67"/>
      <c r="J1888" s="67"/>
      <c r="K1888" s="16"/>
      <c r="L1888" s="88"/>
      <c r="M1888" s="89">
        <v>9864.947265625</v>
      </c>
      <c r="N1888" s="89">
        <v>4825.98583984375</v>
      </c>
      <c r="O1888" s="78"/>
      <c r="P1888" s="90"/>
      <c r="Q1888" s="90"/>
      <c r="R1888" s="116"/>
      <c r="S1888" s="116"/>
      <c r="T1888" s="116"/>
      <c r="U1888" s="116"/>
      <c r="V1888" s="117"/>
      <c r="W1888" s="117"/>
      <c r="X1888" s="117"/>
      <c r="Y1888" s="117"/>
      <c r="Z1888" s="51"/>
      <c r="AA1888" s="85">
        <v>1888</v>
      </c>
      <c r="AB1888" s="85"/>
      <c r="AC1888">
        <v>35231</v>
      </c>
      <c r="AD1888">
        <v>266576</v>
      </c>
      <c r="AE1888">
        <v>1387</v>
      </c>
      <c r="AF1888">
        <v>715</v>
      </c>
    </row>
    <row r="1889" spans="1:32" x14ac:dyDescent="0.3">
      <c r="A1889" s="86" t="s">
        <v>367</v>
      </c>
      <c r="B1889" s="53"/>
      <c r="C1889" s="53"/>
      <c r="D1889" s="87">
        <f>Vertices[[#This Row],[followersCount]]/100000</f>
        <v>0.57843</v>
      </c>
      <c r="E1889" s="84"/>
      <c r="F1889" s="15"/>
      <c r="G1889" s="15"/>
      <c r="H1889" s="67" t="str">
        <f>IF(Vertices[[#This Row],[Size]]&gt;50,Vertices[[#This Row],[Vertex]],"")</f>
        <v/>
      </c>
      <c r="I1889" s="67"/>
      <c r="J1889" s="67"/>
      <c r="K1889" s="16"/>
      <c r="L1889" s="88"/>
      <c r="M1889" s="89">
        <v>4984.42138671875</v>
      </c>
      <c r="N1889" s="89">
        <v>1421.638427734375</v>
      </c>
      <c r="O1889" s="78"/>
      <c r="P1889" s="90"/>
      <c r="Q1889" s="90"/>
      <c r="R1889" s="116"/>
      <c r="S1889" s="116"/>
      <c r="T1889" s="116"/>
      <c r="U1889" s="116"/>
      <c r="V1889" s="117"/>
      <c r="W1889" s="117"/>
      <c r="X1889" s="117"/>
      <c r="Y1889" s="117"/>
      <c r="Z1889" s="51"/>
      <c r="AA1889" s="85">
        <v>1889</v>
      </c>
      <c r="AB1889" s="85"/>
      <c r="AC1889">
        <v>1118</v>
      </c>
      <c r="AD1889">
        <v>57843</v>
      </c>
      <c r="AE1889">
        <v>27</v>
      </c>
      <c r="AF1889">
        <v>8</v>
      </c>
    </row>
    <row r="1890" spans="1:32" x14ac:dyDescent="0.3">
      <c r="A1890" s="86" t="s">
        <v>368</v>
      </c>
      <c r="B1890" s="53"/>
      <c r="C1890" s="53"/>
      <c r="D1890" s="87">
        <f>Vertices[[#This Row],[followersCount]]/100000</f>
        <v>1.3404499999999999</v>
      </c>
      <c r="E1890" s="84"/>
      <c r="F1890" s="15"/>
      <c r="G1890" s="15"/>
      <c r="H1890" s="67" t="str">
        <f>IF(Vertices[[#This Row],[Size]]&gt;50,Vertices[[#This Row],[Vertex]],"")</f>
        <v/>
      </c>
      <c r="I1890" s="67"/>
      <c r="J1890" s="67"/>
      <c r="K1890" s="16"/>
      <c r="L1890" s="88"/>
      <c r="M1890" s="89">
        <v>2081.94970703125</v>
      </c>
      <c r="N1890" s="89">
        <v>8177.62646484375</v>
      </c>
      <c r="O1890" s="78"/>
      <c r="P1890" s="90"/>
      <c r="Q1890" s="90"/>
      <c r="R1890" s="116"/>
      <c r="S1890" s="116"/>
      <c r="T1890" s="116"/>
      <c r="U1890" s="116"/>
      <c r="V1890" s="117"/>
      <c r="W1890" s="117"/>
      <c r="X1890" s="117"/>
      <c r="Y1890" s="117"/>
      <c r="Z1890" s="51"/>
      <c r="AA1890" s="85">
        <v>1890</v>
      </c>
      <c r="AB1890" s="85"/>
      <c r="AC1890">
        <v>49503</v>
      </c>
      <c r="AD1890">
        <v>134045</v>
      </c>
      <c r="AE1890">
        <v>192</v>
      </c>
      <c r="AF1890">
        <v>3081</v>
      </c>
    </row>
    <row r="1891" spans="1:32" x14ac:dyDescent="0.3">
      <c r="A1891" s="86" t="s">
        <v>369</v>
      </c>
      <c r="B1891" s="53"/>
      <c r="C1891" s="53"/>
      <c r="D1891" s="87">
        <f>Vertices[[#This Row],[followersCount]]/100000</f>
        <v>5.0939999999999999E-2</v>
      </c>
      <c r="E1891" s="84"/>
      <c r="F1891" s="15"/>
      <c r="G1891" s="15"/>
      <c r="H1891" s="67" t="str">
        <f>IF(Vertices[[#This Row],[Size]]&gt;50,Vertices[[#This Row],[Vertex]],"")</f>
        <v/>
      </c>
      <c r="I1891" s="67"/>
      <c r="J1891" s="67"/>
      <c r="K1891" s="16"/>
      <c r="L1891" s="88"/>
      <c r="M1891" s="89">
        <v>2346.0498046875</v>
      </c>
      <c r="N1891" s="89">
        <v>4726.39892578125</v>
      </c>
      <c r="O1891" s="78"/>
      <c r="P1891" s="90"/>
      <c r="Q1891" s="90"/>
      <c r="R1891" s="116"/>
      <c r="S1891" s="116"/>
      <c r="T1891" s="116"/>
      <c r="U1891" s="116"/>
      <c r="V1891" s="117"/>
      <c r="W1891" s="117"/>
      <c r="X1891" s="117"/>
      <c r="Y1891" s="117"/>
      <c r="Z1891" s="51"/>
      <c r="AA1891" s="85">
        <v>1891</v>
      </c>
      <c r="AB1891" s="85"/>
      <c r="AC1891">
        <v>5938</v>
      </c>
      <c r="AD1891">
        <v>5094</v>
      </c>
      <c r="AE1891">
        <v>395</v>
      </c>
      <c r="AF1891">
        <v>439</v>
      </c>
    </row>
    <row r="1892" spans="1:32" x14ac:dyDescent="0.3">
      <c r="A1892" s="86" t="s">
        <v>370</v>
      </c>
      <c r="B1892" s="53"/>
      <c r="C1892" s="53"/>
      <c r="D1892" s="87">
        <f>Vertices[[#This Row],[followersCount]]/100000</f>
        <v>1.4800000000000001E-2</v>
      </c>
      <c r="E1892" s="84"/>
      <c r="F1892" s="15"/>
      <c r="G1892" s="15"/>
      <c r="H1892" s="67" t="str">
        <f>IF(Vertices[[#This Row],[Size]]&gt;50,Vertices[[#This Row],[Vertex]],"")</f>
        <v/>
      </c>
      <c r="I1892" s="67"/>
      <c r="J1892" s="67"/>
      <c r="K1892" s="16"/>
      <c r="L1892" s="88"/>
      <c r="M1892" s="89">
        <v>6503.46728515625</v>
      </c>
      <c r="N1892" s="89">
        <v>8229.91015625</v>
      </c>
      <c r="O1892" s="78"/>
      <c r="P1892" s="90"/>
      <c r="Q1892" s="90"/>
      <c r="R1892" s="116"/>
      <c r="S1892" s="116"/>
      <c r="T1892" s="116"/>
      <c r="U1892" s="116"/>
      <c r="V1892" s="117"/>
      <c r="W1892" s="117"/>
      <c r="X1892" s="117"/>
      <c r="Y1892" s="117"/>
      <c r="Z1892" s="51"/>
      <c r="AA1892" s="85">
        <v>1892</v>
      </c>
      <c r="AB1892" s="85"/>
      <c r="AC1892">
        <v>6553</v>
      </c>
      <c r="AD1892">
        <v>1480</v>
      </c>
      <c r="AE1892">
        <v>831</v>
      </c>
      <c r="AF1892">
        <v>671</v>
      </c>
    </row>
    <row r="1893" spans="1:32" x14ac:dyDescent="0.3">
      <c r="A1893" s="86" t="s">
        <v>371</v>
      </c>
      <c r="B1893" s="53"/>
      <c r="C1893" s="53"/>
      <c r="D1893" s="87">
        <f>Vertices[[#This Row],[followersCount]]/100000</f>
        <v>0.71614999999999995</v>
      </c>
      <c r="E1893" s="84"/>
      <c r="F1893" s="15"/>
      <c r="G1893" s="15"/>
      <c r="H1893" s="67" t="str">
        <f>IF(Vertices[[#This Row],[Size]]&gt;50,Vertices[[#This Row],[Vertex]],"")</f>
        <v/>
      </c>
      <c r="I1893" s="67"/>
      <c r="J1893" s="67"/>
      <c r="K1893" s="16"/>
      <c r="L1893" s="88"/>
      <c r="M1893" s="89">
        <v>7628.3876953125</v>
      </c>
      <c r="N1893" s="89">
        <v>9104.2744140625</v>
      </c>
      <c r="O1893" s="78"/>
      <c r="P1893" s="90"/>
      <c r="Q1893" s="90"/>
      <c r="R1893" s="116"/>
      <c r="S1893" s="116"/>
      <c r="T1893" s="116"/>
      <c r="U1893" s="116"/>
      <c r="V1893" s="117"/>
      <c r="W1893" s="117"/>
      <c r="X1893" s="117"/>
      <c r="Y1893" s="117"/>
      <c r="Z1893" s="51"/>
      <c r="AA1893" s="85">
        <v>1893</v>
      </c>
      <c r="AB1893" s="85"/>
      <c r="AC1893">
        <v>15620</v>
      </c>
      <c r="AD1893">
        <v>71615</v>
      </c>
      <c r="AE1893">
        <v>20746</v>
      </c>
      <c r="AF1893">
        <v>3611</v>
      </c>
    </row>
    <row r="1894" spans="1:32" x14ac:dyDescent="0.3">
      <c r="A1894" s="86" t="s">
        <v>372</v>
      </c>
      <c r="B1894" s="53"/>
      <c r="C1894" s="53"/>
      <c r="D1894" s="87">
        <f>Vertices[[#This Row],[followersCount]]/100000</f>
        <v>0.12902</v>
      </c>
      <c r="E1894" s="84"/>
      <c r="F1894" s="15"/>
      <c r="G1894" s="15"/>
      <c r="H1894" s="67" t="str">
        <f>IF(Vertices[[#This Row],[Size]]&gt;50,Vertices[[#This Row],[Vertex]],"")</f>
        <v/>
      </c>
      <c r="I1894" s="67"/>
      <c r="J1894" s="67"/>
      <c r="K1894" s="16"/>
      <c r="L1894" s="88"/>
      <c r="M1894" s="89">
        <v>1662.0357666015625</v>
      </c>
      <c r="N1894" s="89">
        <v>2795.5283203125</v>
      </c>
      <c r="O1894" s="78"/>
      <c r="P1894" s="90"/>
      <c r="Q1894" s="90"/>
      <c r="R1894" s="116"/>
      <c r="S1894" s="116"/>
      <c r="T1894" s="116"/>
      <c r="U1894" s="116"/>
      <c r="V1894" s="117"/>
      <c r="W1894" s="117"/>
      <c r="X1894" s="117"/>
      <c r="Y1894" s="117"/>
      <c r="Z1894" s="51"/>
      <c r="AA1894" s="85">
        <v>1894</v>
      </c>
      <c r="AB1894" s="85"/>
      <c r="AC1894">
        <v>3207</v>
      </c>
      <c r="AD1894">
        <v>12902</v>
      </c>
      <c r="AE1894">
        <v>553</v>
      </c>
      <c r="AF1894">
        <v>637</v>
      </c>
    </row>
    <row r="1895" spans="1:32" x14ac:dyDescent="0.3">
      <c r="A1895" s="86" t="s">
        <v>373</v>
      </c>
      <c r="B1895" s="53"/>
      <c r="C1895" s="53"/>
      <c r="D1895" s="87">
        <f>Vertices[[#This Row],[followersCount]]/100000</f>
        <v>6.9949999999999998E-2</v>
      </c>
      <c r="E1895" s="84"/>
      <c r="F1895" s="15"/>
      <c r="G1895" s="15"/>
      <c r="H1895" s="67" t="str">
        <f>IF(Vertices[[#This Row],[Size]]&gt;50,Vertices[[#This Row],[Vertex]],"")</f>
        <v/>
      </c>
      <c r="I1895" s="67"/>
      <c r="J1895" s="67"/>
      <c r="K1895" s="16"/>
      <c r="L1895" s="88"/>
      <c r="M1895" s="89">
        <v>4213.7666015625</v>
      </c>
      <c r="N1895" s="89">
        <v>1697.221435546875</v>
      </c>
      <c r="O1895" s="78"/>
      <c r="P1895" s="90"/>
      <c r="Q1895" s="90"/>
      <c r="R1895" s="116"/>
      <c r="S1895" s="116"/>
      <c r="T1895" s="116"/>
      <c r="U1895" s="116"/>
      <c r="V1895" s="117"/>
      <c r="W1895" s="117"/>
      <c r="X1895" s="117"/>
      <c r="Y1895" s="117"/>
      <c r="Z1895" s="51"/>
      <c r="AA1895" s="85">
        <v>1895</v>
      </c>
      <c r="AB1895" s="85"/>
      <c r="AC1895">
        <v>267</v>
      </c>
      <c r="AD1895">
        <v>6995</v>
      </c>
      <c r="AE1895">
        <v>248</v>
      </c>
      <c r="AF1895">
        <v>524</v>
      </c>
    </row>
    <row r="1896" spans="1:32" x14ac:dyDescent="0.3">
      <c r="A1896" s="86" t="s">
        <v>374</v>
      </c>
      <c r="B1896" s="53"/>
      <c r="C1896" s="53"/>
      <c r="D1896" s="87">
        <f>Vertices[[#This Row],[followersCount]]/100000</f>
        <v>0.26644000000000001</v>
      </c>
      <c r="E1896" s="84"/>
      <c r="F1896" s="15"/>
      <c r="G1896" s="15"/>
      <c r="H1896" s="67" t="str">
        <f>IF(Vertices[[#This Row],[Size]]&gt;50,Vertices[[#This Row],[Vertex]],"")</f>
        <v/>
      </c>
      <c r="I1896" s="67"/>
      <c r="J1896" s="67"/>
      <c r="K1896" s="16"/>
      <c r="L1896" s="88"/>
      <c r="M1896" s="89">
        <v>3260.896240234375</v>
      </c>
      <c r="N1896" s="89">
        <v>1195.0931396484375</v>
      </c>
      <c r="O1896" s="78"/>
      <c r="P1896" s="90"/>
      <c r="Q1896" s="90"/>
      <c r="R1896" s="116"/>
      <c r="S1896" s="116"/>
      <c r="T1896" s="116"/>
      <c r="U1896" s="116"/>
      <c r="V1896" s="117"/>
      <c r="W1896" s="117"/>
      <c r="X1896" s="117"/>
      <c r="Y1896" s="117"/>
      <c r="Z1896" s="51"/>
      <c r="AA1896" s="85">
        <v>1896</v>
      </c>
      <c r="AB1896" s="85"/>
      <c r="AC1896">
        <v>4361</v>
      </c>
      <c r="AD1896">
        <v>26644</v>
      </c>
      <c r="AE1896">
        <v>243</v>
      </c>
      <c r="AF1896">
        <v>997</v>
      </c>
    </row>
    <row r="1897" spans="1:32" x14ac:dyDescent="0.3">
      <c r="A1897" s="86" t="s">
        <v>375</v>
      </c>
      <c r="B1897" s="53"/>
      <c r="C1897" s="53"/>
      <c r="D1897" s="87">
        <f>Vertices[[#This Row],[followersCount]]/100000</f>
        <v>0.18242</v>
      </c>
      <c r="E1897" s="84"/>
      <c r="F1897" s="15"/>
      <c r="G1897" s="15"/>
      <c r="H1897" s="67" t="str">
        <f>IF(Vertices[[#This Row],[Size]]&gt;50,Vertices[[#This Row],[Vertex]],"")</f>
        <v/>
      </c>
      <c r="I1897" s="67"/>
      <c r="J1897" s="67"/>
      <c r="K1897" s="16"/>
      <c r="L1897" s="88"/>
      <c r="M1897" s="89">
        <v>4093.1259765625</v>
      </c>
      <c r="N1897" s="89">
        <v>1448.3846435546875</v>
      </c>
      <c r="O1897" s="78"/>
      <c r="P1897" s="90"/>
      <c r="Q1897" s="90"/>
      <c r="R1897" s="116"/>
      <c r="S1897" s="116"/>
      <c r="T1897" s="116"/>
      <c r="U1897" s="116"/>
      <c r="V1897" s="117"/>
      <c r="W1897" s="117"/>
      <c r="X1897" s="117"/>
      <c r="Y1897" s="117"/>
      <c r="Z1897" s="51"/>
      <c r="AA1897" s="85">
        <v>1897</v>
      </c>
      <c r="AB1897" s="85"/>
      <c r="AC1897">
        <v>12816</v>
      </c>
      <c r="AD1897">
        <v>18242</v>
      </c>
      <c r="AE1897">
        <v>3905</v>
      </c>
      <c r="AF1897">
        <v>2308</v>
      </c>
    </row>
    <row r="1898" spans="1:32" x14ac:dyDescent="0.3">
      <c r="A1898" s="86" t="s">
        <v>376</v>
      </c>
      <c r="B1898" s="53"/>
      <c r="C1898" s="53"/>
      <c r="D1898" s="87">
        <f>Vertices[[#This Row],[followersCount]]/100000</f>
        <v>2.7299999999999998E-3</v>
      </c>
      <c r="E1898" s="84"/>
      <c r="F1898" s="15"/>
      <c r="G1898" s="15"/>
      <c r="H1898" s="67" t="str">
        <f>IF(Vertices[[#This Row],[Size]]&gt;50,Vertices[[#This Row],[Vertex]],"")</f>
        <v/>
      </c>
      <c r="I1898" s="67"/>
      <c r="J1898" s="67"/>
      <c r="K1898" s="16"/>
      <c r="L1898" s="88"/>
      <c r="M1898" s="89">
        <v>5713.13427734375</v>
      </c>
      <c r="N1898" s="89">
        <v>4176.12890625</v>
      </c>
      <c r="O1898" s="78"/>
      <c r="P1898" s="90"/>
      <c r="Q1898" s="90"/>
      <c r="R1898" s="116"/>
      <c r="S1898" s="116"/>
      <c r="T1898" s="116"/>
      <c r="U1898" s="116"/>
      <c r="V1898" s="117"/>
      <c r="W1898" s="117"/>
      <c r="X1898" s="117"/>
      <c r="Y1898" s="117"/>
      <c r="Z1898" s="51"/>
      <c r="AA1898" s="85">
        <v>1898</v>
      </c>
      <c r="AB1898" s="85"/>
      <c r="AC1898">
        <v>650</v>
      </c>
      <c r="AD1898">
        <v>273</v>
      </c>
      <c r="AE1898">
        <v>117</v>
      </c>
      <c r="AF1898">
        <v>321</v>
      </c>
    </row>
    <row r="1899" spans="1:32" x14ac:dyDescent="0.3">
      <c r="A1899" s="86" t="s">
        <v>377</v>
      </c>
      <c r="B1899" s="53"/>
      <c r="C1899" s="53"/>
      <c r="D1899" s="87">
        <f>Vertices[[#This Row],[followersCount]]/100000</f>
        <v>1.65E-3</v>
      </c>
      <c r="E1899" s="84"/>
      <c r="F1899" s="15"/>
      <c r="G1899" s="15"/>
      <c r="H1899" s="67" t="str">
        <f>IF(Vertices[[#This Row],[Size]]&gt;50,Vertices[[#This Row],[Vertex]],"")</f>
        <v/>
      </c>
      <c r="I1899" s="67"/>
      <c r="J1899" s="67"/>
      <c r="K1899" s="16"/>
      <c r="L1899" s="88"/>
      <c r="M1899" s="89">
        <v>4766.42724609375</v>
      </c>
      <c r="N1899" s="89">
        <v>6032.3427734375</v>
      </c>
      <c r="O1899" s="78"/>
      <c r="P1899" s="90"/>
      <c r="Q1899" s="90"/>
      <c r="R1899" s="116"/>
      <c r="S1899" s="116"/>
      <c r="T1899" s="116"/>
      <c r="U1899" s="116"/>
      <c r="V1899" s="117"/>
      <c r="W1899" s="117"/>
      <c r="X1899" s="117"/>
      <c r="Y1899" s="117"/>
      <c r="Z1899" s="51"/>
      <c r="AA1899" s="85">
        <v>1899</v>
      </c>
      <c r="AB1899" s="85"/>
      <c r="AC1899">
        <v>1329</v>
      </c>
      <c r="AD1899">
        <v>165</v>
      </c>
      <c r="AE1899">
        <v>245</v>
      </c>
      <c r="AF1899">
        <v>252</v>
      </c>
    </row>
    <row r="1900" spans="1:32" x14ac:dyDescent="0.3">
      <c r="A1900" s="86" t="s">
        <v>378</v>
      </c>
      <c r="B1900" s="53"/>
      <c r="C1900" s="53"/>
      <c r="D1900" s="87">
        <f>Vertices[[#This Row],[followersCount]]/100000</f>
        <v>1.238E-2</v>
      </c>
      <c r="E1900" s="84"/>
      <c r="F1900" s="15"/>
      <c r="G1900" s="15"/>
      <c r="H1900" s="67" t="str">
        <f>IF(Vertices[[#This Row],[Size]]&gt;50,Vertices[[#This Row],[Vertex]],"")</f>
        <v/>
      </c>
      <c r="I1900" s="67"/>
      <c r="J1900" s="67"/>
      <c r="K1900" s="16"/>
      <c r="L1900" s="88"/>
      <c r="M1900" s="89">
        <v>5032.0068359375</v>
      </c>
      <c r="N1900" s="89">
        <v>7241.38427734375</v>
      </c>
      <c r="O1900" s="78"/>
      <c r="P1900" s="90"/>
      <c r="Q1900" s="90"/>
      <c r="R1900" s="116"/>
      <c r="S1900" s="116"/>
      <c r="T1900" s="116"/>
      <c r="U1900" s="116"/>
      <c r="V1900" s="117"/>
      <c r="W1900" s="117"/>
      <c r="X1900" s="117"/>
      <c r="Y1900" s="117"/>
      <c r="Z1900" s="51"/>
      <c r="AA1900" s="85">
        <v>1900</v>
      </c>
      <c r="AB1900" s="85"/>
      <c r="AC1900">
        <v>686</v>
      </c>
      <c r="AD1900">
        <v>1238</v>
      </c>
      <c r="AE1900">
        <v>27</v>
      </c>
      <c r="AF1900">
        <v>1851</v>
      </c>
    </row>
    <row r="1901" spans="1:32" x14ac:dyDescent="0.3">
      <c r="A1901" s="86" t="s">
        <v>379</v>
      </c>
      <c r="B1901" s="53"/>
      <c r="C1901" s="53"/>
      <c r="D1901" s="87">
        <f>Vertices[[#This Row],[followersCount]]/100000</f>
        <v>3.8510000000000003E-2</v>
      </c>
      <c r="E1901" s="84"/>
      <c r="F1901" s="15"/>
      <c r="G1901" s="15"/>
      <c r="H1901" s="67" t="str">
        <f>IF(Vertices[[#This Row],[Size]]&gt;50,Vertices[[#This Row],[Vertex]],"")</f>
        <v/>
      </c>
      <c r="I1901" s="67"/>
      <c r="J1901" s="67"/>
      <c r="K1901" s="16"/>
      <c r="L1901" s="88"/>
      <c r="M1901" s="89">
        <v>1444.8946533203125</v>
      </c>
      <c r="N1901" s="89">
        <v>6142.83251953125</v>
      </c>
      <c r="O1901" s="78"/>
      <c r="P1901" s="90"/>
      <c r="Q1901" s="90"/>
      <c r="R1901" s="116"/>
      <c r="S1901" s="116"/>
      <c r="T1901" s="116"/>
      <c r="U1901" s="116"/>
      <c r="V1901" s="117"/>
      <c r="W1901" s="117"/>
      <c r="X1901" s="117"/>
      <c r="Y1901" s="117"/>
      <c r="Z1901" s="51"/>
      <c r="AA1901" s="85">
        <v>1901</v>
      </c>
      <c r="AB1901" s="85"/>
      <c r="AC1901">
        <v>6042</v>
      </c>
      <c r="AD1901">
        <v>3851</v>
      </c>
      <c r="AE1901">
        <v>330</v>
      </c>
      <c r="AF1901">
        <v>716</v>
      </c>
    </row>
    <row r="1902" spans="1:32" x14ac:dyDescent="0.3">
      <c r="A1902" s="86" t="s">
        <v>380</v>
      </c>
      <c r="B1902" s="53"/>
      <c r="C1902" s="53"/>
      <c r="D1902" s="87">
        <f>Vertices[[#This Row],[followersCount]]/100000</f>
        <v>7.5660000000000005E-2</v>
      </c>
      <c r="E1902" s="84"/>
      <c r="F1902" s="15"/>
      <c r="G1902" s="15"/>
      <c r="H1902" s="67" t="str">
        <f>IF(Vertices[[#This Row],[Size]]&gt;50,Vertices[[#This Row],[Vertex]],"")</f>
        <v/>
      </c>
      <c r="I1902" s="67"/>
      <c r="J1902" s="67"/>
      <c r="K1902" s="16"/>
      <c r="L1902" s="88"/>
      <c r="M1902" s="89">
        <v>2376.31591796875</v>
      </c>
      <c r="N1902" s="89">
        <v>7894.619140625</v>
      </c>
      <c r="O1902" s="78"/>
      <c r="P1902" s="90"/>
      <c r="Q1902" s="90"/>
      <c r="R1902" s="116"/>
      <c r="S1902" s="116"/>
      <c r="T1902" s="116"/>
      <c r="U1902" s="116"/>
      <c r="V1902" s="117"/>
      <c r="W1902" s="117"/>
      <c r="X1902" s="117"/>
      <c r="Y1902" s="117"/>
      <c r="Z1902" s="51"/>
      <c r="AA1902" s="85">
        <v>1902</v>
      </c>
      <c r="AB1902" s="85"/>
      <c r="AC1902">
        <v>12761</v>
      </c>
      <c r="AD1902">
        <v>7566</v>
      </c>
      <c r="AE1902">
        <v>918</v>
      </c>
      <c r="AF1902">
        <v>3850</v>
      </c>
    </row>
    <row r="1903" spans="1:32" x14ac:dyDescent="0.3">
      <c r="A1903" s="86" t="s">
        <v>381</v>
      </c>
      <c r="B1903" s="53"/>
      <c r="C1903" s="53"/>
      <c r="D1903" s="87">
        <f>Vertices[[#This Row],[followersCount]]/100000</f>
        <v>7.7999999999999999E-4</v>
      </c>
      <c r="E1903" s="84"/>
      <c r="F1903" s="15"/>
      <c r="G1903" s="15"/>
      <c r="H1903" s="67" t="str">
        <f>IF(Vertices[[#This Row],[Size]]&gt;50,Vertices[[#This Row],[Vertex]],"")</f>
        <v/>
      </c>
      <c r="I1903" s="67"/>
      <c r="J1903" s="67"/>
      <c r="K1903" s="16"/>
      <c r="L1903" s="88"/>
      <c r="M1903" s="89">
        <v>5285.19775390625</v>
      </c>
      <c r="N1903" s="89">
        <v>4460.0185546875</v>
      </c>
      <c r="O1903" s="78"/>
      <c r="P1903" s="90"/>
      <c r="Q1903" s="90"/>
      <c r="R1903" s="116"/>
      <c r="S1903" s="116"/>
      <c r="T1903" s="116"/>
      <c r="U1903" s="116"/>
      <c r="V1903" s="117"/>
      <c r="W1903" s="117"/>
      <c r="X1903" s="117"/>
      <c r="Y1903" s="117"/>
      <c r="Z1903" s="51"/>
      <c r="AA1903" s="85">
        <v>1903</v>
      </c>
      <c r="AB1903" s="85"/>
      <c r="AC1903">
        <v>68</v>
      </c>
      <c r="AD1903">
        <v>78</v>
      </c>
      <c r="AE1903">
        <v>312</v>
      </c>
      <c r="AF1903">
        <v>195</v>
      </c>
    </row>
    <row r="1904" spans="1:32" x14ac:dyDescent="0.3">
      <c r="A1904" s="86" t="s">
        <v>382</v>
      </c>
      <c r="B1904" s="53"/>
      <c r="C1904" s="53"/>
      <c r="D1904" s="87">
        <f>Vertices[[#This Row],[followersCount]]/100000</f>
        <v>5.5000000000000003E-4</v>
      </c>
      <c r="E1904" s="84"/>
      <c r="F1904" s="15"/>
      <c r="G1904" s="15"/>
      <c r="H1904" s="67" t="str">
        <f>IF(Vertices[[#This Row],[Size]]&gt;50,Vertices[[#This Row],[Vertex]],"")</f>
        <v/>
      </c>
      <c r="I1904" s="67"/>
      <c r="J1904" s="67"/>
      <c r="K1904" s="16"/>
      <c r="L1904" s="88"/>
      <c r="M1904" s="89">
        <v>6122.50732421875</v>
      </c>
      <c r="N1904" s="89">
        <v>4975.4521484375</v>
      </c>
      <c r="O1904" s="78"/>
      <c r="P1904" s="90"/>
      <c r="Q1904" s="90"/>
      <c r="R1904" s="116"/>
      <c r="S1904" s="116"/>
      <c r="T1904" s="116"/>
      <c r="U1904" s="116"/>
      <c r="V1904" s="117"/>
      <c r="W1904" s="117"/>
      <c r="X1904" s="117"/>
      <c r="Y1904" s="117"/>
      <c r="Z1904" s="51"/>
      <c r="AA1904" s="85">
        <v>1904</v>
      </c>
      <c r="AB1904" s="85"/>
      <c r="AC1904">
        <v>12</v>
      </c>
      <c r="AD1904">
        <v>55</v>
      </c>
      <c r="AE1904">
        <v>3</v>
      </c>
      <c r="AF1904">
        <v>118</v>
      </c>
    </row>
    <row r="1905" spans="1:32" x14ac:dyDescent="0.3">
      <c r="A1905" s="86" t="s">
        <v>383</v>
      </c>
      <c r="B1905" s="53"/>
      <c r="C1905" s="53"/>
      <c r="D1905" s="87">
        <f>Vertices[[#This Row],[followersCount]]/100000</f>
        <v>1E-3</v>
      </c>
      <c r="E1905" s="84"/>
      <c r="F1905" s="15"/>
      <c r="G1905" s="15"/>
      <c r="H1905" s="67" t="str">
        <f>IF(Vertices[[#This Row],[Size]]&gt;50,Vertices[[#This Row],[Vertex]],"")</f>
        <v/>
      </c>
      <c r="I1905" s="67"/>
      <c r="J1905" s="67"/>
      <c r="K1905" s="16"/>
      <c r="L1905" s="88"/>
      <c r="M1905" s="89">
        <v>4266.208984375</v>
      </c>
      <c r="N1905" s="89">
        <v>7389.880859375</v>
      </c>
      <c r="O1905" s="78"/>
      <c r="P1905" s="90"/>
      <c r="Q1905" s="90"/>
      <c r="R1905" s="116"/>
      <c r="S1905" s="116"/>
      <c r="T1905" s="116"/>
      <c r="U1905" s="116"/>
      <c r="V1905" s="117"/>
      <c r="W1905" s="117"/>
      <c r="X1905" s="117"/>
      <c r="Y1905" s="117"/>
      <c r="Z1905" s="51"/>
      <c r="AA1905" s="85">
        <v>1905</v>
      </c>
      <c r="AB1905" s="85"/>
      <c r="AC1905">
        <v>1473</v>
      </c>
      <c r="AD1905">
        <v>100</v>
      </c>
      <c r="AE1905">
        <v>1080</v>
      </c>
      <c r="AF1905">
        <v>183</v>
      </c>
    </row>
    <row r="1906" spans="1:32" x14ac:dyDescent="0.3">
      <c r="A1906" s="86" t="s">
        <v>384</v>
      </c>
      <c r="B1906" s="53"/>
      <c r="C1906" s="53"/>
      <c r="D1906" s="87">
        <f>Vertices[[#This Row],[followersCount]]/100000</f>
        <v>2.3600000000000001E-3</v>
      </c>
      <c r="E1906" s="84"/>
      <c r="F1906" s="15"/>
      <c r="G1906" s="15"/>
      <c r="H1906" s="67" t="str">
        <f>IF(Vertices[[#This Row],[Size]]&gt;50,Vertices[[#This Row],[Vertex]],"")</f>
        <v/>
      </c>
      <c r="I1906" s="67"/>
      <c r="J1906" s="67"/>
      <c r="K1906" s="16"/>
      <c r="L1906" s="88"/>
      <c r="M1906" s="89">
        <v>2861.8427734375</v>
      </c>
      <c r="N1906" s="89">
        <v>5740.748046875</v>
      </c>
      <c r="O1906" s="78"/>
      <c r="P1906" s="90"/>
      <c r="Q1906" s="90"/>
      <c r="R1906" s="116"/>
      <c r="S1906" s="116"/>
      <c r="T1906" s="116"/>
      <c r="U1906" s="116"/>
      <c r="V1906" s="117"/>
      <c r="W1906" s="117"/>
      <c r="X1906" s="117"/>
      <c r="Y1906" s="117"/>
      <c r="Z1906" s="51"/>
      <c r="AA1906" s="85">
        <v>1906</v>
      </c>
      <c r="AB1906" s="85"/>
      <c r="AC1906">
        <v>3549</v>
      </c>
      <c r="AD1906">
        <v>236</v>
      </c>
      <c r="AE1906">
        <v>861</v>
      </c>
      <c r="AF1906">
        <v>296</v>
      </c>
    </row>
    <row r="1907" spans="1:32" x14ac:dyDescent="0.3">
      <c r="A1907" s="86" t="s">
        <v>385</v>
      </c>
      <c r="B1907" s="53"/>
      <c r="C1907" s="53"/>
      <c r="D1907" s="87">
        <f>Vertices[[#This Row],[followersCount]]/100000</f>
        <v>1.6900000000000001E-3</v>
      </c>
      <c r="E1907" s="84"/>
      <c r="F1907" s="15"/>
      <c r="G1907" s="15"/>
      <c r="H1907" s="67" t="str">
        <f>IF(Vertices[[#This Row],[Size]]&gt;50,Vertices[[#This Row],[Vertex]],"")</f>
        <v/>
      </c>
      <c r="I1907" s="67"/>
      <c r="J1907" s="67"/>
      <c r="K1907" s="16"/>
      <c r="L1907" s="88"/>
      <c r="M1907" s="89">
        <v>5909.40966796875</v>
      </c>
      <c r="N1907" s="89">
        <v>5307.595703125</v>
      </c>
      <c r="O1907" s="78"/>
      <c r="P1907" s="90"/>
      <c r="Q1907" s="90"/>
      <c r="R1907" s="116"/>
      <c r="S1907" s="116"/>
      <c r="T1907" s="116"/>
      <c r="U1907" s="116"/>
      <c r="V1907" s="117"/>
      <c r="W1907" s="117"/>
      <c r="X1907" s="117"/>
      <c r="Y1907" s="117"/>
      <c r="Z1907" s="51"/>
      <c r="AA1907" s="85">
        <v>1907</v>
      </c>
      <c r="AB1907" s="85"/>
      <c r="AC1907">
        <v>197</v>
      </c>
      <c r="AD1907">
        <v>169</v>
      </c>
      <c r="AE1907">
        <v>354</v>
      </c>
      <c r="AF1907">
        <v>339</v>
      </c>
    </row>
    <row r="1908" spans="1:32" x14ac:dyDescent="0.3">
      <c r="A1908" s="86" t="s">
        <v>386</v>
      </c>
      <c r="B1908" s="53"/>
      <c r="C1908" s="53"/>
      <c r="D1908" s="87">
        <f>Vertices[[#This Row],[followersCount]]/100000</f>
        <v>9.3000000000000005E-4</v>
      </c>
      <c r="E1908" s="84"/>
      <c r="F1908" s="15"/>
      <c r="G1908" s="15"/>
      <c r="H1908" s="67" t="str">
        <f>IF(Vertices[[#This Row],[Size]]&gt;50,Vertices[[#This Row],[Vertex]],"")</f>
        <v/>
      </c>
      <c r="I1908" s="67"/>
      <c r="J1908" s="67"/>
      <c r="K1908" s="16"/>
      <c r="L1908" s="88"/>
      <c r="M1908" s="89">
        <v>5131.7646484375</v>
      </c>
      <c r="N1908" s="89">
        <v>6167.0693359375</v>
      </c>
      <c r="O1908" s="78"/>
      <c r="P1908" s="90"/>
      <c r="Q1908" s="90"/>
      <c r="R1908" s="116"/>
      <c r="S1908" s="116"/>
      <c r="T1908" s="116"/>
      <c r="U1908" s="116"/>
      <c r="V1908" s="117"/>
      <c r="W1908" s="117"/>
      <c r="X1908" s="117"/>
      <c r="Y1908" s="117"/>
      <c r="Z1908" s="51"/>
      <c r="AA1908" s="85">
        <v>1908</v>
      </c>
      <c r="AB1908" s="85"/>
      <c r="AC1908">
        <v>15</v>
      </c>
      <c r="AD1908">
        <v>93</v>
      </c>
      <c r="AE1908">
        <v>2</v>
      </c>
      <c r="AF1908">
        <v>216</v>
      </c>
    </row>
    <row r="1909" spans="1:32" x14ac:dyDescent="0.3">
      <c r="A1909" s="86" t="s">
        <v>387</v>
      </c>
      <c r="B1909" s="53"/>
      <c r="C1909" s="53"/>
      <c r="D1909" s="87">
        <f>Vertices[[#This Row],[followersCount]]/100000</f>
        <v>6.6E-4</v>
      </c>
      <c r="E1909" s="84"/>
      <c r="F1909" s="15"/>
      <c r="G1909" s="15"/>
      <c r="H1909" s="67" t="str">
        <f>IF(Vertices[[#This Row],[Size]]&gt;50,Vertices[[#This Row],[Vertex]],"")</f>
        <v/>
      </c>
      <c r="I1909" s="67"/>
      <c r="J1909" s="67"/>
      <c r="K1909" s="16"/>
      <c r="L1909" s="88"/>
      <c r="M1909" s="89">
        <v>4428.7958984375</v>
      </c>
      <c r="N1909" s="89">
        <v>4608.23193359375</v>
      </c>
      <c r="O1909" s="78"/>
      <c r="P1909" s="90"/>
      <c r="Q1909" s="90"/>
      <c r="R1909" s="116"/>
      <c r="S1909" s="116"/>
      <c r="T1909" s="116"/>
      <c r="U1909" s="116"/>
      <c r="V1909" s="117"/>
      <c r="W1909" s="117"/>
      <c r="X1909" s="117"/>
      <c r="Y1909" s="117"/>
      <c r="Z1909" s="51"/>
      <c r="AA1909" s="85">
        <v>1909</v>
      </c>
      <c r="AB1909" s="85"/>
      <c r="AC1909">
        <v>14</v>
      </c>
      <c r="AD1909">
        <v>66</v>
      </c>
      <c r="AE1909">
        <v>13</v>
      </c>
      <c r="AF1909">
        <v>341</v>
      </c>
    </row>
    <row r="1910" spans="1:32" x14ac:dyDescent="0.3">
      <c r="A1910" s="86" t="s">
        <v>388</v>
      </c>
      <c r="B1910" s="53"/>
      <c r="C1910" s="53"/>
      <c r="D1910" s="87">
        <f>Vertices[[#This Row],[followersCount]]/100000</f>
        <v>5.8700000000000002E-3</v>
      </c>
      <c r="E1910" s="84"/>
      <c r="F1910" s="15"/>
      <c r="G1910" s="15"/>
      <c r="H1910" s="67" t="str">
        <f>IF(Vertices[[#This Row],[Size]]&gt;50,Vertices[[#This Row],[Vertex]],"")</f>
        <v/>
      </c>
      <c r="I1910" s="67"/>
      <c r="J1910" s="67"/>
      <c r="K1910" s="16"/>
      <c r="L1910" s="88"/>
      <c r="M1910" s="89">
        <v>4446.79150390625</v>
      </c>
      <c r="N1910" s="89">
        <v>3230.5869140625</v>
      </c>
      <c r="O1910" s="78"/>
      <c r="P1910" s="90"/>
      <c r="Q1910" s="90"/>
      <c r="R1910" s="116"/>
      <c r="S1910" s="116"/>
      <c r="T1910" s="116"/>
      <c r="U1910" s="116"/>
      <c r="V1910" s="117"/>
      <c r="W1910" s="117"/>
      <c r="X1910" s="117"/>
      <c r="Y1910" s="117"/>
      <c r="Z1910" s="51"/>
      <c r="AA1910" s="85">
        <v>1910</v>
      </c>
      <c r="AB1910" s="85"/>
      <c r="AC1910">
        <v>481</v>
      </c>
      <c r="AD1910">
        <v>587</v>
      </c>
      <c r="AE1910">
        <v>346</v>
      </c>
      <c r="AF1910">
        <v>397</v>
      </c>
    </row>
    <row r="1911" spans="1:32" x14ac:dyDescent="0.3">
      <c r="A1911" s="86" t="s">
        <v>389</v>
      </c>
      <c r="B1911" s="53"/>
      <c r="C1911" s="53"/>
      <c r="D1911" s="87">
        <f>Vertices[[#This Row],[followersCount]]/100000</f>
        <v>1.8799999999999999E-3</v>
      </c>
      <c r="E1911" s="84"/>
      <c r="F1911" s="15"/>
      <c r="G1911" s="15"/>
      <c r="H1911" s="67" t="str">
        <f>IF(Vertices[[#This Row],[Size]]&gt;50,Vertices[[#This Row],[Vertex]],"")</f>
        <v/>
      </c>
      <c r="I1911" s="67"/>
      <c r="J1911" s="67"/>
      <c r="K1911" s="16"/>
      <c r="L1911" s="88"/>
      <c r="M1911" s="89">
        <v>4622.51220703125</v>
      </c>
      <c r="N1911" s="89">
        <v>5756.96142578125</v>
      </c>
      <c r="O1911" s="78"/>
      <c r="P1911" s="90"/>
      <c r="Q1911" s="90"/>
      <c r="R1911" s="116"/>
      <c r="S1911" s="116"/>
      <c r="T1911" s="116"/>
      <c r="U1911" s="116"/>
      <c r="V1911" s="117"/>
      <c r="W1911" s="117"/>
      <c r="X1911" s="117"/>
      <c r="Y1911" s="117"/>
      <c r="Z1911" s="51"/>
      <c r="AA1911" s="85">
        <v>1911</v>
      </c>
      <c r="AB1911" s="85"/>
      <c r="AC1911">
        <v>346</v>
      </c>
      <c r="AD1911">
        <v>188</v>
      </c>
      <c r="AE1911">
        <v>70</v>
      </c>
      <c r="AF1911">
        <v>443</v>
      </c>
    </row>
    <row r="1912" spans="1:32" x14ac:dyDescent="0.3">
      <c r="A1912" s="86" t="s">
        <v>390</v>
      </c>
      <c r="B1912" s="53"/>
      <c r="C1912" s="53"/>
      <c r="D1912" s="87">
        <f>Vertices[[#This Row],[followersCount]]/100000</f>
        <v>0.43271999999999999</v>
      </c>
      <c r="E1912" s="84"/>
      <c r="F1912" s="15"/>
      <c r="G1912" s="15"/>
      <c r="H1912" s="67" t="str">
        <f>IF(Vertices[[#This Row],[Size]]&gt;50,Vertices[[#This Row],[Vertex]],"")</f>
        <v/>
      </c>
      <c r="I1912" s="67"/>
      <c r="J1912" s="67"/>
      <c r="K1912" s="16"/>
      <c r="L1912" s="88"/>
      <c r="M1912" s="89">
        <v>2725.741455078125</v>
      </c>
      <c r="N1912" s="89">
        <v>7531.1474609375</v>
      </c>
      <c r="O1912" s="78"/>
      <c r="P1912" s="90"/>
      <c r="Q1912" s="90"/>
      <c r="R1912" s="116"/>
      <c r="S1912" s="116"/>
      <c r="T1912" s="116"/>
      <c r="U1912" s="116"/>
      <c r="V1912" s="117"/>
      <c r="W1912" s="117"/>
      <c r="X1912" s="117"/>
      <c r="Y1912" s="117"/>
      <c r="Z1912" s="51"/>
      <c r="AA1912" s="85">
        <v>1912</v>
      </c>
      <c r="AB1912" s="85"/>
      <c r="AC1912">
        <v>7764</v>
      </c>
      <c r="AD1912">
        <v>43272</v>
      </c>
      <c r="AE1912">
        <v>4042</v>
      </c>
      <c r="AF1912">
        <v>3172</v>
      </c>
    </row>
    <row r="1913" spans="1:32" x14ac:dyDescent="0.3">
      <c r="A1913" s="86" t="s">
        <v>391</v>
      </c>
      <c r="B1913" s="53"/>
      <c r="C1913" s="53"/>
      <c r="D1913" s="87">
        <f>Vertices[[#This Row],[followersCount]]/100000</f>
        <v>4.6999999999999999E-4</v>
      </c>
      <c r="E1913" s="84"/>
      <c r="F1913" s="15"/>
      <c r="G1913" s="15"/>
      <c r="H1913" s="67" t="str">
        <f>IF(Vertices[[#This Row],[Size]]&gt;50,Vertices[[#This Row],[Vertex]],"")</f>
        <v/>
      </c>
      <c r="I1913" s="67"/>
      <c r="J1913" s="67"/>
      <c r="K1913" s="16"/>
      <c r="L1913" s="88"/>
      <c r="M1913" s="89">
        <v>7816.27734375</v>
      </c>
      <c r="N1913" s="89">
        <v>7269.71630859375</v>
      </c>
      <c r="O1913" s="78"/>
      <c r="P1913" s="90"/>
      <c r="Q1913" s="90"/>
      <c r="R1913" s="116"/>
      <c r="S1913" s="116"/>
      <c r="T1913" s="116"/>
      <c r="U1913" s="116"/>
      <c r="V1913" s="117"/>
      <c r="W1913" s="117"/>
      <c r="X1913" s="117"/>
      <c r="Y1913" s="117"/>
      <c r="Z1913" s="51"/>
      <c r="AA1913" s="85">
        <v>1913</v>
      </c>
      <c r="AB1913" s="85"/>
      <c r="AC1913">
        <v>113</v>
      </c>
      <c r="AD1913">
        <v>47</v>
      </c>
      <c r="AE1913">
        <v>20</v>
      </c>
      <c r="AF1913">
        <v>35</v>
      </c>
    </row>
    <row r="1914" spans="1:32" x14ac:dyDescent="0.3">
      <c r="A1914" s="86" t="s">
        <v>392</v>
      </c>
      <c r="B1914" s="53"/>
      <c r="C1914" s="53"/>
      <c r="D1914" s="87">
        <f>Vertices[[#This Row],[followersCount]]/100000</f>
        <v>3.2599999999999999E-3</v>
      </c>
      <c r="E1914" s="84"/>
      <c r="F1914" s="15"/>
      <c r="G1914" s="15"/>
      <c r="H1914" s="67" t="str">
        <f>IF(Vertices[[#This Row],[Size]]&gt;50,Vertices[[#This Row],[Vertex]],"")</f>
        <v/>
      </c>
      <c r="I1914" s="67"/>
      <c r="J1914" s="67"/>
      <c r="K1914" s="16"/>
      <c r="L1914" s="88"/>
      <c r="M1914" s="89">
        <v>3757.969970703125</v>
      </c>
      <c r="N1914" s="89">
        <v>4534.9169921875</v>
      </c>
      <c r="O1914" s="78"/>
      <c r="P1914" s="90"/>
      <c r="Q1914" s="90"/>
      <c r="R1914" s="116"/>
      <c r="S1914" s="116"/>
      <c r="T1914" s="116"/>
      <c r="U1914" s="116"/>
      <c r="V1914" s="117"/>
      <c r="W1914" s="117"/>
      <c r="X1914" s="117"/>
      <c r="Y1914" s="117"/>
      <c r="Z1914" s="51"/>
      <c r="AA1914" s="85">
        <v>1914</v>
      </c>
      <c r="AB1914" s="85"/>
      <c r="AC1914">
        <v>119</v>
      </c>
      <c r="AD1914">
        <v>326</v>
      </c>
      <c r="AE1914">
        <v>4</v>
      </c>
      <c r="AF1914">
        <v>366</v>
      </c>
    </row>
    <row r="1915" spans="1:32" x14ac:dyDescent="0.3">
      <c r="A1915" s="86" t="s">
        <v>393</v>
      </c>
      <c r="B1915" s="53"/>
      <c r="C1915" s="53"/>
      <c r="D1915" s="87">
        <f>Vertices[[#This Row],[followersCount]]/100000</f>
        <v>4.4600000000000004E-3</v>
      </c>
      <c r="E1915" s="84"/>
      <c r="F1915" s="15"/>
      <c r="G1915" s="15"/>
      <c r="H1915" s="67" t="str">
        <f>IF(Vertices[[#This Row],[Size]]&gt;50,Vertices[[#This Row],[Vertex]],"")</f>
        <v/>
      </c>
      <c r="I1915" s="67"/>
      <c r="J1915" s="67"/>
      <c r="K1915" s="16"/>
      <c r="L1915" s="88"/>
      <c r="M1915" s="89">
        <v>4862.73974609375</v>
      </c>
      <c r="N1915" s="89">
        <v>128.86189270019531</v>
      </c>
      <c r="O1915" s="78"/>
      <c r="P1915" s="90"/>
      <c r="Q1915" s="90"/>
      <c r="R1915" s="116"/>
      <c r="S1915" s="116"/>
      <c r="T1915" s="116"/>
      <c r="U1915" s="116"/>
      <c r="V1915" s="117"/>
      <c r="W1915" s="117"/>
      <c r="X1915" s="117"/>
      <c r="Y1915" s="117"/>
      <c r="Z1915" s="51"/>
      <c r="AA1915" s="85">
        <v>1915</v>
      </c>
      <c r="AB1915" s="85"/>
      <c r="AC1915">
        <v>3958</v>
      </c>
      <c r="AD1915">
        <v>446</v>
      </c>
      <c r="AE1915">
        <v>234</v>
      </c>
      <c r="AF1915">
        <v>640</v>
      </c>
    </row>
    <row r="1916" spans="1:32" x14ac:dyDescent="0.3">
      <c r="A1916" s="86" t="s">
        <v>394</v>
      </c>
      <c r="B1916" s="53"/>
      <c r="C1916" s="53"/>
      <c r="D1916" s="87">
        <f>Vertices[[#This Row],[followersCount]]/100000</f>
        <v>2.99E-3</v>
      </c>
      <c r="E1916" s="84"/>
      <c r="F1916" s="15"/>
      <c r="G1916" s="15"/>
      <c r="H1916" s="67" t="str">
        <f>IF(Vertices[[#This Row],[Size]]&gt;50,Vertices[[#This Row],[Vertex]],"")</f>
        <v/>
      </c>
      <c r="I1916" s="67"/>
      <c r="J1916" s="67"/>
      <c r="K1916" s="16"/>
      <c r="L1916" s="88"/>
      <c r="M1916" s="89">
        <v>3175.26123046875</v>
      </c>
      <c r="N1916" s="89">
        <v>7004.55126953125</v>
      </c>
      <c r="O1916" s="78"/>
      <c r="P1916" s="90"/>
      <c r="Q1916" s="90"/>
      <c r="R1916" s="116"/>
      <c r="S1916" s="116"/>
      <c r="T1916" s="116"/>
      <c r="U1916" s="116"/>
      <c r="V1916" s="117"/>
      <c r="W1916" s="117"/>
      <c r="X1916" s="117"/>
      <c r="Y1916" s="117"/>
      <c r="Z1916" s="51"/>
      <c r="AA1916" s="85">
        <v>1916</v>
      </c>
      <c r="AB1916" s="85"/>
      <c r="AC1916">
        <v>818</v>
      </c>
      <c r="AD1916">
        <v>299</v>
      </c>
      <c r="AE1916">
        <v>910</v>
      </c>
      <c r="AF1916">
        <v>417</v>
      </c>
    </row>
    <row r="1917" spans="1:32" x14ac:dyDescent="0.3">
      <c r="A1917" s="86" t="s">
        <v>395</v>
      </c>
      <c r="B1917" s="53"/>
      <c r="C1917" s="53"/>
      <c r="D1917" s="87">
        <f>Vertices[[#This Row],[followersCount]]/100000</f>
        <v>9.3600000000000003E-3</v>
      </c>
      <c r="E1917" s="84"/>
      <c r="F1917" s="15"/>
      <c r="G1917" s="15"/>
      <c r="H1917" s="67" t="str">
        <f>IF(Vertices[[#This Row],[Size]]&gt;50,Vertices[[#This Row],[Vertex]],"")</f>
        <v/>
      </c>
      <c r="I1917" s="67"/>
      <c r="J1917" s="67"/>
      <c r="K1917" s="16"/>
      <c r="L1917" s="88"/>
      <c r="M1917" s="89">
        <v>3813.33251953125</v>
      </c>
      <c r="N1917" s="89">
        <v>6757.5712890625</v>
      </c>
      <c r="O1917" s="78"/>
      <c r="P1917" s="90"/>
      <c r="Q1917" s="90"/>
      <c r="R1917" s="116"/>
      <c r="S1917" s="116"/>
      <c r="T1917" s="116"/>
      <c r="U1917" s="116"/>
      <c r="V1917" s="117"/>
      <c r="W1917" s="117"/>
      <c r="X1917" s="117"/>
      <c r="Y1917" s="117"/>
      <c r="Z1917" s="51"/>
      <c r="AA1917" s="85">
        <v>1917</v>
      </c>
      <c r="AB1917" s="85"/>
      <c r="AC1917">
        <v>6512</v>
      </c>
      <c r="AD1917">
        <v>936</v>
      </c>
      <c r="AE1917">
        <v>169</v>
      </c>
      <c r="AF1917">
        <v>862</v>
      </c>
    </row>
    <row r="1918" spans="1:32" x14ac:dyDescent="0.3">
      <c r="A1918" s="86" t="s">
        <v>396</v>
      </c>
      <c r="B1918" s="53"/>
      <c r="C1918" s="53"/>
      <c r="D1918" s="87">
        <f>Vertices[[#This Row],[followersCount]]/100000</f>
        <v>4.3099999999999996E-3</v>
      </c>
      <c r="E1918" s="84"/>
      <c r="F1918" s="15"/>
      <c r="G1918" s="15"/>
      <c r="H1918" s="67" t="str">
        <f>IF(Vertices[[#This Row],[Size]]&gt;50,Vertices[[#This Row],[Vertex]],"")</f>
        <v/>
      </c>
      <c r="I1918" s="67"/>
      <c r="J1918" s="67"/>
      <c r="K1918" s="16"/>
      <c r="L1918" s="88"/>
      <c r="M1918" s="89">
        <v>6100.52783203125</v>
      </c>
      <c r="N1918" s="89">
        <v>4532.455078125</v>
      </c>
      <c r="O1918" s="78"/>
      <c r="P1918" s="90"/>
      <c r="Q1918" s="90"/>
      <c r="R1918" s="116"/>
      <c r="S1918" s="116"/>
      <c r="T1918" s="116"/>
      <c r="U1918" s="116"/>
      <c r="V1918" s="117"/>
      <c r="W1918" s="117"/>
      <c r="X1918" s="117"/>
      <c r="Y1918" s="117"/>
      <c r="Z1918" s="51"/>
      <c r="AA1918" s="85">
        <v>1918</v>
      </c>
      <c r="AB1918" s="85"/>
      <c r="AC1918">
        <v>1919</v>
      </c>
      <c r="AD1918">
        <v>431</v>
      </c>
      <c r="AE1918">
        <v>429</v>
      </c>
      <c r="AF1918">
        <v>724</v>
      </c>
    </row>
    <row r="1919" spans="1:32" x14ac:dyDescent="0.3">
      <c r="A1919" s="86" t="s">
        <v>397</v>
      </c>
      <c r="B1919" s="53"/>
      <c r="C1919" s="53"/>
      <c r="D1919" s="87">
        <f>Vertices[[#This Row],[followersCount]]/100000</f>
        <v>7.1799999999999998E-3</v>
      </c>
      <c r="E1919" s="84"/>
      <c r="F1919" s="15"/>
      <c r="G1919" s="15"/>
      <c r="H1919" s="67" t="str">
        <f>IF(Vertices[[#This Row],[Size]]&gt;50,Vertices[[#This Row],[Vertex]],"")</f>
        <v/>
      </c>
      <c r="I1919" s="67"/>
      <c r="J1919" s="67"/>
      <c r="K1919" s="16"/>
      <c r="L1919" s="88"/>
      <c r="M1919" s="89">
        <v>3606.920654296875</v>
      </c>
      <c r="N1919" s="89">
        <v>5406.55810546875</v>
      </c>
      <c r="O1919" s="78"/>
      <c r="P1919" s="90"/>
      <c r="Q1919" s="90"/>
      <c r="R1919" s="116"/>
      <c r="S1919" s="116"/>
      <c r="T1919" s="116"/>
      <c r="U1919" s="116"/>
      <c r="V1919" s="117"/>
      <c r="W1919" s="117"/>
      <c r="X1919" s="117"/>
      <c r="Y1919" s="117"/>
      <c r="Z1919" s="51"/>
      <c r="AA1919" s="85">
        <v>1919</v>
      </c>
      <c r="AB1919" s="85"/>
      <c r="AC1919">
        <v>1558</v>
      </c>
      <c r="AD1919">
        <v>718</v>
      </c>
      <c r="AE1919">
        <v>616</v>
      </c>
      <c r="AF1919">
        <v>715</v>
      </c>
    </row>
    <row r="1920" spans="1:32" x14ac:dyDescent="0.3">
      <c r="A1920" s="86" t="s">
        <v>398</v>
      </c>
      <c r="B1920" s="53"/>
      <c r="C1920" s="53"/>
      <c r="D1920" s="87">
        <f>Vertices[[#This Row],[followersCount]]/100000</f>
        <v>1.4840000000000001E-2</v>
      </c>
      <c r="E1920" s="84"/>
      <c r="F1920" s="15"/>
      <c r="G1920" s="15"/>
      <c r="H1920" s="67" t="str">
        <f>IF(Vertices[[#This Row],[Size]]&gt;50,Vertices[[#This Row],[Vertex]],"")</f>
        <v/>
      </c>
      <c r="I1920" s="67"/>
      <c r="J1920" s="67"/>
      <c r="K1920" s="16"/>
      <c r="L1920" s="88"/>
      <c r="M1920" s="89">
        <v>7795.4306640625</v>
      </c>
      <c r="N1920" s="89">
        <v>7036.005859375</v>
      </c>
      <c r="O1920" s="78"/>
      <c r="P1920" s="90"/>
      <c r="Q1920" s="90"/>
      <c r="R1920" s="116"/>
      <c r="S1920" s="116"/>
      <c r="T1920" s="116"/>
      <c r="U1920" s="116"/>
      <c r="V1920" s="117"/>
      <c r="W1920" s="117"/>
      <c r="X1920" s="117"/>
      <c r="Y1920" s="117"/>
      <c r="Z1920" s="51"/>
      <c r="AA1920" s="85">
        <v>1920</v>
      </c>
      <c r="AB1920" s="85"/>
      <c r="AC1920">
        <v>2185</v>
      </c>
      <c r="AD1920">
        <v>1484</v>
      </c>
      <c r="AE1920">
        <v>5</v>
      </c>
      <c r="AF1920">
        <v>1</v>
      </c>
    </row>
    <row r="1921" spans="1:32" x14ac:dyDescent="0.3">
      <c r="A1921" s="86" t="s">
        <v>399</v>
      </c>
      <c r="B1921" s="53"/>
      <c r="C1921" s="53"/>
      <c r="D1921" s="87">
        <f>Vertices[[#This Row],[followersCount]]/100000</f>
        <v>5.0899999999999999E-3</v>
      </c>
      <c r="E1921" s="84"/>
      <c r="F1921" s="15"/>
      <c r="G1921" s="15"/>
      <c r="H1921" s="67" t="str">
        <f>IF(Vertices[[#This Row],[Size]]&gt;50,Vertices[[#This Row],[Vertex]],"")</f>
        <v/>
      </c>
      <c r="I1921" s="67"/>
      <c r="J1921" s="67"/>
      <c r="K1921" s="16"/>
      <c r="L1921" s="88"/>
      <c r="M1921" s="89">
        <v>971.43121337890625</v>
      </c>
      <c r="N1921" s="89">
        <v>5424.2734375</v>
      </c>
      <c r="O1921" s="78"/>
      <c r="P1921" s="90"/>
      <c r="Q1921" s="90"/>
      <c r="R1921" s="116"/>
      <c r="S1921" s="116"/>
      <c r="T1921" s="116"/>
      <c r="U1921" s="116"/>
      <c r="V1921" s="117"/>
      <c r="W1921" s="117"/>
      <c r="X1921" s="117"/>
      <c r="Y1921" s="117"/>
      <c r="Z1921" s="51"/>
      <c r="AA1921" s="85">
        <v>1921</v>
      </c>
      <c r="AB1921" s="85"/>
      <c r="AC1921">
        <v>208</v>
      </c>
      <c r="AD1921">
        <v>509</v>
      </c>
      <c r="AE1921">
        <v>0</v>
      </c>
      <c r="AF1921">
        <v>38</v>
      </c>
    </row>
    <row r="1922" spans="1:32" x14ac:dyDescent="0.3">
      <c r="A1922" s="86" t="s">
        <v>400</v>
      </c>
      <c r="B1922" s="53"/>
      <c r="C1922" s="53"/>
      <c r="D1922" s="87">
        <f>Vertices[[#This Row],[followersCount]]/100000</f>
        <v>2.3000000000000001E-4</v>
      </c>
      <c r="E1922" s="84"/>
      <c r="F1922" s="15"/>
      <c r="G1922" s="15"/>
      <c r="H1922" s="67" t="str">
        <f>IF(Vertices[[#This Row],[Size]]&gt;50,Vertices[[#This Row],[Vertex]],"")</f>
        <v/>
      </c>
      <c r="I1922" s="67"/>
      <c r="J1922" s="67"/>
      <c r="K1922" s="16"/>
      <c r="L1922" s="88"/>
      <c r="M1922" s="89">
        <v>5241.1279296875</v>
      </c>
      <c r="N1922" s="89">
        <v>5801.302734375</v>
      </c>
      <c r="O1922" s="78"/>
      <c r="P1922" s="90"/>
      <c r="Q1922" s="90"/>
      <c r="R1922" s="116"/>
      <c r="S1922" s="116"/>
      <c r="T1922" s="116"/>
      <c r="U1922" s="116"/>
      <c r="V1922" s="117"/>
      <c r="W1922" s="117"/>
      <c r="X1922" s="117"/>
      <c r="Y1922" s="117"/>
      <c r="Z1922" s="51"/>
      <c r="AA1922" s="85">
        <v>1922</v>
      </c>
      <c r="AB1922" s="85"/>
      <c r="AC1922">
        <v>16</v>
      </c>
      <c r="AD1922">
        <v>23</v>
      </c>
      <c r="AE1922">
        <v>7</v>
      </c>
      <c r="AF1922">
        <v>56</v>
      </c>
    </row>
    <row r="1923" spans="1:32" x14ac:dyDescent="0.3">
      <c r="A1923" s="86" t="s">
        <v>204</v>
      </c>
      <c r="B1923" s="53"/>
      <c r="C1923" s="53"/>
      <c r="D1923" s="87">
        <f>Vertices[[#This Row],[followersCount]]/100000</f>
        <v>1.1878299999999999</v>
      </c>
      <c r="E1923" s="84"/>
      <c r="F1923" s="15"/>
      <c r="G1923" s="15"/>
      <c r="H1923" s="67" t="str">
        <f>IF(Vertices[[#This Row],[Size]]&gt;50,Vertices[[#This Row],[Vertex]],"")</f>
        <v/>
      </c>
      <c r="I1923" s="67"/>
      <c r="J1923" s="67"/>
      <c r="K1923" s="16"/>
      <c r="L1923" s="88"/>
      <c r="M1923" s="89">
        <v>5312.53076171875</v>
      </c>
      <c r="N1923" s="89">
        <v>817.9287109375</v>
      </c>
      <c r="O1923" s="78"/>
      <c r="P1923" s="90"/>
      <c r="Q1923" s="90"/>
      <c r="R1923" s="116"/>
      <c r="S1923" s="116"/>
      <c r="T1923" s="116"/>
      <c r="U1923" s="116"/>
      <c r="V1923" s="117"/>
      <c r="W1923" s="117"/>
      <c r="X1923" s="117"/>
      <c r="Y1923" s="117"/>
      <c r="Z1923" s="51"/>
      <c r="AA1923" s="85">
        <v>1923</v>
      </c>
      <c r="AB1923" s="85"/>
      <c r="AC1923">
        <v>36458</v>
      </c>
      <c r="AD1923">
        <v>118783</v>
      </c>
      <c r="AE1923">
        <v>1422</v>
      </c>
      <c r="AF1923">
        <v>466</v>
      </c>
    </row>
    <row r="1924" spans="1:32" x14ac:dyDescent="0.3">
      <c r="A1924" s="86" t="s">
        <v>183</v>
      </c>
      <c r="B1924" s="53"/>
      <c r="C1924" s="53"/>
      <c r="D1924" s="87">
        <f>Vertices[[#This Row],[followersCount]]/100000</f>
        <v>5.3310000000000003E-2</v>
      </c>
      <c r="E1924" s="84"/>
      <c r="F1924" s="15"/>
      <c r="G1924" s="15"/>
      <c r="H1924" s="67" t="str">
        <f>IF(Vertices[[#This Row],[Size]]&gt;50,Vertices[[#This Row],[Vertex]],"")</f>
        <v/>
      </c>
      <c r="I1924" s="67"/>
      <c r="J1924" s="67"/>
      <c r="K1924" s="16"/>
      <c r="L1924" s="88"/>
      <c r="M1924" s="89">
        <v>914.7296142578125</v>
      </c>
      <c r="N1924" s="89">
        <v>3216.3505859375</v>
      </c>
      <c r="O1924" s="78"/>
      <c r="P1924" s="90"/>
      <c r="Q1924" s="90"/>
      <c r="R1924" s="116"/>
      <c r="S1924" s="116"/>
      <c r="T1924" s="116"/>
      <c r="U1924" s="116"/>
      <c r="V1924" s="117"/>
      <c r="W1924" s="117"/>
      <c r="X1924" s="117"/>
      <c r="Y1924" s="117"/>
      <c r="Z1924" s="51"/>
      <c r="AA1924" s="85">
        <v>1924</v>
      </c>
      <c r="AB1924" s="85"/>
      <c r="AC1924">
        <v>1271</v>
      </c>
      <c r="AD1924">
        <v>5331</v>
      </c>
      <c r="AE1924">
        <v>106</v>
      </c>
      <c r="AF1924">
        <v>1057</v>
      </c>
    </row>
    <row r="1925" spans="1:32" x14ac:dyDescent="0.3">
      <c r="A1925" s="86" t="s">
        <v>401</v>
      </c>
      <c r="B1925" s="53"/>
      <c r="C1925" s="53"/>
      <c r="D1925" s="87">
        <f>Vertices[[#This Row],[followersCount]]/100000</f>
        <v>5.4400000000000004E-3</v>
      </c>
      <c r="E1925" s="84"/>
      <c r="F1925" s="15"/>
      <c r="G1925" s="15"/>
      <c r="H1925" s="67" t="str">
        <f>IF(Vertices[[#This Row],[Size]]&gt;50,Vertices[[#This Row],[Vertex]],"")</f>
        <v/>
      </c>
      <c r="I1925" s="67"/>
      <c r="J1925" s="67"/>
      <c r="K1925" s="16"/>
      <c r="L1925" s="88"/>
      <c r="M1925" s="89">
        <v>4003.400634765625</v>
      </c>
      <c r="N1925" s="89">
        <v>5074.30810546875</v>
      </c>
      <c r="O1925" s="78"/>
      <c r="P1925" s="90"/>
      <c r="Q1925" s="90"/>
      <c r="R1925" s="116"/>
      <c r="S1925" s="116"/>
      <c r="T1925" s="116"/>
      <c r="U1925" s="116"/>
      <c r="V1925" s="117"/>
      <c r="W1925" s="117"/>
      <c r="X1925" s="117"/>
      <c r="Y1925" s="117"/>
      <c r="Z1925" s="51"/>
      <c r="AA1925" s="85">
        <v>1925</v>
      </c>
      <c r="AB1925" s="85"/>
      <c r="AC1925">
        <v>665</v>
      </c>
      <c r="AD1925">
        <v>544</v>
      </c>
      <c r="AE1925">
        <v>1285</v>
      </c>
      <c r="AF1925">
        <v>530</v>
      </c>
    </row>
    <row r="1926" spans="1:32" x14ac:dyDescent="0.3">
      <c r="A1926" s="86" t="s">
        <v>402</v>
      </c>
      <c r="B1926" s="53"/>
      <c r="C1926" s="53"/>
      <c r="D1926" s="87">
        <f>Vertices[[#This Row],[followersCount]]/100000</f>
        <v>3.7019999999999997E-2</v>
      </c>
      <c r="E1926" s="84"/>
      <c r="F1926" s="15"/>
      <c r="G1926" s="15"/>
      <c r="H1926" s="67" t="str">
        <f>IF(Vertices[[#This Row],[Size]]&gt;50,Vertices[[#This Row],[Vertex]],"")</f>
        <v/>
      </c>
      <c r="I1926" s="67"/>
      <c r="J1926" s="67"/>
      <c r="K1926" s="16"/>
      <c r="L1926" s="88"/>
      <c r="M1926" s="89">
        <v>5207.04736328125</v>
      </c>
      <c r="N1926" s="89">
        <v>4565.80322265625</v>
      </c>
      <c r="O1926" s="78"/>
      <c r="P1926" s="90"/>
      <c r="Q1926" s="90"/>
      <c r="R1926" s="116"/>
      <c r="S1926" s="116"/>
      <c r="T1926" s="116"/>
      <c r="U1926" s="116"/>
      <c r="V1926" s="117"/>
      <c r="W1926" s="117"/>
      <c r="X1926" s="117"/>
      <c r="Y1926" s="117"/>
      <c r="Z1926" s="51"/>
      <c r="AA1926" s="85">
        <v>1926</v>
      </c>
      <c r="AB1926" s="85"/>
      <c r="AC1926">
        <v>2464</v>
      </c>
      <c r="AD1926">
        <v>3702</v>
      </c>
      <c r="AE1926">
        <v>6</v>
      </c>
      <c r="AF1926">
        <v>128</v>
      </c>
    </row>
    <row r="1927" spans="1:32" x14ac:dyDescent="0.3">
      <c r="A1927" s="86" t="s">
        <v>403</v>
      </c>
      <c r="B1927" s="53"/>
      <c r="C1927" s="53"/>
      <c r="D1927" s="87">
        <f>Vertices[[#This Row],[followersCount]]/100000</f>
        <v>3.7399999999999998E-3</v>
      </c>
      <c r="E1927" s="84"/>
      <c r="F1927" s="15"/>
      <c r="G1927" s="15"/>
      <c r="H1927" s="67" t="str">
        <f>IF(Vertices[[#This Row],[Size]]&gt;50,Vertices[[#This Row],[Vertex]],"")</f>
        <v/>
      </c>
      <c r="I1927" s="67"/>
      <c r="J1927" s="67"/>
      <c r="K1927" s="16"/>
      <c r="L1927" s="88"/>
      <c r="M1927" s="89">
        <v>5990.12646484375</v>
      </c>
      <c r="N1927" s="89">
        <v>4256.7470703125</v>
      </c>
      <c r="O1927" s="78"/>
      <c r="P1927" s="90"/>
      <c r="Q1927" s="90"/>
      <c r="R1927" s="116"/>
      <c r="S1927" s="116"/>
      <c r="T1927" s="116"/>
      <c r="U1927" s="116"/>
      <c r="V1927" s="117"/>
      <c r="W1927" s="117"/>
      <c r="X1927" s="117"/>
      <c r="Y1927" s="117"/>
      <c r="Z1927" s="51"/>
      <c r="AA1927" s="85">
        <v>1927</v>
      </c>
      <c r="AB1927" s="85"/>
      <c r="AC1927">
        <v>628</v>
      </c>
      <c r="AD1927">
        <v>374</v>
      </c>
      <c r="AE1927">
        <v>111</v>
      </c>
      <c r="AF1927">
        <v>68</v>
      </c>
    </row>
    <row r="1928" spans="1:32" x14ac:dyDescent="0.3">
      <c r="A1928" s="86" t="s">
        <v>404</v>
      </c>
      <c r="B1928" s="53"/>
      <c r="C1928" s="53"/>
      <c r="D1928" s="87">
        <f>Vertices[[#This Row],[followersCount]]/100000</f>
        <v>3.032E-2</v>
      </c>
      <c r="E1928" s="84"/>
      <c r="F1928" s="15"/>
      <c r="G1928" s="15"/>
      <c r="H1928" s="67" t="str">
        <f>IF(Vertices[[#This Row],[Size]]&gt;50,Vertices[[#This Row],[Vertex]],"")</f>
        <v/>
      </c>
      <c r="I1928" s="67"/>
      <c r="J1928" s="67"/>
      <c r="K1928" s="16"/>
      <c r="L1928" s="88"/>
      <c r="M1928" s="89">
        <v>6041.2587890625</v>
      </c>
      <c r="N1928" s="89">
        <v>1294.3544921875</v>
      </c>
      <c r="O1928" s="78"/>
      <c r="P1928" s="90"/>
      <c r="Q1928" s="90"/>
      <c r="R1928" s="116"/>
      <c r="S1928" s="116"/>
      <c r="T1928" s="116"/>
      <c r="U1928" s="116"/>
      <c r="V1928" s="117"/>
      <c r="W1928" s="117"/>
      <c r="X1928" s="117"/>
      <c r="Y1928" s="117"/>
      <c r="Z1928" s="51"/>
      <c r="AA1928" s="85">
        <v>1928</v>
      </c>
      <c r="AB1928" s="85"/>
      <c r="AC1928">
        <v>1393</v>
      </c>
      <c r="AD1928">
        <v>3032</v>
      </c>
      <c r="AE1928">
        <v>223</v>
      </c>
      <c r="AF1928">
        <v>233</v>
      </c>
    </row>
    <row r="1929" spans="1:32" x14ac:dyDescent="0.3">
      <c r="A1929" s="86" t="s">
        <v>405</v>
      </c>
      <c r="B1929" s="53"/>
      <c r="C1929" s="53"/>
      <c r="D1929" s="87">
        <f>Vertices[[#This Row],[followersCount]]/100000</f>
        <v>0.10049</v>
      </c>
      <c r="E1929" s="84"/>
      <c r="F1929" s="15"/>
      <c r="G1929" s="15"/>
      <c r="H1929" s="67" t="str">
        <f>IF(Vertices[[#This Row],[Size]]&gt;50,Vertices[[#This Row],[Vertex]],"")</f>
        <v/>
      </c>
      <c r="I1929" s="67"/>
      <c r="J1929" s="67"/>
      <c r="K1929" s="16"/>
      <c r="L1929" s="88"/>
      <c r="M1929" s="89">
        <v>4067.906982421875</v>
      </c>
      <c r="N1929" s="89">
        <v>4464.7919921875</v>
      </c>
      <c r="O1929" s="78"/>
      <c r="P1929" s="90"/>
      <c r="Q1929" s="90"/>
      <c r="R1929" s="116"/>
      <c r="S1929" s="116"/>
      <c r="T1929" s="116"/>
      <c r="U1929" s="116"/>
      <c r="V1929" s="117"/>
      <c r="W1929" s="117"/>
      <c r="X1929" s="117"/>
      <c r="Y1929" s="117"/>
      <c r="Z1929" s="51"/>
      <c r="AA1929" s="85">
        <v>1929</v>
      </c>
      <c r="AB1929" s="85"/>
      <c r="AC1929">
        <v>12480</v>
      </c>
      <c r="AD1929">
        <v>10049</v>
      </c>
      <c r="AE1929">
        <v>78</v>
      </c>
      <c r="AF1929">
        <v>1968</v>
      </c>
    </row>
    <row r="1930" spans="1:32" x14ac:dyDescent="0.3">
      <c r="A1930" s="86" t="s">
        <v>406</v>
      </c>
      <c r="B1930" s="53"/>
      <c r="C1930" s="53"/>
      <c r="D1930" s="87">
        <f>Vertices[[#This Row],[followersCount]]/100000</f>
        <v>0.22328999999999999</v>
      </c>
      <c r="E1930" s="84"/>
      <c r="F1930" s="15"/>
      <c r="G1930" s="15"/>
      <c r="H1930" s="67" t="str">
        <f>IF(Vertices[[#This Row],[Size]]&gt;50,Vertices[[#This Row],[Vertex]],"")</f>
        <v/>
      </c>
      <c r="I1930" s="67"/>
      <c r="J1930" s="67"/>
      <c r="K1930" s="16"/>
      <c r="L1930" s="88"/>
      <c r="M1930" s="89">
        <v>3331.763916015625</v>
      </c>
      <c r="N1930" s="89">
        <v>8072.74072265625</v>
      </c>
      <c r="O1930" s="78"/>
      <c r="P1930" s="90"/>
      <c r="Q1930" s="90"/>
      <c r="R1930" s="116"/>
      <c r="S1930" s="116"/>
      <c r="T1930" s="116"/>
      <c r="U1930" s="116"/>
      <c r="V1930" s="117"/>
      <c r="W1930" s="117"/>
      <c r="X1930" s="117"/>
      <c r="Y1930" s="117"/>
      <c r="Z1930" s="51"/>
      <c r="AA1930" s="85">
        <v>1930</v>
      </c>
      <c r="AB1930" s="85"/>
      <c r="AC1930">
        <v>2317</v>
      </c>
      <c r="AD1930">
        <v>22329</v>
      </c>
      <c r="AE1930">
        <v>411</v>
      </c>
      <c r="AF1930">
        <v>173</v>
      </c>
    </row>
    <row r="1931" spans="1:32" x14ac:dyDescent="0.3">
      <c r="A1931" s="86" t="s">
        <v>407</v>
      </c>
      <c r="B1931" s="53"/>
      <c r="C1931" s="53"/>
      <c r="D1931" s="87">
        <f>Vertices[[#This Row],[followersCount]]/100000</f>
        <v>1.4E-3</v>
      </c>
      <c r="E1931" s="84"/>
      <c r="F1931" s="15"/>
      <c r="G1931" s="15"/>
      <c r="H1931" s="67" t="str">
        <f>IF(Vertices[[#This Row],[Size]]&gt;50,Vertices[[#This Row],[Vertex]],"")</f>
        <v/>
      </c>
      <c r="I1931" s="67"/>
      <c r="J1931" s="67"/>
      <c r="K1931" s="16"/>
      <c r="L1931" s="88"/>
      <c r="M1931" s="89">
        <v>4751.94677734375</v>
      </c>
      <c r="N1931" s="89">
        <v>8246.91796875</v>
      </c>
      <c r="O1931" s="78"/>
      <c r="P1931" s="90"/>
      <c r="Q1931" s="90"/>
      <c r="R1931" s="116"/>
      <c r="S1931" s="116"/>
      <c r="T1931" s="116"/>
      <c r="U1931" s="116"/>
      <c r="V1931" s="117"/>
      <c r="W1931" s="117"/>
      <c r="X1931" s="117"/>
      <c r="Y1931" s="117"/>
      <c r="Z1931" s="51"/>
      <c r="AA1931" s="85">
        <v>1931</v>
      </c>
      <c r="AB1931" s="85"/>
      <c r="AC1931">
        <v>57</v>
      </c>
      <c r="AD1931">
        <v>140</v>
      </c>
      <c r="AE1931">
        <v>0</v>
      </c>
      <c r="AF1931">
        <v>6</v>
      </c>
    </row>
    <row r="1932" spans="1:32" x14ac:dyDescent="0.3">
      <c r="A1932" s="86" t="s">
        <v>408</v>
      </c>
      <c r="B1932" s="53"/>
      <c r="C1932" s="53"/>
      <c r="D1932" s="87">
        <f>Vertices[[#This Row],[followersCount]]/100000</f>
        <v>9.0600000000000003E-3</v>
      </c>
      <c r="E1932" s="84"/>
      <c r="F1932" s="15"/>
      <c r="G1932" s="15"/>
      <c r="H1932" s="67" t="str">
        <f>IF(Vertices[[#This Row],[Size]]&gt;50,Vertices[[#This Row],[Vertex]],"")</f>
        <v/>
      </c>
      <c r="I1932" s="67"/>
      <c r="J1932" s="67"/>
      <c r="K1932" s="16"/>
      <c r="L1932" s="88"/>
      <c r="M1932" s="89">
        <v>1650.903564453125</v>
      </c>
      <c r="N1932" s="89">
        <v>7174.43896484375</v>
      </c>
      <c r="O1932" s="78"/>
      <c r="P1932" s="90"/>
      <c r="Q1932" s="90"/>
      <c r="R1932" s="116"/>
      <c r="S1932" s="116"/>
      <c r="T1932" s="116"/>
      <c r="U1932" s="116"/>
      <c r="V1932" s="117"/>
      <c r="W1932" s="117"/>
      <c r="X1932" s="117"/>
      <c r="Y1932" s="117"/>
      <c r="Z1932" s="51"/>
      <c r="AA1932" s="85">
        <v>1932</v>
      </c>
      <c r="AB1932" s="85"/>
      <c r="AC1932">
        <v>5627</v>
      </c>
      <c r="AD1932">
        <v>906</v>
      </c>
      <c r="AE1932">
        <v>381</v>
      </c>
      <c r="AF1932">
        <v>1262</v>
      </c>
    </row>
    <row r="1933" spans="1:32" x14ac:dyDescent="0.3">
      <c r="A1933" s="86" t="s">
        <v>409</v>
      </c>
      <c r="B1933" s="53"/>
      <c r="C1933" s="53"/>
      <c r="D1933" s="87">
        <f>Vertices[[#This Row],[followersCount]]/100000</f>
        <v>1.065E-2</v>
      </c>
      <c r="E1933" s="84"/>
      <c r="F1933" s="15"/>
      <c r="G1933" s="15"/>
      <c r="H1933" s="67" t="str">
        <f>IF(Vertices[[#This Row],[Size]]&gt;50,Vertices[[#This Row],[Vertex]],"")</f>
        <v/>
      </c>
      <c r="I1933" s="67"/>
      <c r="J1933" s="67"/>
      <c r="K1933" s="16"/>
      <c r="L1933" s="88"/>
      <c r="M1933" s="89">
        <v>5833.197265625</v>
      </c>
      <c r="N1933" s="89">
        <v>4707.13525390625</v>
      </c>
      <c r="O1933" s="78"/>
      <c r="P1933" s="90"/>
      <c r="Q1933" s="90"/>
      <c r="R1933" s="116"/>
      <c r="S1933" s="116"/>
      <c r="T1933" s="116"/>
      <c r="U1933" s="116"/>
      <c r="V1933" s="117"/>
      <c r="W1933" s="117"/>
      <c r="X1933" s="117"/>
      <c r="Y1933" s="117"/>
      <c r="Z1933" s="51"/>
      <c r="AA1933" s="85">
        <v>1933</v>
      </c>
      <c r="AB1933" s="85"/>
      <c r="AC1933">
        <v>3797</v>
      </c>
      <c r="AD1933">
        <v>1065</v>
      </c>
      <c r="AE1933">
        <v>2647</v>
      </c>
      <c r="AF1933">
        <v>2121</v>
      </c>
    </row>
    <row r="1934" spans="1:32" x14ac:dyDescent="0.3">
      <c r="A1934" s="86" t="s">
        <v>410</v>
      </c>
      <c r="B1934" s="53"/>
      <c r="C1934" s="53"/>
      <c r="D1934" s="87">
        <f>Vertices[[#This Row],[followersCount]]/100000</f>
        <v>0.14223</v>
      </c>
      <c r="E1934" s="84"/>
      <c r="F1934" s="15"/>
      <c r="G1934" s="15"/>
      <c r="H1934" s="67" t="str">
        <f>IF(Vertices[[#This Row],[Size]]&gt;50,Vertices[[#This Row],[Vertex]],"")</f>
        <v/>
      </c>
      <c r="I1934" s="67"/>
      <c r="J1934" s="67"/>
      <c r="K1934" s="16"/>
      <c r="L1934" s="88"/>
      <c r="M1934" s="89">
        <v>1866.3345947265625</v>
      </c>
      <c r="N1934" s="89">
        <v>3499.68115234375</v>
      </c>
      <c r="O1934" s="78"/>
      <c r="P1934" s="90"/>
      <c r="Q1934" s="90"/>
      <c r="R1934" s="116"/>
      <c r="S1934" s="116"/>
      <c r="T1934" s="116"/>
      <c r="U1934" s="116"/>
      <c r="V1934" s="117"/>
      <c r="W1934" s="117"/>
      <c r="X1934" s="117"/>
      <c r="Y1934" s="117"/>
      <c r="Z1934" s="51"/>
      <c r="AA1934" s="85">
        <v>1934</v>
      </c>
      <c r="AB1934" s="85"/>
      <c r="AC1934">
        <v>2532</v>
      </c>
      <c r="AD1934">
        <v>14223</v>
      </c>
      <c r="AE1934">
        <v>26</v>
      </c>
      <c r="AF1934">
        <v>1309</v>
      </c>
    </row>
    <row r="1935" spans="1:32" x14ac:dyDescent="0.3">
      <c r="A1935" s="86" t="s">
        <v>411</v>
      </c>
      <c r="B1935" s="53"/>
      <c r="C1935" s="53"/>
      <c r="D1935" s="87">
        <f>Vertices[[#This Row],[followersCount]]/100000</f>
        <v>14.4405</v>
      </c>
      <c r="E1935" s="84"/>
      <c r="F1935" s="15"/>
      <c r="G1935" s="15"/>
      <c r="H1935" s="67" t="str">
        <f>IF(Vertices[[#This Row],[Size]]&gt;50,Vertices[[#This Row],[Vertex]],"")</f>
        <v/>
      </c>
      <c r="I1935" s="67"/>
      <c r="J1935" s="67"/>
      <c r="K1935" s="16"/>
      <c r="L1935" s="88"/>
      <c r="M1935" s="89">
        <v>7006.34375</v>
      </c>
      <c r="N1935" s="89">
        <v>3553.2353515625</v>
      </c>
      <c r="O1935" s="78"/>
      <c r="P1935" s="90"/>
      <c r="Q1935" s="90"/>
      <c r="R1935" s="116"/>
      <c r="S1935" s="116"/>
      <c r="T1935" s="116"/>
      <c r="U1935" s="116"/>
      <c r="V1935" s="117"/>
      <c r="W1935" s="117"/>
      <c r="X1935" s="117"/>
      <c r="Y1935" s="117"/>
      <c r="Z1935" s="51"/>
      <c r="AA1935" s="85">
        <v>1935</v>
      </c>
      <c r="AB1935" s="85"/>
      <c r="AC1935">
        <v>63607</v>
      </c>
      <c r="AD1935">
        <v>1444050</v>
      </c>
      <c r="AE1935">
        <v>4</v>
      </c>
      <c r="AF1935">
        <v>396</v>
      </c>
    </row>
    <row r="1936" spans="1:32" x14ac:dyDescent="0.3">
      <c r="A1936" s="86" t="s">
        <v>214</v>
      </c>
      <c r="B1936" s="53"/>
      <c r="C1936" s="53"/>
      <c r="D1936" s="87">
        <f>Vertices[[#This Row],[followersCount]]/100000</f>
        <v>127.18393</v>
      </c>
      <c r="E1936" s="84"/>
      <c r="F1936" s="15"/>
      <c r="G1936" s="15"/>
      <c r="H1936" s="67" t="str">
        <f>IF(Vertices[[#This Row],[Size]]&gt;50,Vertices[[#This Row],[Vertex]],"")</f>
        <v>Forbes</v>
      </c>
      <c r="I1936" s="67"/>
      <c r="J1936" s="67"/>
      <c r="K1936" s="16"/>
      <c r="L1936" s="88"/>
      <c r="M1936" s="89">
        <v>1156.6124267578125</v>
      </c>
      <c r="N1936" s="89">
        <v>2319.46240234375</v>
      </c>
      <c r="O1936" s="78"/>
      <c r="P1936" s="90"/>
      <c r="Q1936" s="90"/>
      <c r="R1936" s="116"/>
      <c r="S1936" s="116"/>
      <c r="T1936" s="116"/>
      <c r="U1936" s="116"/>
      <c r="V1936" s="117"/>
      <c r="W1936" s="117"/>
      <c r="X1936" s="117"/>
      <c r="Y1936" s="117"/>
      <c r="Z1936" s="51"/>
      <c r="AA1936" s="85">
        <v>1936</v>
      </c>
      <c r="AB1936" s="85"/>
      <c r="AC1936">
        <v>158716</v>
      </c>
      <c r="AD1936">
        <v>12718393</v>
      </c>
      <c r="AE1936">
        <v>5331</v>
      </c>
      <c r="AF1936">
        <v>5540</v>
      </c>
    </row>
    <row r="1937" spans="1:32" x14ac:dyDescent="0.3">
      <c r="A1937" s="86" t="s">
        <v>211</v>
      </c>
      <c r="B1937" s="53"/>
      <c r="C1937" s="53"/>
      <c r="D1937" s="87">
        <f>Vertices[[#This Row],[followersCount]]/100000</f>
        <v>30.310500000000001</v>
      </c>
      <c r="E1937" s="84"/>
      <c r="F1937" s="15"/>
      <c r="G1937" s="15"/>
      <c r="H1937" s="67" t="str">
        <f>IF(Vertices[[#This Row],[Size]]&gt;50,Vertices[[#This Row],[Vertex]],"")</f>
        <v/>
      </c>
      <c r="I1937" s="67"/>
      <c r="J1937" s="67"/>
      <c r="K1937" s="16"/>
      <c r="L1937" s="88"/>
      <c r="M1937" s="89">
        <v>7672.69677734375</v>
      </c>
      <c r="N1937" s="89">
        <v>7478.38330078125</v>
      </c>
      <c r="O1937" s="78"/>
      <c r="P1937" s="90"/>
      <c r="Q1937" s="90"/>
      <c r="R1937" s="116"/>
      <c r="S1937" s="116"/>
      <c r="T1937" s="116"/>
      <c r="U1937" s="116"/>
      <c r="V1937" s="117"/>
      <c r="W1937" s="117"/>
      <c r="X1937" s="117"/>
      <c r="Y1937" s="117"/>
      <c r="Z1937" s="51"/>
      <c r="AA1937" s="85">
        <v>1937</v>
      </c>
      <c r="AB1937" s="85"/>
      <c r="AC1937">
        <v>118903</v>
      </c>
      <c r="AD1937">
        <v>3031050</v>
      </c>
      <c r="AE1937">
        <v>355</v>
      </c>
      <c r="AF1937">
        <v>1442</v>
      </c>
    </row>
    <row r="1938" spans="1:32" x14ac:dyDescent="0.3">
      <c r="A1938" s="86" t="s">
        <v>412</v>
      </c>
      <c r="B1938" s="53"/>
      <c r="C1938" s="53"/>
      <c r="D1938" s="87">
        <f>Vertices[[#This Row],[followersCount]]/100000</f>
        <v>1.91936</v>
      </c>
      <c r="E1938" s="84"/>
      <c r="F1938" s="15"/>
      <c r="G1938" s="15"/>
      <c r="H1938" s="67" t="str">
        <f>IF(Vertices[[#This Row],[Size]]&gt;50,Vertices[[#This Row],[Vertex]],"")</f>
        <v/>
      </c>
      <c r="I1938" s="67"/>
      <c r="J1938" s="67"/>
      <c r="K1938" s="16"/>
      <c r="L1938" s="88"/>
      <c r="M1938" s="89">
        <v>5242.52490234375</v>
      </c>
      <c r="N1938" s="89">
        <v>318.12564086914063</v>
      </c>
      <c r="O1938" s="78"/>
      <c r="P1938" s="90"/>
      <c r="Q1938" s="90"/>
      <c r="R1938" s="116"/>
      <c r="S1938" s="116"/>
      <c r="T1938" s="116"/>
      <c r="U1938" s="116"/>
      <c r="V1938" s="117"/>
      <c r="W1938" s="117"/>
      <c r="X1938" s="117"/>
      <c r="Y1938" s="117"/>
      <c r="Z1938" s="51"/>
      <c r="AA1938" s="85">
        <v>1938</v>
      </c>
      <c r="AB1938" s="85"/>
      <c r="AC1938">
        <v>22062</v>
      </c>
      <c r="AD1938">
        <v>191936</v>
      </c>
      <c r="AE1938">
        <v>1228</v>
      </c>
      <c r="AF1938">
        <v>2883</v>
      </c>
    </row>
    <row r="1939" spans="1:32" x14ac:dyDescent="0.3">
      <c r="A1939" s="86" t="s">
        <v>413</v>
      </c>
      <c r="B1939" s="53"/>
      <c r="C1939" s="53"/>
      <c r="D1939" s="87">
        <f>Vertices[[#This Row],[followersCount]]/100000</f>
        <v>6.0139999999999999E-2</v>
      </c>
      <c r="E1939" s="84"/>
      <c r="F1939" s="15"/>
      <c r="G1939" s="15"/>
      <c r="H1939" s="67" t="str">
        <f>IF(Vertices[[#This Row],[Size]]&gt;50,Vertices[[#This Row],[Vertex]],"")</f>
        <v/>
      </c>
      <c r="I1939" s="67"/>
      <c r="J1939" s="67"/>
      <c r="K1939" s="16"/>
      <c r="L1939" s="88"/>
      <c r="M1939" s="89">
        <v>7350.8544921875</v>
      </c>
      <c r="N1939" s="89">
        <v>3094.28515625</v>
      </c>
      <c r="O1939" s="78"/>
      <c r="P1939" s="90"/>
      <c r="Q1939" s="90"/>
      <c r="R1939" s="116"/>
      <c r="S1939" s="116"/>
      <c r="T1939" s="116"/>
      <c r="U1939" s="116"/>
      <c r="V1939" s="117"/>
      <c r="W1939" s="117"/>
      <c r="X1939" s="117"/>
      <c r="Y1939" s="117"/>
      <c r="Z1939" s="51"/>
      <c r="AA1939" s="85">
        <v>1939</v>
      </c>
      <c r="AB1939" s="85"/>
      <c r="AC1939">
        <v>11727</v>
      </c>
      <c r="AD1939">
        <v>6014</v>
      </c>
      <c r="AE1939">
        <v>2710</v>
      </c>
      <c r="AF1939">
        <v>3826</v>
      </c>
    </row>
    <row r="1940" spans="1:32" x14ac:dyDescent="0.3">
      <c r="A1940" s="86" t="s">
        <v>414</v>
      </c>
      <c r="B1940" s="53"/>
      <c r="C1940" s="53"/>
      <c r="D1940" s="87">
        <f>Vertices[[#This Row],[followersCount]]/100000</f>
        <v>1.6199999999999999E-3</v>
      </c>
      <c r="E1940" s="84"/>
      <c r="F1940" s="15"/>
      <c r="G1940" s="15"/>
      <c r="H1940" s="67" t="str">
        <f>IF(Vertices[[#This Row],[Size]]&gt;50,Vertices[[#This Row],[Vertex]],"")</f>
        <v/>
      </c>
      <c r="I1940" s="67"/>
      <c r="J1940" s="67"/>
      <c r="K1940" s="16"/>
      <c r="L1940" s="88"/>
      <c r="M1940" s="89">
        <v>6008.20166015625</v>
      </c>
      <c r="N1940" s="89">
        <v>293.97784423828125</v>
      </c>
      <c r="O1940" s="78"/>
      <c r="P1940" s="90"/>
      <c r="Q1940" s="90"/>
      <c r="R1940" s="116"/>
      <c r="S1940" s="116"/>
      <c r="T1940" s="116"/>
      <c r="U1940" s="116"/>
      <c r="V1940" s="117"/>
      <c r="W1940" s="117"/>
      <c r="X1940" s="117"/>
      <c r="Y1940" s="117"/>
      <c r="Z1940" s="51"/>
      <c r="AA1940" s="85">
        <v>1940</v>
      </c>
      <c r="AB1940" s="85"/>
      <c r="AC1940">
        <v>583</v>
      </c>
      <c r="AD1940">
        <v>162</v>
      </c>
      <c r="AE1940">
        <v>2</v>
      </c>
      <c r="AF1940">
        <v>75</v>
      </c>
    </row>
    <row r="1941" spans="1:32" x14ac:dyDescent="0.3">
      <c r="A1941" s="86" t="s">
        <v>415</v>
      </c>
      <c r="B1941" s="53"/>
      <c r="C1941" s="53"/>
      <c r="D1941" s="87">
        <f>Vertices[[#This Row],[followersCount]]/100000</f>
        <v>3.81E-3</v>
      </c>
      <c r="E1941" s="84"/>
      <c r="F1941" s="15"/>
      <c r="G1941" s="15"/>
      <c r="H1941" s="67" t="str">
        <f>IF(Vertices[[#This Row],[Size]]&gt;50,Vertices[[#This Row],[Vertex]],"")</f>
        <v/>
      </c>
      <c r="I1941" s="67"/>
      <c r="J1941" s="67"/>
      <c r="K1941" s="16"/>
      <c r="L1941" s="88"/>
      <c r="M1941" s="89">
        <v>1364.8758544921875</v>
      </c>
      <c r="N1941" s="89">
        <v>5979.30517578125</v>
      </c>
      <c r="O1941" s="78"/>
      <c r="P1941" s="90"/>
      <c r="Q1941" s="90"/>
      <c r="R1941" s="116"/>
      <c r="S1941" s="116"/>
      <c r="T1941" s="116"/>
      <c r="U1941" s="116"/>
      <c r="V1941" s="117"/>
      <c r="W1941" s="117"/>
      <c r="X1941" s="117"/>
      <c r="Y1941" s="117"/>
      <c r="Z1941" s="51"/>
      <c r="AA1941" s="85">
        <v>1941</v>
      </c>
      <c r="AB1941" s="85"/>
      <c r="AC1941">
        <v>3029</v>
      </c>
      <c r="AD1941">
        <v>381</v>
      </c>
      <c r="AE1941">
        <v>15</v>
      </c>
      <c r="AF1941">
        <v>90</v>
      </c>
    </row>
    <row r="1942" spans="1:32" x14ac:dyDescent="0.3">
      <c r="A1942" s="86" t="s">
        <v>416</v>
      </c>
      <c r="B1942" s="53"/>
      <c r="C1942" s="53"/>
      <c r="D1942" s="87">
        <f>Vertices[[#This Row],[followersCount]]/100000</f>
        <v>1.703E-2</v>
      </c>
      <c r="E1942" s="84"/>
      <c r="F1942" s="15"/>
      <c r="G1942" s="15"/>
      <c r="H1942" s="67" t="str">
        <f>IF(Vertices[[#This Row],[Size]]&gt;50,Vertices[[#This Row],[Vertex]],"")</f>
        <v/>
      </c>
      <c r="I1942" s="67"/>
      <c r="J1942" s="67"/>
      <c r="K1942" s="16"/>
      <c r="L1942" s="88"/>
      <c r="M1942" s="89">
        <v>5268.53759765625</v>
      </c>
      <c r="N1942" s="89">
        <v>4055.87158203125</v>
      </c>
      <c r="O1942" s="78"/>
      <c r="P1942" s="90"/>
      <c r="Q1942" s="90"/>
      <c r="R1942" s="116"/>
      <c r="S1942" s="116"/>
      <c r="T1942" s="116"/>
      <c r="U1942" s="116"/>
      <c r="V1942" s="117"/>
      <c r="W1942" s="117"/>
      <c r="X1942" s="117"/>
      <c r="Y1942" s="117"/>
      <c r="Z1942" s="51"/>
      <c r="AA1942" s="85">
        <v>1942</v>
      </c>
      <c r="AB1942" s="85"/>
      <c r="AC1942">
        <v>1963</v>
      </c>
      <c r="AD1942">
        <v>1703</v>
      </c>
      <c r="AE1942">
        <v>284</v>
      </c>
      <c r="AF1942">
        <v>1263</v>
      </c>
    </row>
    <row r="1943" spans="1:32" x14ac:dyDescent="0.3">
      <c r="A1943" s="86" t="s">
        <v>417</v>
      </c>
      <c r="B1943" s="53"/>
      <c r="C1943" s="53"/>
      <c r="D1943" s="87">
        <f>Vertices[[#This Row],[followersCount]]/100000</f>
        <v>1.0529999999999999E-2</v>
      </c>
      <c r="E1943" s="84"/>
      <c r="F1943" s="15"/>
      <c r="G1943" s="15"/>
      <c r="H1943" s="67" t="str">
        <f>IF(Vertices[[#This Row],[Size]]&gt;50,Vertices[[#This Row],[Vertex]],"")</f>
        <v/>
      </c>
      <c r="I1943" s="67"/>
      <c r="J1943" s="67"/>
      <c r="K1943" s="16"/>
      <c r="L1943" s="88"/>
      <c r="M1943" s="89">
        <v>4775.8505859375</v>
      </c>
      <c r="N1943" s="89">
        <v>6125.32666015625</v>
      </c>
      <c r="O1943" s="78"/>
      <c r="P1943" s="90"/>
      <c r="Q1943" s="90"/>
      <c r="R1943" s="116"/>
      <c r="S1943" s="116"/>
      <c r="T1943" s="116"/>
      <c r="U1943" s="116"/>
      <c r="V1943" s="117"/>
      <c r="W1943" s="117"/>
      <c r="X1943" s="117"/>
      <c r="Y1943" s="117"/>
      <c r="Z1943" s="51"/>
      <c r="AA1943" s="85">
        <v>1943</v>
      </c>
      <c r="AB1943" s="85"/>
      <c r="AC1943">
        <v>485</v>
      </c>
      <c r="AD1943">
        <v>1053</v>
      </c>
      <c r="AE1943">
        <v>16</v>
      </c>
      <c r="AF1943">
        <v>293</v>
      </c>
    </row>
    <row r="1944" spans="1:32" x14ac:dyDescent="0.3">
      <c r="A1944" s="86" t="s">
        <v>418</v>
      </c>
      <c r="B1944" s="53"/>
      <c r="C1944" s="53"/>
      <c r="D1944" s="87">
        <f>Vertices[[#This Row],[followersCount]]/100000</f>
        <v>0.16639999999999999</v>
      </c>
      <c r="E1944" s="84"/>
      <c r="F1944" s="15"/>
      <c r="G1944" s="15"/>
      <c r="H1944" s="67" t="str">
        <f>IF(Vertices[[#This Row],[Size]]&gt;50,Vertices[[#This Row],[Vertex]],"")</f>
        <v/>
      </c>
      <c r="I1944" s="67"/>
      <c r="J1944" s="67"/>
      <c r="K1944" s="16"/>
      <c r="L1944" s="88"/>
      <c r="M1944" s="89">
        <v>1954.3394775390625</v>
      </c>
      <c r="N1944" s="89">
        <v>7424.69921875</v>
      </c>
      <c r="O1944" s="78"/>
      <c r="P1944" s="90"/>
      <c r="Q1944" s="90"/>
      <c r="R1944" s="116"/>
      <c r="S1944" s="116"/>
      <c r="T1944" s="116"/>
      <c r="U1944" s="116"/>
      <c r="V1944" s="117"/>
      <c r="W1944" s="117"/>
      <c r="X1944" s="117"/>
      <c r="Y1944" s="117"/>
      <c r="Z1944" s="51"/>
      <c r="AA1944" s="85">
        <v>1944</v>
      </c>
      <c r="AB1944" s="85"/>
      <c r="AC1944">
        <v>25000</v>
      </c>
      <c r="AD1944">
        <v>16640</v>
      </c>
      <c r="AE1944">
        <v>2124</v>
      </c>
      <c r="AF1944">
        <v>521</v>
      </c>
    </row>
    <row r="1945" spans="1:32" x14ac:dyDescent="0.3">
      <c r="A1945" s="86" t="s">
        <v>419</v>
      </c>
      <c r="B1945" s="53"/>
      <c r="C1945" s="53"/>
      <c r="D1945" s="87">
        <f>Vertices[[#This Row],[followersCount]]/100000</f>
        <v>8.8419999999999999E-2</v>
      </c>
      <c r="E1945" s="84"/>
      <c r="F1945" s="15"/>
      <c r="G1945" s="15"/>
      <c r="H1945" s="67" t="str">
        <f>IF(Vertices[[#This Row],[Size]]&gt;50,Vertices[[#This Row],[Vertex]],"")</f>
        <v/>
      </c>
      <c r="I1945" s="67"/>
      <c r="J1945" s="67"/>
      <c r="K1945" s="16"/>
      <c r="L1945" s="88"/>
      <c r="M1945" s="89">
        <v>5122.990234375</v>
      </c>
      <c r="N1945" s="89">
        <v>8608.3623046875</v>
      </c>
      <c r="O1945" s="78"/>
      <c r="P1945" s="90"/>
      <c r="Q1945" s="90"/>
      <c r="R1945" s="116"/>
      <c r="S1945" s="116"/>
      <c r="T1945" s="116"/>
      <c r="U1945" s="116"/>
      <c r="V1945" s="117"/>
      <c r="W1945" s="117"/>
      <c r="X1945" s="117"/>
      <c r="Y1945" s="117"/>
      <c r="Z1945" s="51"/>
      <c r="AA1945" s="85">
        <v>1945</v>
      </c>
      <c r="AB1945" s="85"/>
      <c r="AC1945">
        <v>20791</v>
      </c>
      <c r="AD1945">
        <v>8842</v>
      </c>
      <c r="AE1945">
        <v>1788</v>
      </c>
      <c r="AF1945">
        <v>2868</v>
      </c>
    </row>
    <row r="1946" spans="1:32" x14ac:dyDescent="0.3">
      <c r="A1946" s="86" t="s">
        <v>420</v>
      </c>
      <c r="B1946" s="53"/>
      <c r="C1946" s="53"/>
      <c r="D1946" s="87">
        <f>Vertices[[#This Row],[followersCount]]/100000</f>
        <v>4.5580000000000002E-2</v>
      </c>
      <c r="E1946" s="84"/>
      <c r="F1946" s="15"/>
      <c r="G1946" s="15"/>
      <c r="H1946" s="67" t="str">
        <f>IF(Vertices[[#This Row],[Size]]&gt;50,Vertices[[#This Row],[Vertex]],"")</f>
        <v/>
      </c>
      <c r="I1946" s="67"/>
      <c r="J1946" s="67"/>
      <c r="K1946" s="16"/>
      <c r="L1946" s="88"/>
      <c r="M1946" s="89">
        <v>8508.142578125</v>
      </c>
      <c r="N1946" s="89">
        <v>7623.3798828125</v>
      </c>
      <c r="O1946" s="78"/>
      <c r="P1946" s="90"/>
      <c r="Q1946" s="90"/>
      <c r="R1946" s="116"/>
      <c r="S1946" s="116"/>
      <c r="T1946" s="116"/>
      <c r="U1946" s="116"/>
      <c r="V1946" s="117"/>
      <c r="W1946" s="117"/>
      <c r="X1946" s="117"/>
      <c r="Y1946" s="117"/>
      <c r="Z1946" s="51"/>
      <c r="AA1946" s="85">
        <v>1946</v>
      </c>
      <c r="AB1946" s="85"/>
      <c r="AC1946">
        <v>2375</v>
      </c>
      <c r="AD1946">
        <v>4558</v>
      </c>
      <c r="AE1946">
        <v>1055</v>
      </c>
      <c r="AF1946">
        <v>3223</v>
      </c>
    </row>
    <row r="1947" spans="1:32" x14ac:dyDescent="0.3">
      <c r="A1947" s="86" t="s">
        <v>421</v>
      </c>
      <c r="B1947" s="53"/>
      <c r="C1947" s="53"/>
      <c r="D1947" s="87">
        <f>Vertices[[#This Row],[followersCount]]/100000</f>
        <v>3.2300000000000002E-2</v>
      </c>
      <c r="E1947" s="84"/>
      <c r="F1947" s="15"/>
      <c r="G1947" s="15"/>
      <c r="H1947" s="67" t="str">
        <f>IF(Vertices[[#This Row],[Size]]&gt;50,Vertices[[#This Row],[Vertex]],"")</f>
        <v/>
      </c>
      <c r="I1947" s="67"/>
      <c r="J1947" s="67"/>
      <c r="K1947" s="16"/>
      <c r="L1947" s="88"/>
      <c r="M1947" s="89">
        <v>1311.6107177734375</v>
      </c>
      <c r="N1947" s="89">
        <v>4936.81787109375</v>
      </c>
      <c r="O1947" s="78"/>
      <c r="P1947" s="90"/>
      <c r="Q1947" s="90"/>
      <c r="R1947" s="116"/>
      <c r="S1947" s="116"/>
      <c r="T1947" s="116"/>
      <c r="U1947" s="116"/>
      <c r="V1947" s="117"/>
      <c r="W1947" s="117"/>
      <c r="X1947" s="117"/>
      <c r="Y1947" s="117"/>
      <c r="Z1947" s="51"/>
      <c r="AA1947" s="85">
        <v>1947</v>
      </c>
      <c r="AB1947" s="85"/>
      <c r="AC1947">
        <v>3343</v>
      </c>
      <c r="AD1947">
        <v>3230</v>
      </c>
      <c r="AE1947">
        <v>269</v>
      </c>
      <c r="AF1947">
        <v>706</v>
      </c>
    </row>
    <row r="1948" spans="1:32" x14ac:dyDescent="0.3">
      <c r="A1948" s="86" t="s">
        <v>422</v>
      </c>
      <c r="B1948" s="53"/>
      <c r="C1948" s="53"/>
      <c r="D1948" s="87">
        <f>Vertices[[#This Row],[followersCount]]/100000</f>
        <v>0.22761999999999999</v>
      </c>
      <c r="E1948" s="84"/>
      <c r="F1948" s="15"/>
      <c r="G1948" s="15"/>
      <c r="H1948" s="67" t="str">
        <f>IF(Vertices[[#This Row],[Size]]&gt;50,Vertices[[#This Row],[Vertex]],"")</f>
        <v/>
      </c>
      <c r="I1948" s="67"/>
      <c r="J1948" s="67"/>
      <c r="K1948" s="16"/>
      <c r="L1948" s="88"/>
      <c r="M1948" s="89">
        <v>6353.71728515625</v>
      </c>
      <c r="N1948" s="89">
        <v>1463.212890625</v>
      </c>
      <c r="O1948" s="78"/>
      <c r="P1948" s="90"/>
      <c r="Q1948" s="90"/>
      <c r="R1948" s="116"/>
      <c r="S1948" s="116"/>
      <c r="T1948" s="116"/>
      <c r="U1948" s="116"/>
      <c r="V1948" s="117"/>
      <c r="W1948" s="117"/>
      <c r="X1948" s="117"/>
      <c r="Y1948" s="117"/>
      <c r="Z1948" s="51"/>
      <c r="AA1948" s="85">
        <v>1948</v>
      </c>
      <c r="AB1948" s="85"/>
      <c r="AC1948">
        <v>19121</v>
      </c>
      <c r="AD1948">
        <v>22762</v>
      </c>
      <c r="AE1948">
        <v>17186</v>
      </c>
      <c r="AF1948">
        <v>4453</v>
      </c>
    </row>
    <row r="1949" spans="1:32" x14ac:dyDescent="0.3">
      <c r="A1949" s="86" t="s">
        <v>423</v>
      </c>
      <c r="B1949" s="53"/>
      <c r="C1949" s="53"/>
      <c r="D1949" s="87">
        <f>Vertices[[#This Row],[followersCount]]/100000</f>
        <v>2.0240000000000001E-2</v>
      </c>
      <c r="E1949" s="84"/>
      <c r="F1949" s="15"/>
      <c r="G1949" s="15"/>
      <c r="H1949" s="67" t="str">
        <f>IF(Vertices[[#This Row],[Size]]&gt;50,Vertices[[#This Row],[Vertex]],"")</f>
        <v/>
      </c>
      <c r="I1949" s="67"/>
      <c r="J1949" s="67"/>
      <c r="K1949" s="16"/>
      <c r="L1949" s="88"/>
      <c r="M1949" s="89">
        <v>4268.46923828125</v>
      </c>
      <c r="N1949" s="89">
        <v>5726.0185546875</v>
      </c>
      <c r="O1949" s="78"/>
      <c r="P1949" s="90"/>
      <c r="Q1949" s="90"/>
      <c r="R1949" s="116"/>
      <c r="S1949" s="116"/>
      <c r="T1949" s="116"/>
      <c r="U1949" s="116"/>
      <c r="V1949" s="117"/>
      <c r="W1949" s="117"/>
      <c r="X1949" s="117"/>
      <c r="Y1949" s="117"/>
      <c r="Z1949" s="51"/>
      <c r="AA1949" s="85">
        <v>1949</v>
      </c>
      <c r="AB1949" s="85"/>
      <c r="AC1949">
        <v>2640</v>
      </c>
      <c r="AD1949">
        <v>2024</v>
      </c>
      <c r="AE1949">
        <v>560</v>
      </c>
      <c r="AF1949">
        <v>395</v>
      </c>
    </row>
    <row r="1950" spans="1:32" x14ac:dyDescent="0.3">
      <c r="A1950" s="86" t="s">
        <v>424</v>
      </c>
      <c r="B1950" s="53"/>
      <c r="C1950" s="53"/>
      <c r="D1950" s="87">
        <f>Vertices[[#This Row],[followersCount]]/100000</f>
        <v>0.25420999999999999</v>
      </c>
      <c r="E1950" s="84"/>
      <c r="F1950" s="15"/>
      <c r="G1950" s="15"/>
      <c r="H1950" s="67" t="str">
        <f>IF(Vertices[[#This Row],[Size]]&gt;50,Vertices[[#This Row],[Vertex]],"")</f>
        <v/>
      </c>
      <c r="I1950" s="67"/>
      <c r="J1950" s="67"/>
      <c r="K1950" s="16"/>
      <c r="L1950" s="88"/>
      <c r="M1950" s="89">
        <v>5580.23583984375</v>
      </c>
      <c r="N1950" s="89">
        <v>1605.2850341796875</v>
      </c>
      <c r="O1950" s="78"/>
      <c r="P1950" s="90"/>
      <c r="Q1950" s="90"/>
      <c r="R1950" s="116"/>
      <c r="S1950" s="116"/>
      <c r="T1950" s="116"/>
      <c r="U1950" s="116"/>
      <c r="V1950" s="117"/>
      <c r="W1950" s="117"/>
      <c r="X1950" s="117"/>
      <c r="Y1950" s="117"/>
      <c r="Z1950" s="51"/>
      <c r="AA1950" s="85">
        <v>1950</v>
      </c>
      <c r="AB1950" s="85"/>
      <c r="AC1950">
        <v>8646</v>
      </c>
      <c r="AD1950">
        <v>25421</v>
      </c>
      <c r="AE1950">
        <v>353</v>
      </c>
      <c r="AF1950">
        <v>358</v>
      </c>
    </row>
    <row r="1951" spans="1:32" x14ac:dyDescent="0.3">
      <c r="A1951" s="86" t="s">
        <v>425</v>
      </c>
      <c r="B1951" s="53"/>
      <c r="C1951" s="53"/>
      <c r="D1951" s="87">
        <f>Vertices[[#This Row],[followersCount]]/100000</f>
        <v>0.11422</v>
      </c>
      <c r="E1951" s="84"/>
      <c r="F1951" s="15"/>
      <c r="G1951" s="15"/>
      <c r="H1951" s="67" t="str">
        <f>IF(Vertices[[#This Row],[Size]]&gt;50,Vertices[[#This Row],[Vertex]],"")</f>
        <v/>
      </c>
      <c r="I1951" s="67"/>
      <c r="J1951" s="67"/>
      <c r="K1951" s="16"/>
      <c r="L1951" s="88"/>
      <c r="M1951" s="89">
        <v>7843.2666015625</v>
      </c>
      <c r="N1951" s="89">
        <v>5840.818359375</v>
      </c>
      <c r="O1951" s="78"/>
      <c r="P1951" s="90"/>
      <c r="Q1951" s="90"/>
      <c r="R1951" s="116"/>
      <c r="S1951" s="116"/>
      <c r="T1951" s="116"/>
      <c r="U1951" s="116"/>
      <c r="V1951" s="117"/>
      <c r="W1951" s="117"/>
      <c r="X1951" s="117"/>
      <c r="Y1951" s="117"/>
      <c r="Z1951" s="51"/>
      <c r="AA1951" s="85">
        <v>1951</v>
      </c>
      <c r="AB1951" s="85"/>
      <c r="AC1951">
        <v>4472</v>
      </c>
      <c r="AD1951">
        <v>11422</v>
      </c>
      <c r="AE1951">
        <v>477</v>
      </c>
      <c r="AF1951">
        <v>982</v>
      </c>
    </row>
    <row r="1952" spans="1:32" x14ac:dyDescent="0.3">
      <c r="A1952" s="86" t="s">
        <v>426</v>
      </c>
      <c r="B1952" s="53"/>
      <c r="C1952" s="53"/>
      <c r="D1952" s="87">
        <f>Vertices[[#This Row],[followersCount]]/100000</f>
        <v>0.67974999999999997</v>
      </c>
      <c r="E1952" s="84"/>
      <c r="F1952" s="15"/>
      <c r="G1952" s="15"/>
      <c r="H1952" s="67" t="str">
        <f>IF(Vertices[[#This Row],[Size]]&gt;50,Vertices[[#This Row],[Vertex]],"")</f>
        <v/>
      </c>
      <c r="I1952" s="67"/>
      <c r="J1952" s="67"/>
      <c r="K1952" s="16"/>
      <c r="L1952" s="88"/>
      <c r="M1952" s="89">
        <v>885.424560546875</v>
      </c>
      <c r="N1952" s="89">
        <v>4291.2978515625</v>
      </c>
      <c r="O1952" s="78"/>
      <c r="P1952" s="90"/>
      <c r="Q1952" s="90"/>
      <c r="R1952" s="116"/>
      <c r="S1952" s="116"/>
      <c r="T1952" s="116"/>
      <c r="U1952" s="116"/>
      <c r="V1952" s="117"/>
      <c r="W1952" s="117"/>
      <c r="X1952" s="117"/>
      <c r="Y1952" s="117"/>
      <c r="Z1952" s="51"/>
      <c r="AA1952" s="85">
        <v>1952</v>
      </c>
      <c r="AB1952" s="85"/>
      <c r="AC1952">
        <v>18160</v>
      </c>
      <c r="AD1952">
        <v>67975</v>
      </c>
      <c r="AE1952">
        <v>4906</v>
      </c>
      <c r="AF1952">
        <v>1555</v>
      </c>
    </row>
    <row r="1953" spans="1:32" x14ac:dyDescent="0.3">
      <c r="A1953" s="86" t="s">
        <v>427</v>
      </c>
      <c r="B1953" s="53"/>
      <c r="C1953" s="53"/>
      <c r="D1953" s="87">
        <f>Vertices[[#This Row],[followersCount]]/100000</f>
        <v>8.3499999999999998E-3</v>
      </c>
      <c r="E1953" s="84"/>
      <c r="F1953" s="15"/>
      <c r="G1953" s="15"/>
      <c r="H1953" s="67" t="str">
        <f>IF(Vertices[[#This Row],[Size]]&gt;50,Vertices[[#This Row],[Vertex]],"")</f>
        <v/>
      </c>
      <c r="I1953" s="67"/>
      <c r="J1953" s="67"/>
      <c r="K1953" s="16"/>
      <c r="L1953" s="88"/>
      <c r="M1953" s="89">
        <v>7480.3203125</v>
      </c>
      <c r="N1953" s="89">
        <v>4478.1650390625</v>
      </c>
      <c r="O1953" s="78"/>
      <c r="P1953" s="90"/>
      <c r="Q1953" s="90"/>
      <c r="R1953" s="116"/>
      <c r="S1953" s="116"/>
      <c r="T1953" s="116"/>
      <c r="U1953" s="116"/>
      <c r="V1953" s="117"/>
      <c r="W1953" s="117"/>
      <c r="X1953" s="117"/>
      <c r="Y1953" s="117"/>
      <c r="Z1953" s="51"/>
      <c r="AA1953" s="85">
        <v>1953</v>
      </c>
      <c r="AB1953" s="85"/>
      <c r="AC1953">
        <v>934</v>
      </c>
      <c r="AD1953">
        <v>835</v>
      </c>
      <c r="AE1953">
        <v>73</v>
      </c>
      <c r="AF1953">
        <v>513</v>
      </c>
    </row>
    <row r="1954" spans="1:32" x14ac:dyDescent="0.3">
      <c r="A1954" s="86" t="s">
        <v>428</v>
      </c>
      <c r="B1954" s="53"/>
      <c r="C1954" s="53"/>
      <c r="D1954" s="87">
        <f>Vertices[[#This Row],[followersCount]]/100000</f>
        <v>0.25867000000000001</v>
      </c>
      <c r="E1954" s="84"/>
      <c r="F1954" s="15"/>
      <c r="G1954" s="15"/>
      <c r="H1954" s="67" t="str">
        <f>IF(Vertices[[#This Row],[Size]]&gt;50,Vertices[[#This Row],[Vertex]],"")</f>
        <v/>
      </c>
      <c r="I1954" s="67"/>
      <c r="J1954" s="67"/>
      <c r="K1954" s="16"/>
      <c r="L1954" s="88"/>
      <c r="M1954" s="89">
        <v>9266.935546875</v>
      </c>
      <c r="N1954" s="89">
        <v>3234.873291015625</v>
      </c>
      <c r="O1954" s="78"/>
      <c r="P1954" s="90"/>
      <c r="Q1954" s="90"/>
      <c r="R1954" s="116"/>
      <c r="S1954" s="116"/>
      <c r="T1954" s="116"/>
      <c r="U1954" s="116"/>
      <c r="V1954" s="117"/>
      <c r="W1954" s="117"/>
      <c r="X1954" s="117"/>
      <c r="Y1954" s="117"/>
      <c r="Z1954" s="51"/>
      <c r="AA1954" s="85">
        <v>1954</v>
      </c>
      <c r="AB1954" s="85"/>
      <c r="AC1954">
        <v>3116</v>
      </c>
      <c r="AD1954">
        <v>25867</v>
      </c>
      <c r="AE1954">
        <v>2205</v>
      </c>
      <c r="AF1954">
        <v>309</v>
      </c>
    </row>
    <row r="1955" spans="1:32" x14ac:dyDescent="0.3">
      <c r="A1955" s="86" t="s">
        <v>198</v>
      </c>
      <c r="B1955" s="53"/>
      <c r="C1955" s="53"/>
      <c r="D1955" s="87">
        <f>Vertices[[#This Row],[followersCount]]/100000</f>
        <v>2.6759999999999999E-2</v>
      </c>
      <c r="E1955" s="84"/>
      <c r="F1955" s="15"/>
      <c r="G1955" s="15"/>
      <c r="H1955" s="67" t="str">
        <f>IF(Vertices[[#This Row],[Size]]&gt;50,Vertices[[#This Row],[Vertex]],"")</f>
        <v/>
      </c>
      <c r="I1955" s="67"/>
      <c r="J1955" s="67"/>
      <c r="K1955" s="16"/>
      <c r="L1955" s="88"/>
      <c r="M1955" s="89">
        <v>4250.52880859375</v>
      </c>
      <c r="N1955" s="89">
        <v>4158.81787109375</v>
      </c>
      <c r="O1955" s="78"/>
      <c r="P1955" s="90"/>
      <c r="Q1955" s="90"/>
      <c r="R1955" s="116"/>
      <c r="S1955" s="116"/>
      <c r="T1955" s="116"/>
      <c r="U1955" s="116"/>
      <c r="V1955" s="117"/>
      <c r="W1955" s="117"/>
      <c r="X1955" s="117"/>
      <c r="Y1955" s="117"/>
      <c r="Z1955" s="51"/>
      <c r="AA1955" s="85">
        <v>1955</v>
      </c>
      <c r="AB1955" s="85"/>
      <c r="AC1955">
        <v>2371</v>
      </c>
      <c r="AD1955">
        <v>2676</v>
      </c>
      <c r="AE1955">
        <v>95</v>
      </c>
      <c r="AF1955">
        <v>496</v>
      </c>
    </row>
    <row r="1956" spans="1:32" x14ac:dyDescent="0.3">
      <c r="A1956" s="86" t="s">
        <v>197</v>
      </c>
      <c r="B1956" s="53"/>
      <c r="C1956" s="53"/>
      <c r="D1956" s="87">
        <f>Vertices[[#This Row],[followersCount]]/100000</f>
        <v>1.32151</v>
      </c>
      <c r="E1956" s="84"/>
      <c r="F1956" s="15"/>
      <c r="G1956" s="15"/>
      <c r="H1956" s="67" t="str">
        <f>IF(Vertices[[#This Row],[Size]]&gt;50,Vertices[[#This Row],[Vertex]],"")</f>
        <v/>
      </c>
      <c r="I1956" s="67"/>
      <c r="J1956" s="67"/>
      <c r="K1956" s="16"/>
      <c r="L1956" s="88"/>
      <c r="M1956" s="89">
        <v>509.957275390625</v>
      </c>
      <c r="N1956" s="89">
        <v>5910.6396484375</v>
      </c>
      <c r="O1956" s="78"/>
      <c r="P1956" s="90"/>
      <c r="Q1956" s="90"/>
      <c r="R1956" s="116"/>
      <c r="S1956" s="116"/>
      <c r="T1956" s="116"/>
      <c r="U1956" s="116"/>
      <c r="V1956" s="117"/>
      <c r="W1956" s="117"/>
      <c r="X1956" s="117"/>
      <c r="Y1956" s="117"/>
      <c r="Z1956" s="51"/>
      <c r="AA1956" s="85">
        <v>1956</v>
      </c>
      <c r="AB1956" s="85"/>
      <c r="AC1956">
        <v>10012</v>
      </c>
      <c r="AD1956">
        <v>132151</v>
      </c>
      <c r="AE1956">
        <v>6588</v>
      </c>
      <c r="AF1956">
        <v>429</v>
      </c>
    </row>
    <row r="1957" spans="1:32" x14ac:dyDescent="0.3">
      <c r="A1957" s="86" t="s">
        <v>429</v>
      </c>
      <c r="B1957" s="53"/>
      <c r="C1957" s="53"/>
      <c r="D1957" s="87">
        <f>Vertices[[#This Row],[followersCount]]/100000</f>
        <v>0.36615999999999999</v>
      </c>
      <c r="E1957" s="84"/>
      <c r="F1957" s="15"/>
      <c r="G1957" s="15"/>
      <c r="H1957" s="67" t="str">
        <f>IF(Vertices[[#This Row],[Size]]&gt;50,Vertices[[#This Row],[Vertex]],"")</f>
        <v/>
      </c>
      <c r="I1957" s="67"/>
      <c r="J1957" s="67"/>
      <c r="K1957" s="16"/>
      <c r="L1957" s="88"/>
      <c r="M1957" s="89">
        <v>3198.602783203125</v>
      </c>
      <c r="N1957" s="89">
        <v>7339.623046875</v>
      </c>
      <c r="O1957" s="78"/>
      <c r="P1957" s="90"/>
      <c r="Q1957" s="90"/>
      <c r="R1957" s="116"/>
      <c r="S1957" s="116"/>
      <c r="T1957" s="116"/>
      <c r="U1957" s="116"/>
      <c r="V1957" s="117"/>
      <c r="W1957" s="117"/>
      <c r="X1957" s="117"/>
      <c r="Y1957" s="117"/>
      <c r="Z1957" s="51"/>
      <c r="AA1957" s="85">
        <v>1957</v>
      </c>
      <c r="AB1957" s="85"/>
      <c r="AC1957">
        <v>6652</v>
      </c>
      <c r="AD1957">
        <v>36616</v>
      </c>
      <c r="AE1957">
        <v>614</v>
      </c>
      <c r="AF1957">
        <v>1058</v>
      </c>
    </row>
    <row r="1958" spans="1:32" x14ac:dyDescent="0.3">
      <c r="A1958" s="86" t="s">
        <v>430</v>
      </c>
      <c r="B1958" s="53"/>
      <c r="C1958" s="53"/>
      <c r="D1958" s="87">
        <f>Vertices[[#This Row],[followersCount]]/100000</f>
        <v>5.0590000000000003E-2</v>
      </c>
      <c r="E1958" s="84"/>
      <c r="F1958" s="15"/>
      <c r="G1958" s="15"/>
      <c r="H1958" s="67" t="str">
        <f>IF(Vertices[[#This Row],[Size]]&gt;50,Vertices[[#This Row],[Vertex]],"")</f>
        <v/>
      </c>
      <c r="I1958" s="67"/>
      <c r="J1958" s="67"/>
      <c r="K1958" s="16"/>
      <c r="L1958" s="88"/>
      <c r="M1958" s="89">
        <v>1928.333251953125</v>
      </c>
      <c r="N1958" s="89">
        <v>8648.9423828125</v>
      </c>
      <c r="O1958" s="78"/>
      <c r="P1958" s="90"/>
      <c r="Q1958" s="90"/>
      <c r="R1958" s="116"/>
      <c r="S1958" s="116"/>
      <c r="T1958" s="116"/>
      <c r="U1958" s="116"/>
      <c r="V1958" s="117"/>
      <c r="W1958" s="117"/>
      <c r="X1958" s="117"/>
      <c r="Y1958" s="117"/>
      <c r="Z1958" s="51"/>
      <c r="AA1958" s="85">
        <v>1958</v>
      </c>
      <c r="AB1958" s="85"/>
      <c r="AC1958">
        <v>8993</v>
      </c>
      <c r="AD1958">
        <v>5059</v>
      </c>
      <c r="AE1958">
        <v>1621</v>
      </c>
      <c r="AF1958">
        <v>487</v>
      </c>
    </row>
    <row r="1959" spans="1:32" x14ac:dyDescent="0.3">
      <c r="A1959" s="86" t="s">
        <v>431</v>
      </c>
      <c r="B1959" s="53"/>
      <c r="C1959" s="53"/>
      <c r="D1959" s="87">
        <f>Vertices[[#This Row],[followersCount]]/100000</f>
        <v>1.18693</v>
      </c>
      <c r="E1959" s="84"/>
      <c r="F1959" s="15"/>
      <c r="G1959" s="15"/>
      <c r="H1959" s="67" t="str">
        <f>IF(Vertices[[#This Row],[Size]]&gt;50,Vertices[[#This Row],[Vertex]],"")</f>
        <v/>
      </c>
      <c r="I1959" s="67"/>
      <c r="J1959" s="67"/>
      <c r="K1959" s="16"/>
      <c r="L1959" s="88"/>
      <c r="M1959" s="89">
        <v>7134.9638671875</v>
      </c>
      <c r="N1959" s="89">
        <v>6669.89111328125</v>
      </c>
      <c r="O1959" s="78"/>
      <c r="P1959" s="90"/>
      <c r="Q1959" s="90"/>
      <c r="R1959" s="116"/>
      <c r="S1959" s="116"/>
      <c r="T1959" s="116"/>
      <c r="U1959" s="116"/>
      <c r="V1959" s="117"/>
      <c r="W1959" s="117"/>
      <c r="X1959" s="117"/>
      <c r="Y1959" s="117"/>
      <c r="Z1959" s="51"/>
      <c r="AA1959" s="85">
        <v>1959</v>
      </c>
      <c r="AB1959" s="85"/>
      <c r="AC1959">
        <v>13194</v>
      </c>
      <c r="AD1959">
        <v>118693</v>
      </c>
      <c r="AE1959">
        <v>12610</v>
      </c>
      <c r="AF1959">
        <v>496</v>
      </c>
    </row>
    <row r="1960" spans="1:32" x14ac:dyDescent="0.3">
      <c r="A1960" s="86" t="s">
        <v>432</v>
      </c>
      <c r="B1960" s="53"/>
      <c r="C1960" s="53"/>
      <c r="D1960" s="87">
        <f>Vertices[[#This Row],[followersCount]]/100000</f>
        <v>3.4270000000000002E-2</v>
      </c>
      <c r="E1960" s="84"/>
      <c r="F1960" s="15"/>
      <c r="G1960" s="15"/>
      <c r="H1960" s="67" t="str">
        <f>IF(Vertices[[#This Row],[Size]]&gt;50,Vertices[[#This Row],[Vertex]],"")</f>
        <v/>
      </c>
      <c r="I1960" s="67"/>
      <c r="J1960" s="67"/>
      <c r="K1960" s="16"/>
      <c r="L1960" s="88"/>
      <c r="M1960" s="89">
        <v>5771.1806640625</v>
      </c>
      <c r="N1960" s="89">
        <v>4447.14697265625</v>
      </c>
      <c r="O1960" s="78"/>
      <c r="P1960" s="90"/>
      <c r="Q1960" s="90"/>
      <c r="R1960" s="116"/>
      <c r="S1960" s="116"/>
      <c r="T1960" s="116"/>
      <c r="U1960" s="116"/>
      <c r="V1960" s="117"/>
      <c r="W1960" s="117"/>
      <c r="X1960" s="117"/>
      <c r="Y1960" s="117"/>
      <c r="Z1960" s="51"/>
      <c r="AA1960" s="85">
        <v>1960</v>
      </c>
      <c r="AB1960" s="85"/>
      <c r="AC1960">
        <v>5344</v>
      </c>
      <c r="AD1960">
        <v>3427</v>
      </c>
      <c r="AE1960">
        <v>2720</v>
      </c>
      <c r="AF1960">
        <v>444</v>
      </c>
    </row>
    <row r="1961" spans="1:32" x14ac:dyDescent="0.3">
      <c r="A1961" s="86" t="s">
        <v>433</v>
      </c>
      <c r="B1961" s="53"/>
      <c r="C1961" s="53"/>
      <c r="D1961" s="87">
        <f>Vertices[[#This Row],[followersCount]]/100000</f>
        <v>1.49397</v>
      </c>
      <c r="E1961" s="84"/>
      <c r="F1961" s="15"/>
      <c r="G1961" s="15"/>
      <c r="H1961" s="67" t="str">
        <f>IF(Vertices[[#This Row],[Size]]&gt;50,Vertices[[#This Row],[Vertex]],"")</f>
        <v/>
      </c>
      <c r="I1961" s="67"/>
      <c r="J1961" s="67"/>
      <c r="K1961" s="16"/>
      <c r="L1961" s="88"/>
      <c r="M1961" s="89">
        <v>6661.15087890625</v>
      </c>
      <c r="N1961" s="89">
        <v>433.28536987304688</v>
      </c>
      <c r="O1961" s="78"/>
      <c r="P1961" s="90"/>
      <c r="Q1961" s="90"/>
      <c r="R1961" s="116"/>
      <c r="S1961" s="116"/>
      <c r="T1961" s="116"/>
      <c r="U1961" s="116"/>
      <c r="V1961" s="117"/>
      <c r="W1961" s="117"/>
      <c r="X1961" s="117"/>
      <c r="Y1961" s="117"/>
      <c r="Z1961" s="51"/>
      <c r="AA1961" s="85">
        <v>1961</v>
      </c>
      <c r="AB1961" s="85"/>
      <c r="AC1961">
        <v>37710</v>
      </c>
      <c r="AD1961">
        <v>149397</v>
      </c>
      <c r="AE1961">
        <v>29381</v>
      </c>
      <c r="AF1961">
        <v>400</v>
      </c>
    </row>
    <row r="1962" spans="1:32" x14ac:dyDescent="0.3">
      <c r="A1962" s="86" t="s">
        <v>434</v>
      </c>
      <c r="B1962" s="53"/>
      <c r="C1962" s="53"/>
      <c r="D1962" s="87">
        <f>Vertices[[#This Row],[followersCount]]/100000</f>
        <v>4.0640000000000003E-2</v>
      </c>
      <c r="E1962" s="84"/>
      <c r="F1962" s="15"/>
      <c r="G1962" s="15"/>
      <c r="H1962" s="67" t="str">
        <f>IF(Vertices[[#This Row],[Size]]&gt;50,Vertices[[#This Row],[Vertex]],"")</f>
        <v/>
      </c>
      <c r="I1962" s="67"/>
      <c r="J1962" s="67"/>
      <c r="K1962" s="16"/>
      <c r="L1962" s="88"/>
      <c r="M1962" s="89">
        <v>3432.228271484375</v>
      </c>
      <c r="N1962" s="89">
        <v>5304.8154296875</v>
      </c>
      <c r="O1962" s="78"/>
      <c r="P1962" s="90"/>
      <c r="Q1962" s="90"/>
      <c r="R1962" s="116"/>
      <c r="S1962" s="116"/>
      <c r="T1962" s="116"/>
      <c r="U1962" s="116"/>
      <c r="V1962" s="117"/>
      <c r="W1962" s="117"/>
      <c r="X1962" s="117"/>
      <c r="Y1962" s="117"/>
      <c r="Z1962" s="51"/>
      <c r="AA1962" s="85">
        <v>1962</v>
      </c>
      <c r="AB1962" s="85"/>
      <c r="AC1962">
        <v>7126</v>
      </c>
      <c r="AD1962">
        <v>4064</v>
      </c>
      <c r="AE1962">
        <v>4064</v>
      </c>
      <c r="AF1962">
        <v>712</v>
      </c>
    </row>
    <row r="1963" spans="1:32" x14ac:dyDescent="0.3">
      <c r="A1963" s="86" t="s">
        <v>435</v>
      </c>
      <c r="B1963" s="53"/>
      <c r="C1963" s="53"/>
      <c r="D1963" s="87">
        <f>Vertices[[#This Row],[followersCount]]/100000</f>
        <v>0.49865999999999999</v>
      </c>
      <c r="E1963" s="84"/>
      <c r="F1963" s="15"/>
      <c r="G1963" s="15"/>
      <c r="H1963" s="67" t="str">
        <f>IF(Vertices[[#This Row],[Size]]&gt;50,Vertices[[#This Row],[Vertex]],"")</f>
        <v/>
      </c>
      <c r="I1963" s="67"/>
      <c r="J1963" s="67"/>
      <c r="K1963" s="16"/>
      <c r="L1963" s="88"/>
      <c r="M1963" s="89">
        <v>7760.25</v>
      </c>
      <c r="N1963" s="89">
        <v>2785.825927734375</v>
      </c>
      <c r="O1963" s="78"/>
      <c r="P1963" s="90"/>
      <c r="Q1963" s="90"/>
      <c r="R1963" s="116"/>
      <c r="S1963" s="116"/>
      <c r="T1963" s="116"/>
      <c r="U1963" s="116"/>
      <c r="V1963" s="117"/>
      <c r="W1963" s="117"/>
      <c r="X1963" s="117"/>
      <c r="Y1963" s="117"/>
      <c r="Z1963" s="51"/>
      <c r="AA1963" s="85">
        <v>1963</v>
      </c>
      <c r="AB1963" s="85"/>
      <c r="AC1963">
        <v>7304</v>
      </c>
      <c r="AD1963">
        <v>49866</v>
      </c>
      <c r="AE1963">
        <v>7068</v>
      </c>
      <c r="AF1963">
        <v>466</v>
      </c>
    </row>
    <row r="1964" spans="1:32" x14ac:dyDescent="0.3">
      <c r="A1964" s="86" t="s">
        <v>436</v>
      </c>
      <c r="B1964" s="53"/>
      <c r="C1964" s="53"/>
      <c r="D1964" s="87">
        <f>Vertices[[#This Row],[followersCount]]/100000</f>
        <v>0.66422999999999999</v>
      </c>
      <c r="E1964" s="84"/>
      <c r="F1964" s="15"/>
      <c r="G1964" s="15"/>
      <c r="H1964" s="67" t="str">
        <f>IF(Vertices[[#This Row],[Size]]&gt;50,Vertices[[#This Row],[Vertex]],"")</f>
        <v/>
      </c>
      <c r="I1964" s="67"/>
      <c r="J1964" s="67"/>
      <c r="K1964" s="16"/>
      <c r="L1964" s="88"/>
      <c r="M1964" s="89">
        <v>8937.10546875</v>
      </c>
      <c r="N1964" s="89">
        <v>6082.7119140625</v>
      </c>
      <c r="O1964" s="78"/>
      <c r="P1964" s="90"/>
      <c r="Q1964" s="90"/>
      <c r="R1964" s="116"/>
      <c r="S1964" s="116"/>
      <c r="T1964" s="116"/>
      <c r="U1964" s="116"/>
      <c r="V1964" s="117"/>
      <c r="W1964" s="117"/>
      <c r="X1964" s="117"/>
      <c r="Y1964" s="117"/>
      <c r="Z1964" s="51"/>
      <c r="AA1964" s="85">
        <v>1964</v>
      </c>
      <c r="AB1964" s="85"/>
      <c r="AC1964">
        <v>27718</v>
      </c>
      <c r="AD1964">
        <v>66423</v>
      </c>
      <c r="AE1964">
        <v>2045</v>
      </c>
      <c r="AF1964">
        <v>810</v>
      </c>
    </row>
    <row r="1965" spans="1:32" x14ac:dyDescent="0.3">
      <c r="A1965" s="86" t="s">
        <v>437</v>
      </c>
      <c r="B1965" s="53"/>
      <c r="C1965" s="53"/>
      <c r="D1965" s="87">
        <f>Vertices[[#This Row],[followersCount]]/100000</f>
        <v>0.14995</v>
      </c>
      <c r="E1965" s="84"/>
      <c r="F1965" s="15"/>
      <c r="G1965" s="15"/>
      <c r="H1965" s="67" t="str">
        <f>IF(Vertices[[#This Row],[Size]]&gt;50,Vertices[[#This Row],[Vertex]],"")</f>
        <v/>
      </c>
      <c r="I1965" s="67"/>
      <c r="J1965" s="67"/>
      <c r="K1965" s="16"/>
      <c r="L1965" s="88"/>
      <c r="M1965" s="89">
        <v>4166.23779296875</v>
      </c>
      <c r="N1965" s="89">
        <v>5402.1103515625</v>
      </c>
      <c r="O1965" s="78"/>
      <c r="P1965" s="90"/>
      <c r="Q1965" s="90"/>
      <c r="R1965" s="116"/>
      <c r="S1965" s="116"/>
      <c r="T1965" s="116"/>
      <c r="U1965" s="116"/>
      <c r="V1965" s="117"/>
      <c r="W1965" s="117"/>
      <c r="X1965" s="117"/>
      <c r="Y1965" s="117"/>
      <c r="Z1965" s="51"/>
      <c r="AA1965" s="85">
        <v>1965</v>
      </c>
      <c r="AB1965" s="85"/>
      <c r="AC1965">
        <v>15194</v>
      </c>
      <c r="AD1965">
        <v>14995</v>
      </c>
      <c r="AE1965">
        <v>7276</v>
      </c>
      <c r="AF1965">
        <v>8852</v>
      </c>
    </row>
    <row r="1966" spans="1:32" x14ac:dyDescent="0.3">
      <c r="A1966" s="86" t="s">
        <v>438</v>
      </c>
      <c r="B1966" s="53"/>
      <c r="C1966" s="53"/>
      <c r="D1966" s="87">
        <f>Vertices[[#This Row],[followersCount]]/100000</f>
        <v>0.32117000000000001</v>
      </c>
      <c r="E1966" s="84"/>
      <c r="F1966" s="15"/>
      <c r="G1966" s="15"/>
      <c r="H1966" s="67" t="str">
        <f>IF(Vertices[[#This Row],[Size]]&gt;50,Vertices[[#This Row],[Vertex]],"")</f>
        <v/>
      </c>
      <c r="I1966" s="67"/>
      <c r="J1966" s="67"/>
      <c r="K1966" s="16"/>
      <c r="L1966" s="88"/>
      <c r="M1966" s="89">
        <v>7188.01806640625</v>
      </c>
      <c r="N1966" s="89">
        <v>5684.298828125</v>
      </c>
      <c r="O1966" s="78"/>
      <c r="P1966" s="90"/>
      <c r="Q1966" s="90"/>
      <c r="R1966" s="116"/>
      <c r="S1966" s="116"/>
      <c r="T1966" s="116"/>
      <c r="U1966" s="116"/>
      <c r="V1966" s="117"/>
      <c r="W1966" s="117"/>
      <c r="X1966" s="117"/>
      <c r="Y1966" s="117"/>
      <c r="Z1966" s="51"/>
      <c r="AA1966" s="85">
        <v>1966</v>
      </c>
      <c r="AB1966" s="85"/>
      <c r="AC1966">
        <v>22675</v>
      </c>
      <c r="AD1966">
        <v>32117</v>
      </c>
      <c r="AE1966">
        <v>13010</v>
      </c>
      <c r="AF1966">
        <v>6365</v>
      </c>
    </row>
    <row r="1967" spans="1:32" x14ac:dyDescent="0.3">
      <c r="A1967" s="86" t="s">
        <v>439</v>
      </c>
      <c r="B1967" s="53"/>
      <c r="C1967" s="53"/>
      <c r="D1967" s="87">
        <f>Vertices[[#This Row],[followersCount]]/100000</f>
        <v>2.8029999999999999E-2</v>
      </c>
      <c r="E1967" s="84"/>
      <c r="F1967" s="15"/>
      <c r="G1967" s="15"/>
      <c r="H1967" s="67" t="str">
        <f>IF(Vertices[[#This Row],[Size]]&gt;50,Vertices[[#This Row],[Vertex]],"")</f>
        <v/>
      </c>
      <c r="I1967" s="67"/>
      <c r="J1967" s="67"/>
      <c r="K1967" s="16"/>
      <c r="L1967" s="88"/>
      <c r="M1967" s="89">
        <v>4364.12646484375</v>
      </c>
      <c r="N1967" s="89">
        <v>4358.01123046875</v>
      </c>
      <c r="O1967" s="78"/>
      <c r="P1967" s="90"/>
      <c r="Q1967" s="90"/>
      <c r="R1967" s="116"/>
      <c r="S1967" s="116"/>
      <c r="T1967" s="116"/>
      <c r="U1967" s="116"/>
      <c r="V1967" s="117"/>
      <c r="W1967" s="117"/>
      <c r="X1967" s="117"/>
      <c r="Y1967" s="117"/>
      <c r="Z1967" s="51"/>
      <c r="AA1967" s="85">
        <v>1967</v>
      </c>
      <c r="AB1967" s="85"/>
      <c r="AC1967">
        <v>3457</v>
      </c>
      <c r="AD1967">
        <v>2803</v>
      </c>
      <c r="AE1967">
        <v>1205</v>
      </c>
      <c r="AF1967">
        <v>912</v>
      </c>
    </row>
    <row r="1968" spans="1:32" x14ac:dyDescent="0.3">
      <c r="A1968" s="86" t="s">
        <v>440</v>
      </c>
      <c r="B1968" s="53"/>
      <c r="C1968" s="53"/>
      <c r="D1968" s="87">
        <f>Vertices[[#This Row],[followersCount]]/100000</f>
        <v>0.10069</v>
      </c>
      <c r="E1968" s="84"/>
      <c r="F1968" s="15"/>
      <c r="G1968" s="15"/>
      <c r="H1968" s="67" t="str">
        <f>IF(Vertices[[#This Row],[Size]]&gt;50,Vertices[[#This Row],[Vertex]],"")</f>
        <v/>
      </c>
      <c r="I1968" s="67"/>
      <c r="J1968" s="67"/>
      <c r="K1968" s="16"/>
      <c r="L1968" s="88"/>
      <c r="M1968" s="89">
        <v>2484.63134765625</v>
      </c>
      <c r="N1968" s="89">
        <v>2270.313720703125</v>
      </c>
      <c r="O1968" s="78"/>
      <c r="P1968" s="90"/>
      <c r="Q1968" s="90"/>
      <c r="R1968" s="116"/>
      <c r="S1968" s="116"/>
      <c r="T1968" s="116"/>
      <c r="U1968" s="116"/>
      <c r="V1968" s="117"/>
      <c r="W1968" s="117"/>
      <c r="X1968" s="117"/>
      <c r="Y1968" s="117"/>
      <c r="Z1968" s="51"/>
      <c r="AA1968" s="85">
        <v>1968</v>
      </c>
      <c r="AB1968" s="85"/>
      <c r="AC1968">
        <v>5205</v>
      </c>
      <c r="AD1968">
        <v>10069</v>
      </c>
      <c r="AE1968">
        <v>1472</v>
      </c>
      <c r="AF1968">
        <v>1494</v>
      </c>
    </row>
    <row r="1969" spans="1:32" x14ac:dyDescent="0.3">
      <c r="A1969" s="86" t="s">
        <v>441</v>
      </c>
      <c r="B1969" s="53"/>
      <c r="C1969" s="53"/>
      <c r="D1969" s="87">
        <f>Vertices[[#This Row],[followersCount]]/100000</f>
        <v>2.5000000000000001E-2</v>
      </c>
      <c r="E1969" s="84"/>
      <c r="F1969" s="15"/>
      <c r="G1969" s="15"/>
      <c r="H1969" s="67" t="str">
        <f>IF(Vertices[[#This Row],[Size]]&gt;50,Vertices[[#This Row],[Vertex]],"")</f>
        <v/>
      </c>
      <c r="I1969" s="67"/>
      <c r="J1969" s="67"/>
      <c r="K1969" s="16"/>
      <c r="L1969" s="88"/>
      <c r="M1969" s="89">
        <v>3457.89697265625</v>
      </c>
      <c r="N1969" s="89">
        <v>350.28585815429688</v>
      </c>
      <c r="O1969" s="78"/>
      <c r="P1969" s="90"/>
      <c r="Q1969" s="90"/>
      <c r="R1969" s="116"/>
      <c r="S1969" s="116"/>
      <c r="T1969" s="116"/>
      <c r="U1969" s="116"/>
      <c r="V1969" s="117"/>
      <c r="W1969" s="117"/>
      <c r="X1969" s="117"/>
      <c r="Y1969" s="117"/>
      <c r="Z1969" s="51"/>
      <c r="AA1969" s="85">
        <v>1969</v>
      </c>
      <c r="AB1969" s="85"/>
      <c r="AC1969">
        <v>11081</v>
      </c>
      <c r="AD1969">
        <v>2500</v>
      </c>
      <c r="AE1969">
        <v>827</v>
      </c>
      <c r="AF1969">
        <v>2940</v>
      </c>
    </row>
    <row r="1970" spans="1:32" x14ac:dyDescent="0.3">
      <c r="A1970" s="86" t="s">
        <v>442</v>
      </c>
      <c r="B1970" s="53"/>
      <c r="C1970" s="53"/>
      <c r="D1970" s="87">
        <f>Vertices[[#This Row],[followersCount]]/100000</f>
        <v>0.19175</v>
      </c>
      <c r="E1970" s="84"/>
      <c r="F1970" s="15"/>
      <c r="G1970" s="15"/>
      <c r="H1970" s="67" t="str">
        <f>IF(Vertices[[#This Row],[Size]]&gt;50,Vertices[[#This Row],[Vertex]],"")</f>
        <v/>
      </c>
      <c r="I1970" s="67"/>
      <c r="J1970" s="67"/>
      <c r="K1970" s="16"/>
      <c r="L1970" s="88"/>
      <c r="M1970" s="89">
        <v>1754.190673828125</v>
      </c>
      <c r="N1970" s="89">
        <v>1683.2962646484375</v>
      </c>
      <c r="O1970" s="78"/>
      <c r="P1970" s="90"/>
      <c r="Q1970" s="90"/>
      <c r="R1970" s="116"/>
      <c r="S1970" s="116"/>
      <c r="T1970" s="116"/>
      <c r="U1970" s="116"/>
      <c r="V1970" s="117"/>
      <c r="W1970" s="117"/>
      <c r="X1970" s="117"/>
      <c r="Y1970" s="117"/>
      <c r="Z1970" s="51"/>
      <c r="AA1970" s="85">
        <v>1970</v>
      </c>
      <c r="AB1970" s="85"/>
      <c r="AC1970">
        <v>8226</v>
      </c>
      <c r="AD1970">
        <v>19175</v>
      </c>
      <c r="AE1970">
        <v>2465</v>
      </c>
      <c r="AF1970">
        <v>2007</v>
      </c>
    </row>
    <row r="1971" spans="1:32" x14ac:dyDescent="0.3">
      <c r="A1971" s="86" t="s">
        <v>443</v>
      </c>
      <c r="B1971" s="53"/>
      <c r="C1971" s="53"/>
      <c r="D1971" s="87">
        <f>Vertices[[#This Row],[followersCount]]/100000</f>
        <v>5.1150000000000001E-2</v>
      </c>
      <c r="E1971" s="84"/>
      <c r="F1971" s="15"/>
      <c r="G1971" s="15"/>
      <c r="H1971" s="67" t="str">
        <f>IF(Vertices[[#This Row],[Size]]&gt;50,Vertices[[#This Row],[Vertex]],"")</f>
        <v/>
      </c>
      <c r="I1971" s="67"/>
      <c r="J1971" s="67"/>
      <c r="K1971" s="16"/>
      <c r="L1971" s="88"/>
      <c r="M1971" s="89">
        <v>2121.94873046875</v>
      </c>
      <c r="N1971" s="89">
        <v>6575.41650390625</v>
      </c>
      <c r="O1971" s="78"/>
      <c r="P1971" s="90"/>
      <c r="Q1971" s="90"/>
      <c r="R1971" s="116"/>
      <c r="S1971" s="116"/>
      <c r="T1971" s="116"/>
      <c r="U1971" s="116"/>
      <c r="V1971" s="117"/>
      <c r="W1971" s="117"/>
      <c r="X1971" s="117"/>
      <c r="Y1971" s="117"/>
      <c r="Z1971" s="51"/>
      <c r="AA1971" s="85">
        <v>1971</v>
      </c>
      <c r="AB1971" s="85"/>
      <c r="AC1971">
        <v>4766</v>
      </c>
      <c r="AD1971">
        <v>5115</v>
      </c>
      <c r="AE1971">
        <v>3320</v>
      </c>
      <c r="AF1971">
        <v>637</v>
      </c>
    </row>
    <row r="1972" spans="1:32" x14ac:dyDescent="0.3">
      <c r="A1972" s="86" t="s">
        <v>444</v>
      </c>
      <c r="B1972" s="53"/>
      <c r="C1972" s="53"/>
      <c r="D1972" s="87">
        <f>Vertices[[#This Row],[followersCount]]/100000</f>
        <v>0.58370999999999995</v>
      </c>
      <c r="E1972" s="84"/>
      <c r="F1972" s="15"/>
      <c r="G1972" s="15"/>
      <c r="H1972" s="67" t="str">
        <f>IF(Vertices[[#This Row],[Size]]&gt;50,Vertices[[#This Row],[Vertex]],"")</f>
        <v/>
      </c>
      <c r="I1972" s="67"/>
      <c r="J1972" s="67"/>
      <c r="K1972" s="16"/>
      <c r="L1972" s="88"/>
      <c r="M1972" s="89">
        <v>7058.84033203125</v>
      </c>
      <c r="N1972" s="89">
        <v>2287.576171875</v>
      </c>
      <c r="O1972" s="78"/>
      <c r="P1972" s="90"/>
      <c r="Q1972" s="90"/>
      <c r="R1972" s="116"/>
      <c r="S1972" s="116"/>
      <c r="T1972" s="116"/>
      <c r="U1972" s="116"/>
      <c r="V1972" s="117"/>
      <c r="W1972" s="117"/>
      <c r="X1972" s="117"/>
      <c r="Y1972" s="117"/>
      <c r="Z1972" s="51"/>
      <c r="AA1972" s="85">
        <v>1972</v>
      </c>
      <c r="AB1972" s="85"/>
      <c r="AC1972">
        <v>13992</v>
      </c>
      <c r="AD1972">
        <v>58371</v>
      </c>
      <c r="AE1972">
        <v>8549</v>
      </c>
      <c r="AF1972">
        <v>11149</v>
      </c>
    </row>
    <row r="1973" spans="1:32" x14ac:dyDescent="0.3">
      <c r="A1973" s="86" t="s">
        <v>445</v>
      </c>
      <c r="B1973" s="53"/>
      <c r="C1973" s="53"/>
      <c r="D1973" s="87">
        <f>Vertices[[#This Row],[followersCount]]/100000</f>
        <v>3.3500000000000002E-2</v>
      </c>
      <c r="E1973" s="84"/>
      <c r="F1973" s="15"/>
      <c r="G1973" s="15"/>
      <c r="H1973" s="67" t="str">
        <f>IF(Vertices[[#This Row],[Size]]&gt;50,Vertices[[#This Row],[Vertex]],"")</f>
        <v/>
      </c>
      <c r="I1973" s="67"/>
      <c r="J1973" s="67"/>
      <c r="K1973" s="16"/>
      <c r="L1973" s="88"/>
      <c r="M1973" s="89">
        <v>3554.50390625</v>
      </c>
      <c r="N1973" s="89">
        <v>5580.38623046875</v>
      </c>
      <c r="O1973" s="78"/>
      <c r="P1973" s="90"/>
      <c r="Q1973" s="90"/>
      <c r="R1973" s="116"/>
      <c r="S1973" s="116"/>
      <c r="T1973" s="116"/>
      <c r="U1973" s="116"/>
      <c r="V1973" s="117"/>
      <c r="W1973" s="117"/>
      <c r="X1973" s="117"/>
      <c r="Y1973" s="117"/>
      <c r="Z1973" s="51"/>
      <c r="AA1973" s="85">
        <v>1973</v>
      </c>
      <c r="AB1973" s="85"/>
      <c r="AC1973">
        <v>3440</v>
      </c>
      <c r="AD1973">
        <v>3350</v>
      </c>
      <c r="AE1973">
        <v>1308</v>
      </c>
      <c r="AF1973">
        <v>1630</v>
      </c>
    </row>
    <row r="1974" spans="1:32" x14ac:dyDescent="0.3">
      <c r="A1974" s="86" t="s">
        <v>446</v>
      </c>
      <c r="B1974" s="53"/>
      <c r="C1974" s="53"/>
      <c r="D1974" s="87">
        <f>Vertices[[#This Row],[followersCount]]/100000</f>
        <v>4.6119700000000003</v>
      </c>
      <c r="E1974" s="84"/>
      <c r="F1974" s="15"/>
      <c r="G1974" s="15"/>
      <c r="H1974" s="67" t="str">
        <f>IF(Vertices[[#This Row],[Size]]&gt;50,Vertices[[#This Row],[Vertex]],"")</f>
        <v/>
      </c>
      <c r="I1974" s="67"/>
      <c r="J1974" s="67"/>
      <c r="K1974" s="16"/>
      <c r="L1974" s="88"/>
      <c r="M1974" s="89">
        <v>8926.9287109375</v>
      </c>
      <c r="N1974" s="89">
        <v>2525.582275390625</v>
      </c>
      <c r="O1974" s="78"/>
      <c r="P1974" s="90"/>
      <c r="Q1974" s="90"/>
      <c r="R1974" s="116"/>
      <c r="S1974" s="116"/>
      <c r="T1974" s="116"/>
      <c r="U1974" s="116"/>
      <c r="V1974" s="117"/>
      <c r="W1974" s="117"/>
      <c r="X1974" s="117"/>
      <c r="Y1974" s="117"/>
      <c r="Z1974" s="51"/>
      <c r="AA1974" s="85">
        <v>1974</v>
      </c>
      <c r="AB1974" s="85"/>
      <c r="AC1974">
        <v>18351</v>
      </c>
      <c r="AD1974">
        <v>461197</v>
      </c>
      <c r="AE1974">
        <v>15444</v>
      </c>
      <c r="AF1974">
        <v>392</v>
      </c>
    </row>
    <row r="1975" spans="1:32" x14ac:dyDescent="0.3">
      <c r="A1975" s="86" t="s">
        <v>447</v>
      </c>
      <c r="B1975" s="53"/>
      <c r="C1975" s="53"/>
      <c r="D1975" s="87">
        <f>Vertices[[#This Row],[followersCount]]/100000</f>
        <v>0.47765000000000002</v>
      </c>
      <c r="E1975" s="84"/>
      <c r="F1975" s="15"/>
      <c r="G1975" s="15"/>
      <c r="H1975" s="67" t="str">
        <f>IF(Vertices[[#This Row],[Size]]&gt;50,Vertices[[#This Row],[Vertex]],"")</f>
        <v/>
      </c>
      <c r="I1975" s="67"/>
      <c r="J1975" s="67"/>
      <c r="K1975" s="16"/>
      <c r="L1975" s="88"/>
      <c r="M1975" s="89">
        <v>4200.630859375</v>
      </c>
      <c r="N1975" s="89">
        <v>2010.19287109375</v>
      </c>
      <c r="O1975" s="78"/>
      <c r="P1975" s="90"/>
      <c r="Q1975" s="90"/>
      <c r="R1975" s="116"/>
      <c r="S1975" s="116"/>
      <c r="T1975" s="116"/>
      <c r="U1975" s="116"/>
      <c r="V1975" s="117"/>
      <c r="W1975" s="117"/>
      <c r="X1975" s="117"/>
      <c r="Y1975" s="117"/>
      <c r="Z1975" s="51"/>
      <c r="AA1975" s="85">
        <v>1975</v>
      </c>
      <c r="AB1975" s="85"/>
      <c r="AC1975">
        <v>9692</v>
      </c>
      <c r="AD1975">
        <v>47765</v>
      </c>
      <c r="AE1975">
        <v>4221</v>
      </c>
      <c r="AF1975">
        <v>7677</v>
      </c>
    </row>
    <row r="1976" spans="1:32" x14ac:dyDescent="0.3">
      <c r="A1976" s="86" t="s">
        <v>448</v>
      </c>
      <c r="B1976" s="53"/>
      <c r="C1976" s="53"/>
      <c r="D1976" s="87">
        <f>Vertices[[#This Row],[followersCount]]/100000</f>
        <v>0.40610000000000002</v>
      </c>
      <c r="E1976" s="84"/>
      <c r="F1976" s="15"/>
      <c r="G1976" s="15"/>
      <c r="H1976" s="67" t="str">
        <f>IF(Vertices[[#This Row],[Size]]&gt;50,Vertices[[#This Row],[Vertex]],"")</f>
        <v/>
      </c>
      <c r="I1976" s="67"/>
      <c r="J1976" s="67"/>
      <c r="K1976" s="16"/>
      <c r="L1976" s="88"/>
      <c r="M1976" s="89">
        <v>2509.800048828125</v>
      </c>
      <c r="N1976" s="89">
        <v>1030.0091552734375</v>
      </c>
      <c r="O1976" s="78"/>
      <c r="P1976" s="90"/>
      <c r="Q1976" s="90"/>
      <c r="R1976" s="116"/>
      <c r="S1976" s="116"/>
      <c r="T1976" s="116"/>
      <c r="U1976" s="116"/>
      <c r="V1976" s="117"/>
      <c r="W1976" s="117"/>
      <c r="X1976" s="117"/>
      <c r="Y1976" s="117"/>
      <c r="Z1976" s="51"/>
      <c r="AA1976" s="85">
        <v>1976</v>
      </c>
      <c r="AB1976" s="85"/>
      <c r="AC1976">
        <v>8007</v>
      </c>
      <c r="AD1976">
        <v>40610</v>
      </c>
      <c r="AE1976">
        <v>2292</v>
      </c>
      <c r="AF1976">
        <v>1798</v>
      </c>
    </row>
    <row r="1977" spans="1:32" x14ac:dyDescent="0.3">
      <c r="A1977" s="86" t="s">
        <v>449</v>
      </c>
      <c r="B1977" s="53"/>
      <c r="C1977" s="53"/>
      <c r="D1977" s="87">
        <f>Vertices[[#This Row],[followersCount]]/100000</f>
        <v>7.0459999999999995E-2</v>
      </c>
      <c r="E1977" s="84"/>
      <c r="F1977" s="15"/>
      <c r="G1977" s="15"/>
      <c r="H1977" s="67" t="str">
        <f>IF(Vertices[[#This Row],[Size]]&gt;50,Vertices[[#This Row],[Vertex]],"")</f>
        <v/>
      </c>
      <c r="I1977" s="67"/>
      <c r="J1977" s="67"/>
      <c r="K1977" s="16"/>
      <c r="L1977" s="88"/>
      <c r="M1977" s="89">
        <v>5055.9716796875</v>
      </c>
      <c r="N1977" s="89">
        <v>1023.1704711914063</v>
      </c>
      <c r="O1977" s="78"/>
      <c r="P1977" s="90"/>
      <c r="Q1977" s="90"/>
      <c r="R1977" s="116"/>
      <c r="S1977" s="116"/>
      <c r="T1977" s="116"/>
      <c r="U1977" s="116"/>
      <c r="V1977" s="117"/>
      <c r="W1977" s="117"/>
      <c r="X1977" s="117"/>
      <c r="Y1977" s="117"/>
      <c r="Z1977" s="51"/>
      <c r="AA1977" s="85">
        <v>1977</v>
      </c>
      <c r="AB1977" s="85"/>
      <c r="AC1977">
        <v>2794</v>
      </c>
      <c r="AD1977">
        <v>7046</v>
      </c>
      <c r="AE1977">
        <v>808</v>
      </c>
      <c r="AF1977">
        <v>171</v>
      </c>
    </row>
    <row r="1978" spans="1:32" x14ac:dyDescent="0.3">
      <c r="A1978" s="86" t="s">
        <v>450</v>
      </c>
      <c r="B1978" s="53"/>
      <c r="C1978" s="53"/>
      <c r="D1978" s="87">
        <f>Vertices[[#This Row],[followersCount]]/100000</f>
        <v>0.151</v>
      </c>
      <c r="E1978" s="84"/>
      <c r="F1978" s="15"/>
      <c r="G1978" s="15"/>
      <c r="H1978" s="67" t="str">
        <f>IF(Vertices[[#This Row],[Size]]&gt;50,Vertices[[#This Row],[Vertex]],"")</f>
        <v/>
      </c>
      <c r="I1978" s="67"/>
      <c r="J1978" s="67"/>
      <c r="K1978" s="16"/>
      <c r="L1978" s="88"/>
      <c r="M1978" s="89">
        <v>1494.5601806640625</v>
      </c>
      <c r="N1978" s="89">
        <v>2721.212646484375</v>
      </c>
      <c r="O1978" s="78"/>
      <c r="P1978" s="90"/>
      <c r="Q1978" s="90"/>
      <c r="R1978" s="116"/>
      <c r="S1978" s="116"/>
      <c r="T1978" s="116"/>
      <c r="U1978" s="116"/>
      <c r="V1978" s="117"/>
      <c r="W1978" s="117"/>
      <c r="X1978" s="117"/>
      <c r="Y1978" s="117"/>
      <c r="Z1978" s="51"/>
      <c r="AA1978" s="85">
        <v>1978</v>
      </c>
      <c r="AB1978" s="85"/>
      <c r="AC1978">
        <v>8208</v>
      </c>
      <c r="AD1978">
        <v>15100</v>
      </c>
      <c r="AE1978">
        <v>2820</v>
      </c>
      <c r="AF1978">
        <v>631</v>
      </c>
    </row>
    <row r="1979" spans="1:32" x14ac:dyDescent="0.3">
      <c r="A1979" s="86" t="s">
        <v>451</v>
      </c>
      <c r="B1979" s="53"/>
      <c r="C1979" s="53"/>
      <c r="D1979" s="87">
        <f>Vertices[[#This Row],[followersCount]]/100000</f>
        <v>9.4409999999999994E-2</v>
      </c>
      <c r="E1979" s="84"/>
      <c r="F1979" s="15"/>
      <c r="G1979" s="15"/>
      <c r="H1979" s="67" t="str">
        <f>IF(Vertices[[#This Row],[Size]]&gt;50,Vertices[[#This Row],[Vertex]],"")</f>
        <v/>
      </c>
      <c r="I1979" s="67"/>
      <c r="J1979" s="67"/>
      <c r="K1979" s="16"/>
      <c r="L1979" s="88"/>
      <c r="M1979" s="89">
        <v>3870.101318359375</v>
      </c>
      <c r="N1979" s="89">
        <v>4914.52587890625</v>
      </c>
      <c r="O1979" s="78"/>
      <c r="P1979" s="90"/>
      <c r="Q1979" s="90"/>
      <c r="R1979" s="116"/>
      <c r="S1979" s="116"/>
      <c r="T1979" s="116"/>
      <c r="U1979" s="116"/>
      <c r="V1979" s="117"/>
      <c r="W1979" s="117"/>
      <c r="X1979" s="117"/>
      <c r="Y1979" s="117"/>
      <c r="Z1979" s="51"/>
      <c r="AA1979" s="85">
        <v>1979</v>
      </c>
      <c r="AB1979" s="85"/>
      <c r="AC1979">
        <v>5517</v>
      </c>
      <c r="AD1979">
        <v>9441</v>
      </c>
      <c r="AE1979">
        <v>676</v>
      </c>
      <c r="AF1979">
        <v>4196</v>
      </c>
    </row>
    <row r="1980" spans="1:32" x14ac:dyDescent="0.3">
      <c r="A1980" s="86" t="s">
        <v>452</v>
      </c>
      <c r="B1980" s="53"/>
      <c r="C1980" s="53"/>
      <c r="D1980" s="87">
        <f>Vertices[[#This Row],[followersCount]]/100000</f>
        <v>0.85579000000000005</v>
      </c>
      <c r="E1980" s="84"/>
      <c r="F1980" s="15"/>
      <c r="G1980" s="15"/>
      <c r="H1980" s="67" t="str">
        <f>IF(Vertices[[#This Row],[Size]]&gt;50,Vertices[[#This Row],[Vertex]],"")</f>
        <v/>
      </c>
      <c r="I1980" s="67"/>
      <c r="J1980" s="67"/>
      <c r="K1980" s="16"/>
      <c r="L1980" s="88"/>
      <c r="M1980" s="89">
        <v>6749.69140625</v>
      </c>
      <c r="N1980" s="89">
        <v>2161.97509765625</v>
      </c>
      <c r="O1980" s="78"/>
      <c r="P1980" s="90"/>
      <c r="Q1980" s="90"/>
      <c r="R1980" s="116"/>
      <c r="S1980" s="116"/>
      <c r="T1980" s="116"/>
      <c r="U1980" s="116"/>
      <c r="V1980" s="117"/>
      <c r="W1980" s="117"/>
      <c r="X1980" s="117"/>
      <c r="Y1980" s="117"/>
      <c r="Z1980" s="51"/>
      <c r="AA1980" s="85">
        <v>1980</v>
      </c>
      <c r="AB1980" s="85"/>
      <c r="AC1980">
        <v>11759</v>
      </c>
      <c r="AD1980">
        <v>85579</v>
      </c>
      <c r="AE1980">
        <v>2799</v>
      </c>
      <c r="AF1980">
        <v>337</v>
      </c>
    </row>
    <row r="1981" spans="1:32" x14ac:dyDescent="0.3">
      <c r="A1981" s="86" t="s">
        <v>453</v>
      </c>
      <c r="B1981" s="53"/>
      <c r="C1981" s="53"/>
      <c r="D1981" s="87">
        <f>Vertices[[#This Row],[followersCount]]/100000</f>
        <v>0.39415</v>
      </c>
      <c r="E1981" s="84"/>
      <c r="F1981" s="15"/>
      <c r="G1981" s="15"/>
      <c r="H1981" s="67" t="str">
        <f>IF(Vertices[[#This Row],[Size]]&gt;50,Vertices[[#This Row],[Vertex]],"")</f>
        <v/>
      </c>
      <c r="I1981" s="67"/>
      <c r="J1981" s="67"/>
      <c r="K1981" s="16"/>
      <c r="L1981" s="88"/>
      <c r="M1981" s="89">
        <v>7413.123046875</v>
      </c>
      <c r="N1981" s="89">
        <v>4839.41064453125</v>
      </c>
      <c r="O1981" s="78"/>
      <c r="P1981" s="90"/>
      <c r="Q1981" s="90"/>
      <c r="R1981" s="116"/>
      <c r="S1981" s="116"/>
      <c r="T1981" s="116"/>
      <c r="U1981" s="116"/>
      <c r="V1981" s="117"/>
      <c r="W1981" s="117"/>
      <c r="X1981" s="117"/>
      <c r="Y1981" s="117"/>
      <c r="Z1981" s="51"/>
      <c r="AA1981" s="85">
        <v>1981</v>
      </c>
      <c r="AB1981" s="85"/>
      <c r="AC1981">
        <v>2898</v>
      </c>
      <c r="AD1981">
        <v>39415</v>
      </c>
      <c r="AE1981">
        <v>441</v>
      </c>
      <c r="AF1981">
        <v>322</v>
      </c>
    </row>
    <row r="1982" spans="1:32" x14ac:dyDescent="0.3">
      <c r="A1982" s="86" t="s">
        <v>454</v>
      </c>
      <c r="B1982" s="53"/>
      <c r="C1982" s="53"/>
      <c r="D1982" s="87">
        <f>Vertices[[#This Row],[followersCount]]/100000</f>
        <v>1.231E-2</v>
      </c>
      <c r="E1982" s="84"/>
      <c r="F1982" s="15"/>
      <c r="G1982" s="15"/>
      <c r="H1982" s="67" t="str">
        <f>IF(Vertices[[#This Row],[Size]]&gt;50,Vertices[[#This Row],[Vertex]],"")</f>
        <v/>
      </c>
      <c r="I1982" s="67"/>
      <c r="J1982" s="67"/>
      <c r="K1982" s="16"/>
      <c r="L1982" s="88"/>
      <c r="M1982" s="89">
        <v>4289.21533203125</v>
      </c>
      <c r="N1982" s="89">
        <v>1128.7567138671875</v>
      </c>
      <c r="O1982" s="78"/>
      <c r="P1982" s="90"/>
      <c r="Q1982" s="90"/>
      <c r="R1982" s="116"/>
      <c r="S1982" s="116"/>
      <c r="T1982" s="116"/>
      <c r="U1982" s="116"/>
      <c r="V1982" s="117"/>
      <c r="W1982" s="117"/>
      <c r="X1982" s="117"/>
      <c r="Y1982" s="117"/>
      <c r="Z1982" s="51"/>
      <c r="AA1982" s="85">
        <v>1982</v>
      </c>
      <c r="AB1982" s="85"/>
      <c r="AC1982">
        <v>2111</v>
      </c>
      <c r="AD1982">
        <v>1231</v>
      </c>
      <c r="AE1982">
        <v>134</v>
      </c>
      <c r="AF1982">
        <v>285</v>
      </c>
    </row>
    <row r="1983" spans="1:32" x14ac:dyDescent="0.3">
      <c r="A1983" s="86" t="s">
        <v>455</v>
      </c>
      <c r="B1983" s="53"/>
      <c r="C1983" s="53"/>
      <c r="D1983" s="87">
        <f>Vertices[[#This Row],[followersCount]]/100000</f>
        <v>2.213E-2</v>
      </c>
      <c r="E1983" s="84"/>
      <c r="F1983" s="15"/>
      <c r="G1983" s="15"/>
      <c r="H1983" s="67" t="str">
        <f>IF(Vertices[[#This Row],[Size]]&gt;50,Vertices[[#This Row],[Vertex]],"")</f>
        <v/>
      </c>
      <c r="I1983" s="67"/>
      <c r="J1983" s="67"/>
      <c r="K1983" s="16"/>
      <c r="L1983" s="88"/>
      <c r="M1983" s="89">
        <v>3037.045166015625</v>
      </c>
      <c r="N1983" s="89">
        <v>5151.55810546875</v>
      </c>
      <c r="O1983" s="78"/>
      <c r="P1983" s="90"/>
      <c r="Q1983" s="90"/>
      <c r="R1983" s="116"/>
      <c r="S1983" s="116"/>
      <c r="T1983" s="116"/>
      <c r="U1983" s="116"/>
      <c r="V1983" s="117"/>
      <c r="W1983" s="117"/>
      <c r="X1983" s="117"/>
      <c r="Y1983" s="117"/>
      <c r="Z1983" s="51"/>
      <c r="AA1983" s="85">
        <v>1983</v>
      </c>
      <c r="AB1983" s="85"/>
      <c r="AC1983">
        <v>3122</v>
      </c>
      <c r="AD1983">
        <v>2213</v>
      </c>
      <c r="AE1983">
        <v>89</v>
      </c>
      <c r="AF1983">
        <v>1213</v>
      </c>
    </row>
    <row r="1984" spans="1:32" x14ac:dyDescent="0.3">
      <c r="A1984" s="86" t="s">
        <v>456</v>
      </c>
      <c r="B1984" s="53"/>
      <c r="C1984" s="53"/>
      <c r="D1984" s="87">
        <f>Vertices[[#This Row],[followersCount]]/100000</f>
        <v>4.54392</v>
      </c>
      <c r="E1984" s="84"/>
      <c r="F1984" s="15"/>
      <c r="G1984" s="15"/>
      <c r="H1984" s="67" t="str">
        <f>IF(Vertices[[#This Row],[Size]]&gt;50,Vertices[[#This Row],[Vertex]],"")</f>
        <v/>
      </c>
      <c r="I1984" s="67"/>
      <c r="J1984" s="67"/>
      <c r="K1984" s="16"/>
      <c r="L1984" s="88"/>
      <c r="M1984" s="89">
        <v>1315.4227294921875</v>
      </c>
      <c r="N1984" s="89">
        <v>4734.689453125</v>
      </c>
      <c r="O1984" s="78"/>
      <c r="P1984" s="90"/>
      <c r="Q1984" s="90"/>
      <c r="R1984" s="116"/>
      <c r="S1984" s="116"/>
      <c r="T1984" s="116"/>
      <c r="U1984" s="116"/>
      <c r="V1984" s="117"/>
      <c r="W1984" s="117"/>
      <c r="X1984" s="117"/>
      <c r="Y1984" s="117"/>
      <c r="Z1984" s="51"/>
      <c r="AA1984" s="85">
        <v>1984</v>
      </c>
      <c r="AB1984" s="85"/>
      <c r="AC1984">
        <v>142230</v>
      </c>
      <c r="AD1984">
        <v>454392</v>
      </c>
      <c r="AE1984">
        <v>8319</v>
      </c>
      <c r="AF1984">
        <v>3921</v>
      </c>
    </row>
    <row r="1985" spans="1:32" x14ac:dyDescent="0.3">
      <c r="A1985" s="86" t="s">
        <v>457</v>
      </c>
      <c r="B1985" s="53"/>
      <c r="C1985" s="53"/>
      <c r="D1985" s="87">
        <f>Vertices[[#This Row],[followersCount]]/100000</f>
        <v>1.74512</v>
      </c>
      <c r="E1985" s="84"/>
      <c r="F1985" s="15"/>
      <c r="G1985" s="15"/>
      <c r="H1985" s="67" t="str">
        <f>IF(Vertices[[#This Row],[Size]]&gt;50,Vertices[[#This Row],[Vertex]],"")</f>
        <v/>
      </c>
      <c r="I1985" s="67"/>
      <c r="J1985" s="67"/>
      <c r="K1985" s="16"/>
      <c r="L1985" s="88"/>
      <c r="M1985" s="89">
        <v>1093.2169189453125</v>
      </c>
      <c r="N1985" s="89">
        <v>6219.07275390625</v>
      </c>
      <c r="O1985" s="78"/>
      <c r="P1985" s="90"/>
      <c r="Q1985" s="90"/>
      <c r="R1985" s="116"/>
      <c r="S1985" s="116"/>
      <c r="T1985" s="116"/>
      <c r="U1985" s="116"/>
      <c r="V1985" s="117"/>
      <c r="W1985" s="117"/>
      <c r="X1985" s="117"/>
      <c r="Y1985" s="117"/>
      <c r="Z1985" s="51"/>
      <c r="AA1985" s="85">
        <v>1985</v>
      </c>
      <c r="AB1985" s="85"/>
      <c r="AC1985">
        <v>103216</v>
      </c>
      <c r="AD1985">
        <v>174512</v>
      </c>
      <c r="AE1985">
        <v>433</v>
      </c>
      <c r="AF1985">
        <v>507</v>
      </c>
    </row>
    <row r="1986" spans="1:32" x14ac:dyDescent="0.3">
      <c r="A1986" s="86" t="s">
        <v>458</v>
      </c>
      <c r="B1986" s="53"/>
      <c r="C1986" s="53"/>
      <c r="D1986" s="87">
        <f>Vertices[[#This Row],[followersCount]]/100000</f>
        <v>1.17031</v>
      </c>
      <c r="E1986" s="84"/>
      <c r="F1986" s="15"/>
      <c r="G1986" s="15"/>
      <c r="H1986" s="67" t="str">
        <f>IF(Vertices[[#This Row],[Size]]&gt;50,Vertices[[#This Row],[Vertex]],"")</f>
        <v/>
      </c>
      <c r="I1986" s="67"/>
      <c r="J1986" s="67"/>
      <c r="K1986" s="16"/>
      <c r="L1986" s="88"/>
      <c r="M1986" s="89">
        <v>7901.81787109375</v>
      </c>
      <c r="N1986" s="89">
        <v>3043.434814453125</v>
      </c>
      <c r="O1986" s="78"/>
      <c r="P1986" s="90"/>
      <c r="Q1986" s="90"/>
      <c r="R1986" s="116"/>
      <c r="S1986" s="116"/>
      <c r="T1986" s="116"/>
      <c r="U1986" s="116"/>
      <c r="V1986" s="117"/>
      <c r="W1986" s="117"/>
      <c r="X1986" s="117"/>
      <c r="Y1986" s="117"/>
      <c r="Z1986" s="51"/>
      <c r="AA1986" s="85">
        <v>1986</v>
      </c>
      <c r="AB1986" s="85"/>
      <c r="AC1986">
        <v>134049</v>
      </c>
      <c r="AD1986">
        <v>117031</v>
      </c>
      <c r="AE1986">
        <v>915</v>
      </c>
      <c r="AF1986">
        <v>1013</v>
      </c>
    </row>
    <row r="1987" spans="1:32" x14ac:dyDescent="0.3">
      <c r="A1987" s="86" t="s">
        <v>210</v>
      </c>
      <c r="B1987" s="53"/>
      <c r="C1987" s="53"/>
      <c r="D1987" s="87">
        <f>Vertices[[#This Row],[followersCount]]/100000</f>
        <v>139.69886</v>
      </c>
      <c r="E1987" s="84"/>
      <c r="F1987" s="15"/>
      <c r="G1987" s="15"/>
      <c r="H1987" s="67" t="str">
        <f>IF(Vertices[[#This Row],[Size]]&gt;50,Vertices[[#This Row],[Vertex]],"")</f>
        <v>WSJ</v>
      </c>
      <c r="I1987" s="67"/>
      <c r="J1987" s="67"/>
      <c r="K1987" s="16"/>
      <c r="L1987" s="88"/>
      <c r="M1987" s="89">
        <v>2668.3876953125</v>
      </c>
      <c r="N1987" s="89">
        <v>933.70770263671875</v>
      </c>
      <c r="O1987" s="78"/>
      <c r="P1987" s="90"/>
      <c r="Q1987" s="90"/>
      <c r="R1987" s="116"/>
      <c r="S1987" s="116"/>
      <c r="T1987" s="116"/>
      <c r="U1987" s="116"/>
      <c r="V1987" s="117"/>
      <c r="W1987" s="117"/>
      <c r="X1987" s="117"/>
      <c r="Y1987" s="117"/>
      <c r="Z1987" s="51"/>
      <c r="AA1987" s="85">
        <v>1987</v>
      </c>
      <c r="AB1987" s="85"/>
      <c r="AC1987">
        <v>199574</v>
      </c>
      <c r="AD1987">
        <v>13969886</v>
      </c>
      <c r="AE1987">
        <v>1292</v>
      </c>
      <c r="AF1987">
        <v>1069</v>
      </c>
    </row>
    <row r="1988" spans="1:32" x14ac:dyDescent="0.3">
      <c r="A1988" s="86" t="s">
        <v>459</v>
      </c>
      <c r="B1988" s="53"/>
      <c r="C1988" s="53"/>
      <c r="D1988" s="87">
        <f>Vertices[[#This Row],[followersCount]]/100000</f>
        <v>2.8969999999999999E-2</v>
      </c>
      <c r="E1988" s="84"/>
      <c r="F1988" s="15"/>
      <c r="G1988" s="15"/>
      <c r="H1988" s="67" t="str">
        <f>IF(Vertices[[#This Row],[Size]]&gt;50,Vertices[[#This Row],[Vertex]],"")</f>
        <v/>
      </c>
      <c r="I1988" s="67"/>
      <c r="J1988" s="67"/>
      <c r="K1988" s="16"/>
      <c r="L1988" s="88"/>
      <c r="M1988" s="89">
        <v>4141.62890625</v>
      </c>
      <c r="N1988" s="89">
        <v>6770.44140625</v>
      </c>
      <c r="O1988" s="78"/>
      <c r="P1988" s="90"/>
      <c r="Q1988" s="90"/>
      <c r="R1988" s="116"/>
      <c r="S1988" s="116"/>
      <c r="T1988" s="116"/>
      <c r="U1988" s="116"/>
      <c r="V1988" s="117"/>
      <c r="W1988" s="117"/>
      <c r="X1988" s="117"/>
      <c r="Y1988" s="117"/>
      <c r="Z1988" s="51"/>
      <c r="AA1988" s="85">
        <v>1988</v>
      </c>
      <c r="AB1988" s="85"/>
      <c r="AC1988">
        <v>1720</v>
      </c>
      <c r="AD1988">
        <v>2897</v>
      </c>
      <c r="AE1988">
        <v>163</v>
      </c>
      <c r="AF1988">
        <v>1741</v>
      </c>
    </row>
    <row r="1989" spans="1:32" x14ac:dyDescent="0.3">
      <c r="A1989" s="86" t="s">
        <v>460</v>
      </c>
      <c r="B1989" s="53"/>
      <c r="C1989" s="53"/>
      <c r="D1989" s="87">
        <f>Vertices[[#This Row],[followersCount]]/100000</f>
        <v>7.4310000000000001E-2</v>
      </c>
      <c r="E1989" s="84"/>
      <c r="F1989" s="15"/>
      <c r="G1989" s="15"/>
      <c r="H1989" s="67" t="str">
        <f>IF(Vertices[[#This Row],[Size]]&gt;50,Vertices[[#This Row],[Vertex]],"")</f>
        <v/>
      </c>
      <c r="I1989" s="67"/>
      <c r="J1989" s="67"/>
      <c r="K1989" s="16"/>
      <c r="L1989" s="88"/>
      <c r="M1989" s="89">
        <v>1478.474365234375</v>
      </c>
      <c r="N1989" s="89">
        <v>6802.26318359375</v>
      </c>
      <c r="O1989" s="78"/>
      <c r="P1989" s="90"/>
      <c r="Q1989" s="90"/>
      <c r="R1989" s="116"/>
      <c r="S1989" s="116"/>
      <c r="T1989" s="116"/>
      <c r="U1989" s="116"/>
      <c r="V1989" s="117"/>
      <c r="W1989" s="117"/>
      <c r="X1989" s="117"/>
      <c r="Y1989" s="117"/>
      <c r="Z1989" s="51"/>
      <c r="AA1989" s="85">
        <v>1989</v>
      </c>
      <c r="AB1989" s="85"/>
      <c r="AC1989">
        <v>859</v>
      </c>
      <c r="AD1989">
        <v>7431</v>
      </c>
      <c r="AE1989">
        <v>95</v>
      </c>
      <c r="AF1989">
        <v>1076</v>
      </c>
    </row>
    <row r="1990" spans="1:32" x14ac:dyDescent="0.3">
      <c r="A1990" s="86" t="s">
        <v>205</v>
      </c>
      <c r="B1990" s="53"/>
      <c r="C1990" s="53"/>
      <c r="D1990" s="87">
        <f>Vertices[[#This Row],[followersCount]]/100000</f>
        <v>5.96E-3</v>
      </c>
      <c r="E1990" s="84"/>
      <c r="F1990" s="15"/>
      <c r="G1990" s="15"/>
      <c r="H1990" s="67" t="str">
        <f>IF(Vertices[[#This Row],[Size]]&gt;50,Vertices[[#This Row],[Vertex]],"")</f>
        <v/>
      </c>
      <c r="I1990" s="67"/>
      <c r="J1990" s="67"/>
      <c r="K1990" s="16"/>
      <c r="L1990" s="88"/>
      <c r="M1990" s="89">
        <v>2248.57568359375</v>
      </c>
      <c r="N1990" s="89">
        <v>5744.91357421875</v>
      </c>
      <c r="O1990" s="78"/>
      <c r="P1990" s="90"/>
      <c r="Q1990" s="90"/>
      <c r="R1990" s="116"/>
      <c r="S1990" s="116"/>
      <c r="T1990" s="116"/>
      <c r="U1990" s="116"/>
      <c r="V1990" s="117"/>
      <c r="W1990" s="117"/>
      <c r="X1990" s="117"/>
      <c r="Y1990" s="117"/>
      <c r="Z1990" s="51"/>
      <c r="AA1990" s="85">
        <v>1990</v>
      </c>
      <c r="AB1990" s="85"/>
      <c r="AC1990">
        <v>811</v>
      </c>
      <c r="AD1990">
        <v>596</v>
      </c>
      <c r="AE1990">
        <v>2</v>
      </c>
      <c r="AF1990">
        <v>108</v>
      </c>
    </row>
    <row r="1991" spans="1:32" x14ac:dyDescent="0.3">
      <c r="A1991" s="86" t="s">
        <v>461</v>
      </c>
      <c r="B1991" s="53"/>
      <c r="C1991" s="53"/>
      <c r="D1991" s="87">
        <f>Vertices[[#This Row],[followersCount]]/100000</f>
        <v>7.0620000000000002E-2</v>
      </c>
      <c r="E1991" s="84"/>
      <c r="F1991" s="15"/>
      <c r="G1991" s="15"/>
      <c r="H1991" s="67" t="str">
        <f>IF(Vertices[[#This Row],[Size]]&gt;50,Vertices[[#This Row],[Vertex]],"")</f>
        <v/>
      </c>
      <c r="I1991" s="67"/>
      <c r="J1991" s="67"/>
      <c r="K1991" s="16"/>
      <c r="L1991" s="88"/>
      <c r="M1991" s="89">
        <v>6989.4267578125</v>
      </c>
      <c r="N1991" s="89">
        <v>9423.8251953125</v>
      </c>
      <c r="O1991" s="78"/>
      <c r="P1991" s="90"/>
      <c r="Q1991" s="90"/>
      <c r="R1991" s="116"/>
      <c r="S1991" s="116"/>
      <c r="T1991" s="116"/>
      <c r="U1991" s="116"/>
      <c r="V1991" s="117"/>
      <c r="W1991" s="117"/>
      <c r="X1991" s="117"/>
      <c r="Y1991" s="117"/>
      <c r="Z1991" s="51"/>
      <c r="AA1991" s="85">
        <v>1991</v>
      </c>
      <c r="AB1991" s="85"/>
      <c r="AC1991">
        <v>32651</v>
      </c>
      <c r="AD1991">
        <v>7062</v>
      </c>
      <c r="AE1991">
        <v>4229</v>
      </c>
      <c r="AF1991">
        <v>326</v>
      </c>
    </row>
    <row r="1992" spans="1:32" x14ac:dyDescent="0.3">
      <c r="A1992" s="86" t="s">
        <v>462</v>
      </c>
      <c r="B1992" s="53"/>
      <c r="C1992" s="53"/>
      <c r="D1992" s="87">
        <f>Vertices[[#This Row],[followersCount]]/100000</f>
        <v>3.6932800000000001</v>
      </c>
      <c r="E1992" s="84"/>
      <c r="F1992" s="15"/>
      <c r="G1992" s="15"/>
      <c r="H1992" s="67" t="str">
        <f>IF(Vertices[[#This Row],[Size]]&gt;50,Vertices[[#This Row],[Vertex]],"")</f>
        <v/>
      </c>
      <c r="I1992" s="67"/>
      <c r="J1992" s="67"/>
      <c r="K1992" s="16"/>
      <c r="L1992" s="88"/>
      <c r="M1992" s="89">
        <v>9223.2421875</v>
      </c>
      <c r="N1992" s="89">
        <v>4197.88818359375</v>
      </c>
      <c r="O1992" s="78"/>
      <c r="P1992" s="90"/>
      <c r="Q1992" s="90"/>
      <c r="R1992" s="116"/>
      <c r="S1992" s="116"/>
      <c r="T1992" s="116"/>
      <c r="U1992" s="116"/>
      <c r="V1992" s="117"/>
      <c r="W1992" s="117"/>
      <c r="X1992" s="117"/>
      <c r="Y1992" s="117"/>
      <c r="Z1992" s="51"/>
      <c r="AA1992" s="85">
        <v>1992</v>
      </c>
      <c r="AB1992" s="85"/>
      <c r="AC1992">
        <v>139887</v>
      </c>
      <c r="AD1992">
        <v>369328</v>
      </c>
      <c r="AE1992">
        <v>1662</v>
      </c>
      <c r="AF1992">
        <v>2047</v>
      </c>
    </row>
    <row r="1993" spans="1:32" x14ac:dyDescent="0.3">
      <c r="A1993" s="86" t="s">
        <v>463</v>
      </c>
      <c r="B1993" s="53"/>
      <c r="C1993" s="53"/>
      <c r="D1993" s="87">
        <f>Vertices[[#This Row],[followersCount]]/100000</f>
        <v>0.23402000000000001</v>
      </c>
      <c r="E1993" s="84"/>
      <c r="F1993" s="15"/>
      <c r="G1993" s="15"/>
      <c r="H1993" s="67" t="str">
        <f>IF(Vertices[[#This Row],[Size]]&gt;50,Vertices[[#This Row],[Vertex]],"")</f>
        <v/>
      </c>
      <c r="I1993" s="67"/>
      <c r="J1993" s="67"/>
      <c r="K1993" s="16"/>
      <c r="L1993" s="88"/>
      <c r="M1993" s="89">
        <v>4439.2626953125</v>
      </c>
      <c r="N1993" s="89">
        <v>2792.193115234375</v>
      </c>
      <c r="O1993" s="78"/>
      <c r="P1993" s="90"/>
      <c r="Q1993" s="90"/>
      <c r="R1993" s="116"/>
      <c r="S1993" s="116"/>
      <c r="T1993" s="116"/>
      <c r="U1993" s="116"/>
      <c r="V1993" s="117"/>
      <c r="W1993" s="117"/>
      <c r="X1993" s="117"/>
      <c r="Y1993" s="117"/>
      <c r="Z1993" s="51"/>
      <c r="AA1993" s="85">
        <v>1993</v>
      </c>
      <c r="AB1993" s="85"/>
      <c r="AC1993">
        <v>8042</v>
      </c>
      <c r="AD1993">
        <v>23402</v>
      </c>
      <c r="AE1993">
        <v>1654</v>
      </c>
      <c r="AF1993">
        <v>814</v>
      </c>
    </row>
    <row r="1994" spans="1:32" x14ac:dyDescent="0.3">
      <c r="A1994" s="86" t="s">
        <v>464</v>
      </c>
      <c r="B1994" s="53"/>
      <c r="C1994" s="53"/>
      <c r="D1994" s="87">
        <f>Vertices[[#This Row],[followersCount]]/100000</f>
        <v>0.12923000000000001</v>
      </c>
      <c r="E1994" s="84"/>
      <c r="F1994" s="15"/>
      <c r="G1994" s="15"/>
      <c r="H1994" s="67" t="str">
        <f>IF(Vertices[[#This Row],[Size]]&gt;50,Vertices[[#This Row],[Vertex]],"")</f>
        <v/>
      </c>
      <c r="I1994" s="67"/>
      <c r="J1994" s="67"/>
      <c r="K1994" s="16"/>
      <c r="L1994" s="88"/>
      <c r="M1994" s="89">
        <v>9379.345703125</v>
      </c>
      <c r="N1994" s="89">
        <v>6114.85791015625</v>
      </c>
      <c r="O1994" s="78"/>
      <c r="P1994" s="90"/>
      <c r="Q1994" s="90"/>
      <c r="R1994" s="116"/>
      <c r="S1994" s="116"/>
      <c r="T1994" s="116"/>
      <c r="U1994" s="116"/>
      <c r="V1994" s="117"/>
      <c r="W1994" s="117"/>
      <c r="X1994" s="117"/>
      <c r="Y1994" s="117"/>
      <c r="Z1994" s="51"/>
      <c r="AA1994" s="85">
        <v>1994</v>
      </c>
      <c r="AB1994" s="85"/>
      <c r="AC1994">
        <v>16785</v>
      </c>
      <c r="AD1994">
        <v>12923</v>
      </c>
      <c r="AE1994">
        <v>46</v>
      </c>
      <c r="AF1994">
        <v>2963</v>
      </c>
    </row>
    <row r="1995" spans="1:32" x14ac:dyDescent="0.3">
      <c r="A1995" s="86" t="s">
        <v>465</v>
      </c>
      <c r="B1995" s="53"/>
      <c r="C1995" s="53"/>
      <c r="D1995" s="87">
        <f>Vertices[[#This Row],[followersCount]]/100000</f>
        <v>9.6180000000000002E-2</v>
      </c>
      <c r="E1995" s="84"/>
      <c r="F1995" s="15"/>
      <c r="G1995" s="15"/>
      <c r="H1995" s="67" t="str">
        <f>IF(Vertices[[#This Row],[Size]]&gt;50,Vertices[[#This Row],[Vertex]],"")</f>
        <v/>
      </c>
      <c r="I1995" s="67"/>
      <c r="J1995" s="67"/>
      <c r="K1995" s="16"/>
      <c r="L1995" s="88"/>
      <c r="M1995" s="89">
        <v>5659.25146484375</v>
      </c>
      <c r="N1995" s="89">
        <v>5874.03955078125</v>
      </c>
      <c r="O1995" s="78"/>
      <c r="P1995" s="90"/>
      <c r="Q1995" s="90"/>
      <c r="R1995" s="116"/>
      <c r="S1995" s="116"/>
      <c r="T1995" s="116"/>
      <c r="U1995" s="116"/>
      <c r="V1995" s="117"/>
      <c r="W1995" s="117"/>
      <c r="X1995" s="117"/>
      <c r="Y1995" s="117"/>
      <c r="Z1995" s="51"/>
      <c r="AA1995" s="85">
        <v>1995</v>
      </c>
      <c r="AB1995" s="85"/>
      <c r="AC1995">
        <v>9103</v>
      </c>
      <c r="AD1995">
        <v>9618</v>
      </c>
      <c r="AE1995">
        <v>1819</v>
      </c>
      <c r="AF1995">
        <v>1335</v>
      </c>
    </row>
    <row r="1996" spans="1:32" x14ac:dyDescent="0.3">
      <c r="A1996" s="86" t="s">
        <v>466</v>
      </c>
      <c r="B1996" s="53"/>
      <c r="C1996" s="53"/>
      <c r="D1996" s="87">
        <f>Vertices[[#This Row],[followersCount]]/100000</f>
        <v>1.38E-2</v>
      </c>
      <c r="E1996" s="84"/>
      <c r="F1996" s="15"/>
      <c r="G1996" s="15"/>
      <c r="H1996" s="67" t="str">
        <f>IF(Vertices[[#This Row],[Size]]&gt;50,Vertices[[#This Row],[Vertex]],"")</f>
        <v/>
      </c>
      <c r="I1996" s="67"/>
      <c r="J1996" s="67"/>
      <c r="K1996" s="16"/>
      <c r="L1996" s="88"/>
      <c r="M1996" s="89">
        <v>4053.9697265625</v>
      </c>
      <c r="N1996" s="89">
        <v>2170.036376953125</v>
      </c>
      <c r="O1996" s="78"/>
      <c r="P1996" s="90"/>
      <c r="Q1996" s="90"/>
      <c r="R1996" s="116"/>
      <c r="S1996" s="116"/>
      <c r="T1996" s="116"/>
      <c r="U1996" s="116"/>
      <c r="V1996" s="117"/>
      <c r="W1996" s="117"/>
      <c r="X1996" s="117"/>
      <c r="Y1996" s="117"/>
      <c r="Z1996" s="51"/>
      <c r="AA1996" s="85">
        <v>1996</v>
      </c>
      <c r="AB1996" s="85"/>
      <c r="AC1996">
        <v>388</v>
      </c>
      <c r="AD1996">
        <v>1380</v>
      </c>
      <c r="AE1996">
        <v>0</v>
      </c>
      <c r="AF1996">
        <v>63</v>
      </c>
    </row>
    <row r="1997" spans="1:32" x14ac:dyDescent="0.3">
      <c r="A1997" s="86" t="s">
        <v>467</v>
      </c>
      <c r="B1997" s="53"/>
      <c r="C1997" s="53"/>
      <c r="D1997" s="87">
        <f>Vertices[[#This Row],[followersCount]]/100000</f>
        <v>0.30057</v>
      </c>
      <c r="E1997" s="84"/>
      <c r="F1997" s="15"/>
      <c r="G1997" s="15"/>
      <c r="H1997" s="67" t="str">
        <f>IF(Vertices[[#This Row],[Size]]&gt;50,Vertices[[#This Row],[Vertex]],"")</f>
        <v/>
      </c>
      <c r="I1997" s="67"/>
      <c r="J1997" s="67"/>
      <c r="K1997" s="16"/>
      <c r="L1997" s="88"/>
      <c r="M1997" s="89">
        <v>3826.494384765625</v>
      </c>
      <c r="N1997" s="89">
        <v>6340.37548828125</v>
      </c>
      <c r="O1997" s="78"/>
      <c r="P1997" s="90"/>
      <c r="Q1997" s="90"/>
      <c r="R1997" s="116"/>
      <c r="S1997" s="116"/>
      <c r="T1997" s="116"/>
      <c r="U1997" s="116"/>
      <c r="V1997" s="117"/>
      <c r="W1997" s="117"/>
      <c r="X1997" s="117"/>
      <c r="Y1997" s="117"/>
      <c r="Z1997" s="51"/>
      <c r="AA1997" s="85">
        <v>1997</v>
      </c>
      <c r="AB1997" s="85"/>
      <c r="AC1997">
        <v>28232</v>
      </c>
      <c r="AD1997">
        <v>30057</v>
      </c>
      <c r="AE1997">
        <v>931</v>
      </c>
      <c r="AF1997">
        <v>340</v>
      </c>
    </row>
    <row r="1998" spans="1:32" x14ac:dyDescent="0.3">
      <c r="A1998" s="86" t="s">
        <v>468</v>
      </c>
      <c r="B1998" s="53"/>
      <c r="C1998" s="53"/>
      <c r="D1998" s="87">
        <f>Vertices[[#This Row],[followersCount]]/100000</f>
        <v>1.7340000000000001E-2</v>
      </c>
      <c r="E1998" s="84"/>
      <c r="F1998" s="15"/>
      <c r="G1998" s="15"/>
      <c r="H1998" s="67" t="str">
        <f>IF(Vertices[[#This Row],[Size]]&gt;50,Vertices[[#This Row],[Vertex]],"")</f>
        <v/>
      </c>
      <c r="I1998" s="67"/>
      <c r="J1998" s="67"/>
      <c r="K1998" s="16"/>
      <c r="L1998" s="88"/>
      <c r="M1998" s="89">
        <v>4209.732421875</v>
      </c>
      <c r="N1998" s="89">
        <v>4602.3408203125</v>
      </c>
      <c r="O1998" s="78"/>
      <c r="P1998" s="90"/>
      <c r="Q1998" s="90"/>
      <c r="R1998" s="116"/>
      <c r="S1998" s="116"/>
      <c r="T1998" s="116"/>
      <c r="U1998" s="116"/>
      <c r="V1998" s="117"/>
      <c r="W1998" s="117"/>
      <c r="X1998" s="117"/>
      <c r="Y1998" s="117"/>
      <c r="Z1998" s="51"/>
      <c r="AA1998" s="85">
        <v>1998</v>
      </c>
      <c r="AB1998" s="85"/>
      <c r="AC1998">
        <v>7867</v>
      </c>
      <c r="AD1998">
        <v>1734</v>
      </c>
      <c r="AE1998">
        <v>54</v>
      </c>
      <c r="AF1998">
        <v>897</v>
      </c>
    </row>
    <row r="1999" spans="1:32" x14ac:dyDescent="0.3">
      <c r="A1999" s="86" t="s">
        <v>469</v>
      </c>
      <c r="B1999" s="53"/>
      <c r="C1999" s="53"/>
      <c r="D1999" s="87">
        <f>Vertices[[#This Row],[followersCount]]/100000</f>
        <v>1.136E-2</v>
      </c>
      <c r="E1999" s="84"/>
      <c r="F1999" s="15"/>
      <c r="G1999" s="15"/>
      <c r="H1999" s="67" t="str">
        <f>IF(Vertices[[#This Row],[Size]]&gt;50,Vertices[[#This Row],[Vertex]],"")</f>
        <v/>
      </c>
      <c r="I1999" s="67"/>
      <c r="J1999" s="67"/>
      <c r="K1999" s="16"/>
      <c r="L1999" s="88"/>
      <c r="M1999" s="89">
        <v>8334.412109375</v>
      </c>
      <c r="N1999" s="89">
        <v>2225.185546875</v>
      </c>
      <c r="O1999" s="78"/>
      <c r="P1999" s="90"/>
      <c r="Q1999" s="90"/>
      <c r="R1999" s="116"/>
      <c r="S1999" s="116"/>
      <c r="T1999" s="116"/>
      <c r="U1999" s="116"/>
      <c r="V1999" s="117"/>
      <c r="W1999" s="117"/>
      <c r="X1999" s="117"/>
      <c r="Y1999" s="117"/>
      <c r="Z1999" s="51"/>
      <c r="AA1999" s="85">
        <v>1999</v>
      </c>
      <c r="AB1999" s="85"/>
      <c r="AC1999">
        <v>779</v>
      </c>
      <c r="AD1999">
        <v>1136</v>
      </c>
      <c r="AE1999">
        <v>18</v>
      </c>
      <c r="AF1999">
        <v>174</v>
      </c>
    </row>
    <row r="2000" spans="1:32" x14ac:dyDescent="0.3">
      <c r="A2000" s="86" t="s">
        <v>470</v>
      </c>
      <c r="B2000" s="53"/>
      <c r="C2000" s="53"/>
      <c r="D2000" s="87">
        <f>Vertices[[#This Row],[followersCount]]/100000</f>
        <v>4.2100000000000002E-3</v>
      </c>
      <c r="E2000" s="84"/>
      <c r="F2000" s="15"/>
      <c r="G2000" s="15"/>
      <c r="H2000" s="67" t="str">
        <f>IF(Vertices[[#This Row],[Size]]&gt;50,Vertices[[#This Row],[Vertex]],"")</f>
        <v/>
      </c>
      <c r="I2000" s="67"/>
      <c r="J2000" s="67"/>
      <c r="K2000" s="16"/>
      <c r="L2000" s="88"/>
      <c r="M2000" s="89">
        <v>8153.20458984375</v>
      </c>
      <c r="N2000" s="89">
        <v>4437.92236328125</v>
      </c>
      <c r="O2000" s="78"/>
      <c r="P2000" s="90"/>
      <c r="Q2000" s="90"/>
      <c r="R2000" s="116"/>
      <c r="S2000" s="116"/>
      <c r="T2000" s="116"/>
      <c r="U2000" s="116"/>
      <c r="V2000" s="117"/>
      <c r="W2000" s="117"/>
      <c r="X2000" s="117"/>
      <c r="Y2000" s="117"/>
      <c r="Z2000" s="51"/>
      <c r="AA2000" s="85">
        <v>2000</v>
      </c>
      <c r="AB2000" s="85"/>
      <c r="AC2000">
        <v>1835</v>
      </c>
      <c r="AD2000">
        <v>421</v>
      </c>
      <c r="AE2000">
        <v>2369</v>
      </c>
      <c r="AF2000">
        <v>877</v>
      </c>
    </row>
    <row r="2001" spans="1:32" x14ac:dyDescent="0.3">
      <c r="A2001" s="86" t="s">
        <v>187</v>
      </c>
      <c r="B2001" s="53"/>
      <c r="C2001" s="53"/>
      <c r="D2001" s="87">
        <f>Vertices[[#This Row],[followersCount]]/100000</f>
        <v>2.2669999999999999E-2</v>
      </c>
      <c r="E2001" s="84"/>
      <c r="F2001" s="15"/>
      <c r="G2001" s="15"/>
      <c r="H2001" s="67" t="str">
        <f>IF(Vertices[[#This Row],[Size]]&gt;50,Vertices[[#This Row],[Vertex]],"")</f>
        <v/>
      </c>
      <c r="I2001" s="67"/>
      <c r="J2001" s="67"/>
      <c r="K2001" s="16"/>
      <c r="L2001" s="88"/>
      <c r="M2001" s="89">
        <v>4161.34814453125</v>
      </c>
      <c r="N2001" s="89">
        <v>5983.35791015625</v>
      </c>
      <c r="O2001" s="78"/>
      <c r="P2001" s="90"/>
      <c r="Q2001" s="90"/>
      <c r="R2001" s="116"/>
      <c r="S2001" s="116"/>
      <c r="T2001" s="116"/>
      <c r="U2001" s="116"/>
      <c r="V2001" s="117"/>
      <c r="W2001" s="117"/>
      <c r="X2001" s="117"/>
      <c r="Y2001" s="117"/>
      <c r="Z2001" s="51"/>
      <c r="AA2001" s="85">
        <v>2001</v>
      </c>
      <c r="AB2001" s="85"/>
      <c r="AC2001">
        <v>3843</v>
      </c>
      <c r="AD2001">
        <v>2267</v>
      </c>
      <c r="AE2001">
        <v>223</v>
      </c>
      <c r="AF2001">
        <v>1171</v>
      </c>
    </row>
    <row r="2002" spans="1:32" x14ac:dyDescent="0.3">
      <c r="A2002" s="86" t="s">
        <v>471</v>
      </c>
      <c r="B2002" s="53"/>
      <c r="C2002" s="53"/>
      <c r="D2002" s="87">
        <f>Vertices[[#This Row],[followersCount]]/100000</f>
        <v>1.1089999999999999E-2</v>
      </c>
      <c r="E2002" s="84"/>
      <c r="F2002" s="15"/>
      <c r="G2002" s="15"/>
      <c r="H2002" s="67" t="str">
        <f>IF(Vertices[[#This Row],[Size]]&gt;50,Vertices[[#This Row],[Vertex]],"")</f>
        <v/>
      </c>
      <c r="I2002" s="67"/>
      <c r="J2002" s="67"/>
      <c r="K2002" s="16"/>
      <c r="L2002" s="88"/>
      <c r="M2002" s="89">
        <v>6203.5</v>
      </c>
      <c r="N2002" s="89">
        <v>9304.56640625</v>
      </c>
      <c r="O2002" s="78"/>
      <c r="P2002" s="90"/>
      <c r="Q2002" s="90"/>
      <c r="R2002" s="116"/>
      <c r="S2002" s="116"/>
      <c r="T2002" s="116"/>
      <c r="U2002" s="116"/>
      <c r="V2002" s="117"/>
      <c r="W2002" s="117"/>
      <c r="X2002" s="117"/>
      <c r="Y2002" s="117"/>
      <c r="Z2002" s="51"/>
      <c r="AA2002" s="85">
        <v>2002</v>
      </c>
      <c r="AB2002" s="85"/>
      <c r="AC2002">
        <v>213</v>
      </c>
      <c r="AD2002">
        <v>1109</v>
      </c>
      <c r="AE2002">
        <v>272</v>
      </c>
      <c r="AF2002">
        <v>87</v>
      </c>
    </row>
    <row r="2003" spans="1:32" x14ac:dyDescent="0.3">
      <c r="A2003" s="86" t="s">
        <v>472</v>
      </c>
      <c r="B2003" s="53"/>
      <c r="C2003" s="53"/>
      <c r="D2003" s="87">
        <f>Vertices[[#This Row],[followersCount]]/100000</f>
        <v>2.283E-2</v>
      </c>
      <c r="E2003" s="84"/>
      <c r="F2003" s="15"/>
      <c r="G2003" s="15"/>
      <c r="H2003" s="67" t="str">
        <f>IF(Vertices[[#This Row],[Size]]&gt;50,Vertices[[#This Row],[Vertex]],"")</f>
        <v/>
      </c>
      <c r="I2003" s="67"/>
      <c r="J2003" s="67"/>
      <c r="K2003" s="16"/>
      <c r="L2003" s="88"/>
      <c r="M2003" s="89">
        <v>9613.6748046875</v>
      </c>
      <c r="N2003" s="89">
        <v>5342.20166015625</v>
      </c>
      <c r="O2003" s="78"/>
      <c r="P2003" s="90"/>
      <c r="Q2003" s="90"/>
      <c r="R2003" s="116"/>
      <c r="S2003" s="116"/>
      <c r="T2003" s="116"/>
      <c r="U2003" s="116"/>
      <c r="V2003" s="117"/>
      <c r="W2003" s="117"/>
      <c r="X2003" s="117"/>
      <c r="Y2003" s="117"/>
      <c r="Z2003" s="51"/>
      <c r="AA2003" s="85">
        <v>2003</v>
      </c>
      <c r="AB2003" s="85"/>
      <c r="AC2003">
        <v>11343</v>
      </c>
      <c r="AD2003">
        <v>2283</v>
      </c>
      <c r="AE2003">
        <v>168</v>
      </c>
      <c r="AF2003">
        <v>490</v>
      </c>
    </row>
    <row r="2004" spans="1:32" x14ac:dyDescent="0.3">
      <c r="A2004" s="86" t="s">
        <v>473</v>
      </c>
      <c r="B2004" s="53"/>
      <c r="C2004" s="53"/>
      <c r="D2004" s="87">
        <f>Vertices[[#This Row],[followersCount]]/100000</f>
        <v>5.4715600000000002</v>
      </c>
      <c r="E2004" s="84"/>
      <c r="F2004" s="15"/>
      <c r="G2004" s="15"/>
      <c r="H2004" s="67" t="str">
        <f>IF(Vertices[[#This Row],[Size]]&gt;50,Vertices[[#This Row],[Vertex]],"")</f>
        <v/>
      </c>
      <c r="I2004" s="67"/>
      <c r="J2004" s="67"/>
      <c r="K2004" s="16"/>
      <c r="L2004" s="88"/>
      <c r="M2004" s="89">
        <v>7715.74755859375</v>
      </c>
      <c r="N2004" s="89">
        <v>5268.53759765625</v>
      </c>
      <c r="O2004" s="78"/>
      <c r="P2004" s="90"/>
      <c r="Q2004" s="90"/>
      <c r="R2004" s="116"/>
      <c r="S2004" s="116"/>
      <c r="T2004" s="116"/>
      <c r="U2004" s="116"/>
      <c r="V2004" s="117"/>
      <c r="W2004" s="117"/>
      <c r="X2004" s="117"/>
      <c r="Y2004" s="117"/>
      <c r="Z2004" s="51"/>
      <c r="AA2004" s="85">
        <v>2004</v>
      </c>
      <c r="AB2004" s="85"/>
      <c r="AC2004">
        <v>124012</v>
      </c>
      <c r="AD2004">
        <v>547156</v>
      </c>
      <c r="AE2004">
        <v>3095</v>
      </c>
      <c r="AF2004">
        <v>1226</v>
      </c>
    </row>
    <row r="2005" spans="1:32" x14ac:dyDescent="0.3">
      <c r="A2005" s="86" t="s">
        <v>474</v>
      </c>
      <c r="B2005" s="53"/>
      <c r="C2005" s="53"/>
      <c r="D2005" s="87">
        <f>Vertices[[#This Row],[followersCount]]/100000</f>
        <v>8.9800000000000005E-2</v>
      </c>
      <c r="E2005" s="84"/>
      <c r="F2005" s="15"/>
      <c r="G2005" s="15"/>
      <c r="H2005" s="67" t="str">
        <f>IF(Vertices[[#This Row],[Size]]&gt;50,Vertices[[#This Row],[Vertex]],"")</f>
        <v/>
      </c>
      <c r="I2005" s="67"/>
      <c r="J2005" s="67"/>
      <c r="K2005" s="16"/>
      <c r="L2005" s="88"/>
      <c r="M2005" s="89">
        <v>4142.65869140625</v>
      </c>
      <c r="N2005" s="89">
        <v>1821.6439208984375</v>
      </c>
      <c r="O2005" s="78"/>
      <c r="P2005" s="90"/>
      <c r="Q2005" s="90"/>
      <c r="R2005" s="116"/>
      <c r="S2005" s="116"/>
      <c r="T2005" s="116"/>
      <c r="U2005" s="116"/>
      <c r="V2005" s="117"/>
      <c r="W2005" s="117"/>
      <c r="X2005" s="117"/>
      <c r="Y2005" s="117"/>
      <c r="Z2005" s="51"/>
      <c r="AA2005" s="85">
        <v>2005</v>
      </c>
      <c r="AB2005" s="85"/>
      <c r="AC2005">
        <v>15120</v>
      </c>
      <c r="AD2005">
        <v>8980</v>
      </c>
      <c r="AE2005">
        <v>772</v>
      </c>
      <c r="AF2005">
        <v>254</v>
      </c>
    </row>
    <row r="2006" spans="1:32" x14ac:dyDescent="0.3">
      <c r="A2006" s="86" t="s">
        <v>475</v>
      </c>
      <c r="B2006" s="53"/>
      <c r="C2006" s="53"/>
      <c r="D2006" s="87">
        <f>Vertices[[#This Row],[followersCount]]/100000</f>
        <v>0.17346</v>
      </c>
      <c r="E2006" s="84"/>
      <c r="F2006" s="15"/>
      <c r="G2006" s="15"/>
      <c r="H2006" s="67" t="str">
        <f>IF(Vertices[[#This Row],[Size]]&gt;50,Vertices[[#This Row],[Vertex]],"")</f>
        <v/>
      </c>
      <c r="I2006" s="67"/>
      <c r="J2006" s="67"/>
      <c r="K2006" s="16"/>
      <c r="L2006" s="88"/>
      <c r="M2006" s="89">
        <v>5233.70556640625</v>
      </c>
      <c r="N2006" s="89">
        <v>3825.468505859375</v>
      </c>
      <c r="O2006" s="78"/>
      <c r="P2006" s="90"/>
      <c r="Q2006" s="90"/>
      <c r="R2006" s="116"/>
      <c r="S2006" s="116"/>
      <c r="T2006" s="116"/>
      <c r="U2006" s="116"/>
      <c r="V2006" s="117"/>
      <c r="W2006" s="117"/>
      <c r="X2006" s="117"/>
      <c r="Y2006" s="117"/>
      <c r="Z2006" s="51"/>
      <c r="AA2006" s="85">
        <v>2006</v>
      </c>
      <c r="AB2006" s="85"/>
      <c r="AC2006">
        <v>30448</v>
      </c>
      <c r="AD2006">
        <v>17346</v>
      </c>
      <c r="AE2006">
        <v>3507</v>
      </c>
      <c r="AF2006">
        <v>8539</v>
      </c>
    </row>
    <row r="2007" spans="1:32" x14ac:dyDescent="0.3">
      <c r="A2007" s="86" t="s">
        <v>476</v>
      </c>
      <c r="B2007" s="53"/>
      <c r="C2007" s="53"/>
      <c r="D2007" s="87">
        <f>Vertices[[#This Row],[followersCount]]/100000</f>
        <v>0.21690999999999999</v>
      </c>
      <c r="E2007" s="84"/>
      <c r="F2007" s="15"/>
      <c r="G2007" s="15"/>
      <c r="H2007" s="67" t="str">
        <f>IF(Vertices[[#This Row],[Size]]&gt;50,Vertices[[#This Row],[Vertex]],"")</f>
        <v/>
      </c>
      <c r="I2007" s="67"/>
      <c r="J2007" s="67"/>
      <c r="K2007" s="16"/>
      <c r="L2007" s="88"/>
      <c r="M2007" s="89">
        <v>4577.39599609375</v>
      </c>
      <c r="N2007" s="89">
        <v>6036.26123046875</v>
      </c>
      <c r="O2007" s="78"/>
      <c r="P2007" s="90"/>
      <c r="Q2007" s="90"/>
      <c r="R2007" s="116"/>
      <c r="S2007" s="116"/>
      <c r="T2007" s="116"/>
      <c r="U2007" s="116"/>
      <c r="V2007" s="117"/>
      <c r="W2007" s="117"/>
      <c r="X2007" s="117"/>
      <c r="Y2007" s="117"/>
      <c r="Z2007" s="51"/>
      <c r="AA2007" s="85">
        <v>2007</v>
      </c>
      <c r="AB2007" s="85"/>
      <c r="AC2007">
        <v>4026</v>
      </c>
      <c r="AD2007">
        <v>21691</v>
      </c>
      <c r="AE2007">
        <v>78</v>
      </c>
      <c r="AF2007">
        <v>1494</v>
      </c>
    </row>
    <row r="2008" spans="1:32" x14ac:dyDescent="0.3">
      <c r="A2008" s="86" t="s">
        <v>207</v>
      </c>
      <c r="B2008" s="53"/>
      <c r="C2008" s="53"/>
      <c r="D2008" s="87">
        <f>Vertices[[#This Row],[followersCount]]/100000</f>
        <v>1.2640499999999999</v>
      </c>
      <c r="E2008" s="84"/>
      <c r="F2008" s="15"/>
      <c r="G2008" s="15"/>
      <c r="H2008" s="67" t="str">
        <f>IF(Vertices[[#This Row],[Size]]&gt;50,Vertices[[#This Row],[Vertex]],"")</f>
        <v/>
      </c>
      <c r="I2008" s="67"/>
      <c r="J2008" s="67"/>
      <c r="K2008" s="16"/>
      <c r="L2008" s="88"/>
      <c r="M2008" s="89">
        <v>199.40287780761719</v>
      </c>
      <c r="N2008" s="89">
        <v>4087.6484375</v>
      </c>
      <c r="O2008" s="78"/>
      <c r="P2008" s="90"/>
      <c r="Q2008" s="90"/>
      <c r="R2008" s="116"/>
      <c r="S2008" s="116"/>
      <c r="T2008" s="116"/>
      <c r="U2008" s="116"/>
      <c r="V2008" s="117"/>
      <c r="W2008" s="117"/>
      <c r="X2008" s="117"/>
      <c r="Y2008" s="117"/>
      <c r="Z2008" s="51"/>
      <c r="AA2008" s="85">
        <v>2008</v>
      </c>
      <c r="AB2008" s="85"/>
      <c r="AC2008">
        <v>125721</v>
      </c>
      <c r="AD2008">
        <v>126405</v>
      </c>
      <c r="AE2008">
        <v>310</v>
      </c>
      <c r="AF2008">
        <v>710</v>
      </c>
    </row>
    <row r="2009" spans="1:32" x14ac:dyDescent="0.3">
      <c r="A2009" s="86" t="s">
        <v>477</v>
      </c>
      <c r="B2009" s="53"/>
      <c r="C2009" s="53"/>
      <c r="D2009" s="87">
        <f>Vertices[[#This Row],[followersCount]]/100000</f>
        <v>4.548E-2</v>
      </c>
      <c r="E2009" s="84"/>
      <c r="F2009" s="15"/>
      <c r="G2009" s="15"/>
      <c r="H2009" s="67" t="str">
        <f>IF(Vertices[[#This Row],[Size]]&gt;50,Vertices[[#This Row],[Vertex]],"")</f>
        <v/>
      </c>
      <c r="I2009" s="67"/>
      <c r="J2009" s="67"/>
      <c r="K2009" s="16"/>
      <c r="L2009" s="88"/>
      <c r="M2009" s="89">
        <v>5030.54345703125</v>
      </c>
      <c r="N2009" s="89">
        <v>3806.538330078125</v>
      </c>
      <c r="O2009" s="78"/>
      <c r="P2009" s="90"/>
      <c r="Q2009" s="90"/>
      <c r="R2009" s="116"/>
      <c r="S2009" s="116"/>
      <c r="T2009" s="116"/>
      <c r="U2009" s="116"/>
      <c r="V2009" s="117"/>
      <c r="W2009" s="117"/>
      <c r="X2009" s="117"/>
      <c r="Y2009" s="117"/>
      <c r="Z2009" s="51"/>
      <c r="AA2009" s="85">
        <v>2009</v>
      </c>
      <c r="AB2009" s="85"/>
      <c r="AC2009">
        <v>1924</v>
      </c>
      <c r="AD2009">
        <v>4548</v>
      </c>
      <c r="AE2009">
        <v>1090</v>
      </c>
      <c r="AF2009">
        <v>739</v>
      </c>
    </row>
    <row r="2010" spans="1:32" x14ac:dyDescent="0.3">
      <c r="A2010" s="86" t="s">
        <v>478</v>
      </c>
      <c r="B2010" s="53"/>
      <c r="C2010" s="53"/>
      <c r="D2010" s="87">
        <f>Vertices[[#This Row],[followersCount]]/100000</f>
        <v>5.1000000000000004E-3</v>
      </c>
      <c r="E2010" s="84"/>
      <c r="F2010" s="15"/>
      <c r="G2010" s="15"/>
      <c r="H2010" s="67" t="str">
        <f>IF(Vertices[[#This Row],[Size]]&gt;50,Vertices[[#This Row],[Vertex]],"")</f>
        <v/>
      </c>
      <c r="I2010" s="67"/>
      <c r="J2010" s="67"/>
      <c r="K2010" s="16"/>
      <c r="L2010" s="88"/>
      <c r="M2010" s="89">
        <v>3806.689453125</v>
      </c>
      <c r="N2010" s="89">
        <v>5280.0615234375</v>
      </c>
      <c r="O2010" s="78"/>
      <c r="P2010" s="90"/>
      <c r="Q2010" s="90"/>
      <c r="R2010" s="116"/>
      <c r="S2010" s="116"/>
      <c r="T2010" s="116"/>
      <c r="U2010" s="116"/>
      <c r="V2010" s="117"/>
      <c r="W2010" s="117"/>
      <c r="X2010" s="117"/>
      <c r="Y2010" s="117"/>
      <c r="Z2010" s="51"/>
      <c r="AA2010" s="85">
        <v>2010</v>
      </c>
      <c r="AB2010" s="85"/>
      <c r="AC2010">
        <v>895</v>
      </c>
      <c r="AD2010">
        <v>510</v>
      </c>
      <c r="AE2010">
        <v>229</v>
      </c>
      <c r="AF2010">
        <v>586</v>
      </c>
    </row>
    <row r="2011" spans="1:32" x14ac:dyDescent="0.3">
      <c r="A2011" s="86" t="s">
        <v>479</v>
      </c>
      <c r="B2011" s="53"/>
      <c r="C2011" s="53"/>
      <c r="D2011" s="87">
        <f>Vertices[[#This Row],[followersCount]]/100000</f>
        <v>1.0871599999999999</v>
      </c>
      <c r="E2011" s="84"/>
      <c r="F2011" s="15"/>
      <c r="G2011" s="15"/>
      <c r="H2011" s="67" t="str">
        <f>IF(Vertices[[#This Row],[Size]]&gt;50,Vertices[[#This Row],[Vertex]],"")</f>
        <v/>
      </c>
      <c r="I2011" s="67"/>
      <c r="J2011" s="67"/>
      <c r="K2011" s="16"/>
      <c r="L2011" s="88"/>
      <c r="M2011" s="89">
        <v>5488.203125</v>
      </c>
      <c r="N2011" s="89">
        <v>4944.99365234375</v>
      </c>
      <c r="O2011" s="78"/>
      <c r="P2011" s="90"/>
      <c r="Q2011" s="90"/>
      <c r="R2011" s="116"/>
      <c r="S2011" s="116"/>
      <c r="T2011" s="116"/>
      <c r="U2011" s="116"/>
      <c r="V2011" s="117"/>
      <c r="W2011" s="117"/>
      <c r="X2011" s="117"/>
      <c r="Y2011" s="117"/>
      <c r="Z2011" s="51"/>
      <c r="AA2011" s="85">
        <v>2011</v>
      </c>
      <c r="AB2011" s="85"/>
      <c r="AC2011">
        <v>8205</v>
      </c>
      <c r="AD2011">
        <v>108716</v>
      </c>
      <c r="AE2011">
        <v>3148</v>
      </c>
      <c r="AF2011">
        <v>1108</v>
      </c>
    </row>
    <row r="2012" spans="1:32" x14ac:dyDescent="0.3">
      <c r="A2012" s="86" t="s">
        <v>480</v>
      </c>
      <c r="B2012" s="53"/>
      <c r="C2012" s="53"/>
      <c r="D2012" s="87">
        <f>Vertices[[#This Row],[followersCount]]/100000</f>
        <v>3.85765</v>
      </c>
      <c r="E2012" s="84"/>
      <c r="F2012" s="15"/>
      <c r="G2012" s="15"/>
      <c r="H2012" s="67" t="str">
        <f>IF(Vertices[[#This Row],[Size]]&gt;50,Vertices[[#This Row],[Vertex]],"")</f>
        <v/>
      </c>
      <c r="I2012" s="67"/>
      <c r="J2012" s="67"/>
      <c r="K2012" s="16"/>
      <c r="L2012" s="88"/>
      <c r="M2012" s="89">
        <v>7513.01806640625</v>
      </c>
      <c r="N2012" s="89">
        <v>4156.634765625</v>
      </c>
      <c r="O2012" s="78"/>
      <c r="P2012" s="90"/>
      <c r="Q2012" s="90"/>
      <c r="R2012" s="116"/>
      <c r="S2012" s="116"/>
      <c r="T2012" s="116"/>
      <c r="U2012" s="116"/>
      <c r="V2012" s="117"/>
      <c r="W2012" s="117"/>
      <c r="X2012" s="117"/>
      <c r="Y2012" s="117"/>
      <c r="Z2012" s="51"/>
      <c r="AA2012" s="85">
        <v>2012</v>
      </c>
      <c r="AB2012" s="85"/>
      <c r="AC2012">
        <v>7731</v>
      </c>
      <c r="AD2012">
        <v>385765</v>
      </c>
      <c r="AE2012">
        <v>0</v>
      </c>
      <c r="AF2012">
        <v>43</v>
      </c>
    </row>
    <row r="2013" spans="1:32" x14ac:dyDescent="0.3">
      <c r="A2013" s="86" t="s">
        <v>213</v>
      </c>
      <c r="B2013" s="53"/>
      <c r="C2013" s="53"/>
      <c r="D2013" s="87">
        <f>Vertices[[#This Row],[followersCount]]/100000</f>
        <v>15.074540000000001</v>
      </c>
      <c r="E2013" s="84"/>
      <c r="F2013" s="15"/>
      <c r="G2013" s="15"/>
      <c r="H2013" s="67" t="str">
        <f>IF(Vertices[[#This Row],[Size]]&gt;50,Vertices[[#This Row],[Vertex]],"")</f>
        <v/>
      </c>
      <c r="I2013" s="67"/>
      <c r="J2013" s="67"/>
      <c r="K2013" s="16"/>
      <c r="L2013" s="88"/>
      <c r="M2013" s="89">
        <v>7980.00927734375</v>
      </c>
      <c r="N2013" s="89">
        <v>7872.91357421875</v>
      </c>
      <c r="O2013" s="78"/>
      <c r="P2013" s="90"/>
      <c r="Q2013" s="90"/>
      <c r="R2013" s="116"/>
      <c r="S2013" s="116"/>
      <c r="T2013" s="116"/>
      <c r="U2013" s="116"/>
      <c r="V2013" s="117"/>
      <c r="W2013" s="117"/>
      <c r="X2013" s="117"/>
      <c r="Y2013" s="117"/>
      <c r="Z2013" s="51"/>
      <c r="AA2013" s="85">
        <v>2013</v>
      </c>
      <c r="AB2013" s="85"/>
      <c r="AC2013">
        <v>48282</v>
      </c>
      <c r="AD2013">
        <v>1507454</v>
      </c>
      <c r="AE2013">
        <v>408</v>
      </c>
      <c r="AF2013">
        <v>445</v>
      </c>
    </row>
    <row r="2014" spans="1:32" x14ac:dyDescent="0.3">
      <c r="A2014" s="86" t="s">
        <v>481</v>
      </c>
      <c r="B2014" s="53"/>
      <c r="C2014" s="53"/>
      <c r="D2014" s="87">
        <f>Vertices[[#This Row],[followersCount]]/100000</f>
        <v>0.36327999999999999</v>
      </c>
      <c r="E2014" s="84"/>
      <c r="F2014" s="15"/>
      <c r="G2014" s="15"/>
      <c r="H2014" s="67" t="str">
        <f>IF(Vertices[[#This Row],[Size]]&gt;50,Vertices[[#This Row],[Vertex]],"")</f>
        <v/>
      </c>
      <c r="I2014" s="67"/>
      <c r="J2014" s="67"/>
      <c r="K2014" s="16"/>
      <c r="L2014" s="88"/>
      <c r="M2014" s="89">
        <v>4972.021484375</v>
      </c>
      <c r="N2014" s="89">
        <v>9850.2451171875</v>
      </c>
      <c r="O2014" s="78"/>
      <c r="P2014" s="90"/>
      <c r="Q2014" s="90"/>
      <c r="R2014" s="116"/>
      <c r="S2014" s="116"/>
      <c r="T2014" s="116"/>
      <c r="U2014" s="116"/>
      <c r="V2014" s="117"/>
      <c r="W2014" s="117"/>
      <c r="X2014" s="117"/>
      <c r="Y2014" s="117"/>
      <c r="Z2014" s="51"/>
      <c r="AA2014" s="85">
        <v>2014</v>
      </c>
      <c r="AB2014" s="85"/>
      <c r="AC2014">
        <v>10959</v>
      </c>
      <c r="AD2014">
        <v>36328</v>
      </c>
      <c r="AE2014">
        <v>154</v>
      </c>
      <c r="AF2014">
        <v>6097</v>
      </c>
    </row>
    <row r="2015" spans="1:32" x14ac:dyDescent="0.3">
      <c r="A2015" s="86" t="s">
        <v>203</v>
      </c>
      <c r="B2015" s="53"/>
      <c r="C2015" s="53"/>
      <c r="D2015" s="87">
        <f>Vertices[[#This Row],[followersCount]]/100000</f>
        <v>206.62860000000001</v>
      </c>
      <c r="E2015" s="84"/>
      <c r="F2015" s="15"/>
      <c r="G2015" s="15"/>
      <c r="H2015" s="67" t="str">
        <f>IF(Vertices[[#This Row],[Size]]&gt;50,Vertices[[#This Row],[Vertex]],"")</f>
        <v>TheEconomist</v>
      </c>
      <c r="I2015" s="67"/>
      <c r="J2015" s="67"/>
      <c r="K2015" s="16"/>
      <c r="L2015" s="88"/>
      <c r="M2015" s="89">
        <v>6149.771484375</v>
      </c>
      <c r="N2015" s="89">
        <v>2809.36328125</v>
      </c>
      <c r="O2015" s="78"/>
      <c r="P2015" s="90"/>
      <c r="Q2015" s="90"/>
      <c r="R2015" s="116"/>
      <c r="S2015" s="116"/>
      <c r="T2015" s="116"/>
      <c r="U2015" s="116"/>
      <c r="V2015" s="117"/>
      <c r="W2015" s="117"/>
      <c r="X2015" s="117"/>
      <c r="Y2015" s="117"/>
      <c r="Z2015" s="51"/>
      <c r="AA2015" s="85">
        <v>2015</v>
      </c>
      <c r="AB2015" s="85"/>
      <c r="AC2015">
        <v>106851</v>
      </c>
      <c r="AD2015">
        <v>20662860</v>
      </c>
      <c r="AE2015">
        <v>302</v>
      </c>
      <c r="AF2015">
        <v>159</v>
      </c>
    </row>
    <row r="2016" spans="1:32" x14ac:dyDescent="0.3">
      <c r="A2016" s="86" t="s">
        <v>482</v>
      </c>
      <c r="B2016" s="53"/>
      <c r="C2016" s="53"/>
      <c r="D2016" s="87">
        <f>Vertices[[#This Row],[followersCount]]/100000</f>
        <v>5.1900000000000002E-3</v>
      </c>
      <c r="E2016" s="84"/>
      <c r="F2016" s="15"/>
      <c r="G2016" s="15"/>
      <c r="H2016" s="67" t="str">
        <f>IF(Vertices[[#This Row],[Size]]&gt;50,Vertices[[#This Row],[Vertex]],"")</f>
        <v/>
      </c>
      <c r="I2016" s="67"/>
      <c r="J2016" s="67"/>
      <c r="K2016" s="16"/>
      <c r="L2016" s="88"/>
      <c r="M2016" s="89">
        <v>4590.3076171875</v>
      </c>
      <c r="N2016" s="89">
        <v>6482.05322265625</v>
      </c>
      <c r="O2016" s="78"/>
      <c r="P2016" s="90"/>
      <c r="Q2016" s="90"/>
      <c r="R2016" s="116"/>
      <c r="S2016" s="116"/>
      <c r="T2016" s="116"/>
      <c r="U2016" s="116"/>
      <c r="V2016" s="117"/>
      <c r="W2016" s="117"/>
      <c r="X2016" s="117"/>
      <c r="Y2016" s="117"/>
      <c r="Z2016" s="51"/>
      <c r="AA2016" s="85">
        <v>2016</v>
      </c>
      <c r="AB2016" s="85"/>
      <c r="AC2016">
        <v>1243</v>
      </c>
      <c r="AD2016">
        <v>519</v>
      </c>
      <c r="AE2016">
        <v>232</v>
      </c>
      <c r="AF2016">
        <v>810</v>
      </c>
    </row>
    <row r="2017" spans="1:32" x14ac:dyDescent="0.3">
      <c r="A2017" s="86" t="s">
        <v>483</v>
      </c>
      <c r="B2017" s="53"/>
      <c r="C2017" s="53"/>
      <c r="D2017" s="87">
        <f>Vertices[[#This Row],[followersCount]]/100000</f>
        <v>2.6700000000000001E-3</v>
      </c>
      <c r="E2017" s="84"/>
      <c r="F2017" s="15"/>
      <c r="G2017" s="15"/>
      <c r="H2017" s="67" t="str">
        <f>IF(Vertices[[#This Row],[Size]]&gt;50,Vertices[[#This Row],[Vertex]],"")</f>
        <v/>
      </c>
      <c r="I2017" s="67"/>
      <c r="J2017" s="67"/>
      <c r="K2017" s="16"/>
      <c r="L2017" s="88"/>
      <c r="M2017" s="89">
        <v>5494.2138671875</v>
      </c>
      <c r="N2017" s="89">
        <v>3939.06884765625</v>
      </c>
      <c r="O2017" s="78"/>
      <c r="P2017" s="90"/>
      <c r="Q2017" s="90"/>
      <c r="R2017" s="116"/>
      <c r="S2017" s="116"/>
      <c r="T2017" s="116"/>
      <c r="U2017" s="116"/>
      <c r="V2017" s="117"/>
      <c r="W2017" s="117"/>
      <c r="X2017" s="117"/>
      <c r="Y2017" s="117"/>
      <c r="Z2017" s="51"/>
      <c r="AA2017" s="85">
        <v>2017</v>
      </c>
      <c r="AB2017" s="85"/>
      <c r="AC2017">
        <v>343</v>
      </c>
      <c r="AD2017">
        <v>267</v>
      </c>
      <c r="AE2017">
        <v>64</v>
      </c>
      <c r="AF2017">
        <v>195</v>
      </c>
    </row>
    <row r="2018" spans="1:32" x14ac:dyDescent="0.3">
      <c r="A2018" s="86" t="s">
        <v>484</v>
      </c>
      <c r="B2018" s="53"/>
      <c r="C2018" s="53"/>
      <c r="D2018" s="87">
        <f>Vertices[[#This Row],[followersCount]]/100000</f>
        <v>2.0781200000000002</v>
      </c>
      <c r="E2018" s="84"/>
      <c r="F2018" s="15"/>
      <c r="G2018" s="15"/>
      <c r="H2018" s="67" t="str">
        <f>IF(Vertices[[#This Row],[Size]]&gt;50,Vertices[[#This Row],[Vertex]],"")</f>
        <v/>
      </c>
      <c r="I2018" s="67"/>
      <c r="J2018" s="67"/>
      <c r="K2018" s="16"/>
      <c r="L2018" s="88"/>
      <c r="M2018" s="89">
        <v>1381.4288330078125</v>
      </c>
      <c r="N2018" s="89">
        <v>5162.38232421875</v>
      </c>
      <c r="O2018" s="78"/>
      <c r="P2018" s="90"/>
      <c r="Q2018" s="90"/>
      <c r="R2018" s="116"/>
      <c r="S2018" s="116"/>
      <c r="T2018" s="116"/>
      <c r="U2018" s="116"/>
      <c r="V2018" s="117"/>
      <c r="W2018" s="117"/>
      <c r="X2018" s="117"/>
      <c r="Y2018" s="117"/>
      <c r="Z2018" s="51"/>
      <c r="AA2018" s="85">
        <v>2018</v>
      </c>
      <c r="AB2018" s="85"/>
      <c r="AC2018">
        <v>1367</v>
      </c>
      <c r="AD2018">
        <v>207812</v>
      </c>
      <c r="AE2018">
        <v>0</v>
      </c>
      <c r="AF2018">
        <v>406</v>
      </c>
    </row>
    <row r="2019" spans="1:32" x14ac:dyDescent="0.3">
      <c r="A2019" s="86" t="s">
        <v>485</v>
      </c>
      <c r="B2019" s="53"/>
      <c r="C2019" s="53"/>
      <c r="D2019" s="87">
        <f>Vertices[[#This Row],[followersCount]]/100000</f>
        <v>2.4400000000000002E-2</v>
      </c>
      <c r="E2019" s="84"/>
      <c r="F2019" s="15"/>
      <c r="G2019" s="15"/>
      <c r="H2019" s="67" t="str">
        <f>IF(Vertices[[#This Row],[Size]]&gt;50,Vertices[[#This Row],[Vertex]],"")</f>
        <v/>
      </c>
      <c r="I2019" s="67"/>
      <c r="J2019" s="67"/>
      <c r="K2019" s="16"/>
      <c r="L2019" s="88"/>
      <c r="M2019" s="89">
        <v>2953.81689453125</v>
      </c>
      <c r="N2019" s="89">
        <v>819.1064453125</v>
      </c>
      <c r="O2019" s="78"/>
      <c r="P2019" s="90"/>
      <c r="Q2019" s="90"/>
      <c r="R2019" s="116"/>
      <c r="S2019" s="116"/>
      <c r="T2019" s="116"/>
      <c r="U2019" s="116"/>
      <c r="V2019" s="117"/>
      <c r="W2019" s="117"/>
      <c r="X2019" s="117"/>
      <c r="Y2019" s="117"/>
      <c r="Z2019" s="51"/>
      <c r="AA2019" s="85">
        <v>2019</v>
      </c>
      <c r="AB2019" s="85"/>
      <c r="AC2019">
        <v>1535</v>
      </c>
      <c r="AD2019">
        <v>2440</v>
      </c>
      <c r="AE2019">
        <v>0</v>
      </c>
      <c r="AF2019">
        <v>27</v>
      </c>
    </row>
    <row r="2020" spans="1:32" x14ac:dyDescent="0.3">
      <c r="A2020" s="86" t="s">
        <v>486</v>
      </c>
      <c r="B2020" s="53"/>
      <c r="C2020" s="53"/>
      <c r="D2020" s="87">
        <f>Vertices[[#This Row],[followersCount]]/100000</f>
        <v>1.73E-3</v>
      </c>
      <c r="E2020" s="84"/>
      <c r="F2020" s="15"/>
      <c r="G2020" s="15"/>
      <c r="H2020" s="67" t="str">
        <f>IF(Vertices[[#This Row],[Size]]&gt;50,Vertices[[#This Row],[Vertex]],"")</f>
        <v/>
      </c>
      <c r="I2020" s="67"/>
      <c r="J2020" s="67"/>
      <c r="K2020" s="16"/>
      <c r="L2020" s="88"/>
      <c r="M2020" s="89">
        <v>5586.37353515625</v>
      </c>
      <c r="N2020" s="89">
        <v>4404.16015625</v>
      </c>
      <c r="O2020" s="78"/>
      <c r="P2020" s="90"/>
      <c r="Q2020" s="90"/>
      <c r="R2020" s="116"/>
      <c r="S2020" s="116"/>
      <c r="T2020" s="116"/>
      <c r="U2020" s="116"/>
      <c r="V2020" s="117"/>
      <c r="W2020" s="117"/>
      <c r="X2020" s="117"/>
      <c r="Y2020" s="117"/>
      <c r="Z2020" s="51"/>
      <c r="AA2020" s="85">
        <v>2020</v>
      </c>
      <c r="AB2020" s="85"/>
      <c r="AC2020">
        <v>48</v>
      </c>
      <c r="AD2020">
        <v>173</v>
      </c>
      <c r="AE2020">
        <v>1</v>
      </c>
      <c r="AF2020">
        <v>33</v>
      </c>
    </row>
    <row r="2021" spans="1:32" x14ac:dyDescent="0.3">
      <c r="A2021" s="86" t="s">
        <v>487</v>
      </c>
      <c r="B2021" s="53"/>
      <c r="C2021" s="53"/>
      <c r="D2021" s="87">
        <f>Vertices[[#This Row],[followersCount]]/100000</f>
        <v>0.68054999999999999</v>
      </c>
      <c r="E2021" s="84"/>
      <c r="F2021" s="15"/>
      <c r="G2021" s="15"/>
      <c r="H2021" s="67" t="str">
        <f>IF(Vertices[[#This Row],[Size]]&gt;50,Vertices[[#This Row],[Vertex]],"")</f>
        <v/>
      </c>
      <c r="I2021" s="67"/>
      <c r="J2021" s="67"/>
      <c r="K2021" s="16"/>
      <c r="L2021" s="88"/>
      <c r="M2021" s="89">
        <v>6043.5751953125</v>
      </c>
      <c r="N2021" s="89">
        <v>5539.12255859375</v>
      </c>
      <c r="O2021" s="78"/>
      <c r="P2021" s="90"/>
      <c r="Q2021" s="90"/>
      <c r="R2021" s="116"/>
      <c r="S2021" s="116"/>
      <c r="T2021" s="116"/>
      <c r="U2021" s="116"/>
      <c r="V2021" s="117"/>
      <c r="W2021" s="117"/>
      <c r="X2021" s="117"/>
      <c r="Y2021" s="117"/>
      <c r="Z2021" s="51"/>
      <c r="AA2021" s="85">
        <v>2021</v>
      </c>
      <c r="AB2021" s="85"/>
      <c r="AC2021">
        <v>14686</v>
      </c>
      <c r="AD2021">
        <v>68055</v>
      </c>
      <c r="AE2021">
        <v>6880</v>
      </c>
      <c r="AF2021">
        <v>651</v>
      </c>
    </row>
    <row r="2022" spans="1:32" x14ac:dyDescent="0.3">
      <c r="A2022" s="86" t="s">
        <v>488</v>
      </c>
      <c r="B2022" s="53"/>
      <c r="C2022" s="53"/>
      <c r="D2022" s="87">
        <f>Vertices[[#This Row],[followersCount]]/100000</f>
        <v>0.13605</v>
      </c>
      <c r="E2022" s="84"/>
      <c r="F2022" s="15"/>
      <c r="G2022" s="15"/>
      <c r="H2022" s="67" t="str">
        <f>IF(Vertices[[#This Row],[Size]]&gt;50,Vertices[[#This Row],[Vertex]],"")</f>
        <v/>
      </c>
      <c r="I2022" s="67"/>
      <c r="J2022" s="67"/>
      <c r="K2022" s="16"/>
      <c r="L2022" s="88"/>
      <c r="M2022" s="89">
        <v>3288.537353515625</v>
      </c>
      <c r="N2022" s="89">
        <v>6985.515625</v>
      </c>
      <c r="O2022" s="78"/>
      <c r="P2022" s="90"/>
      <c r="Q2022" s="90"/>
      <c r="R2022" s="116"/>
      <c r="S2022" s="116"/>
      <c r="T2022" s="116"/>
      <c r="U2022" s="116"/>
      <c r="V2022" s="117"/>
      <c r="W2022" s="117"/>
      <c r="X2022" s="117"/>
      <c r="Y2022" s="117"/>
      <c r="Z2022" s="51"/>
      <c r="AA2022" s="85">
        <v>2022</v>
      </c>
      <c r="AB2022" s="85"/>
      <c r="AC2022">
        <v>11032</v>
      </c>
      <c r="AD2022">
        <v>13605</v>
      </c>
      <c r="AE2022">
        <v>474</v>
      </c>
      <c r="AF2022">
        <v>415</v>
      </c>
    </row>
    <row r="2023" spans="1:32" x14ac:dyDescent="0.3">
      <c r="A2023" s="86" t="s">
        <v>489</v>
      </c>
      <c r="B2023" s="53"/>
      <c r="C2023" s="53"/>
      <c r="D2023" s="87">
        <f>Vertices[[#This Row],[followersCount]]/100000</f>
        <v>5.1839999999999997E-2</v>
      </c>
      <c r="E2023" s="84"/>
      <c r="F2023" s="15"/>
      <c r="G2023" s="15"/>
      <c r="H2023" s="67" t="str">
        <f>IF(Vertices[[#This Row],[Size]]&gt;50,Vertices[[#This Row],[Vertex]],"")</f>
        <v/>
      </c>
      <c r="I2023" s="67"/>
      <c r="J2023" s="67"/>
      <c r="K2023" s="16"/>
      <c r="L2023" s="88"/>
      <c r="M2023" s="89">
        <v>5418.51611328125</v>
      </c>
      <c r="N2023" s="89">
        <v>5641.73095703125</v>
      </c>
      <c r="O2023" s="78"/>
      <c r="P2023" s="90"/>
      <c r="Q2023" s="90"/>
      <c r="R2023" s="116"/>
      <c r="S2023" s="116"/>
      <c r="T2023" s="116"/>
      <c r="U2023" s="116"/>
      <c r="V2023" s="117"/>
      <c r="W2023" s="117"/>
      <c r="X2023" s="117"/>
      <c r="Y2023" s="117"/>
      <c r="Z2023" s="51"/>
      <c r="AA2023" s="85">
        <v>2023</v>
      </c>
      <c r="AB2023" s="85"/>
      <c r="AC2023">
        <v>11146</v>
      </c>
      <c r="AD2023">
        <v>5184</v>
      </c>
      <c r="AE2023">
        <v>142</v>
      </c>
      <c r="AF2023">
        <v>875</v>
      </c>
    </row>
    <row r="2024" spans="1:32" x14ac:dyDescent="0.3">
      <c r="A2024" s="91" t="s">
        <v>490</v>
      </c>
      <c r="B2024" s="53"/>
      <c r="C2024" s="53"/>
      <c r="D2024" s="100">
        <f>Vertices[[#This Row],[followersCount]]/100000</f>
        <v>1.1851</v>
      </c>
      <c r="E2024" s="101"/>
      <c r="F2024" s="99"/>
      <c r="G2024" s="99"/>
      <c r="H2024" s="103" t="str">
        <f>IF(Vertices[[#This Row],[Size]]&gt;50,Vertices[[#This Row],[Vertex]],"")</f>
        <v/>
      </c>
      <c r="I2024" s="103"/>
      <c r="J2024" s="103"/>
      <c r="K2024" s="102"/>
      <c r="L2024" s="104"/>
      <c r="M2024" s="105">
        <v>4387.18212890625</v>
      </c>
      <c r="N2024" s="105">
        <v>3986.874267578125</v>
      </c>
      <c r="O2024" s="106"/>
      <c r="P2024" s="107"/>
      <c r="Q2024" s="107"/>
      <c r="R2024" s="118"/>
      <c r="S2024" s="118"/>
      <c r="T2024" s="118"/>
      <c r="U2024" s="118"/>
      <c r="V2024" s="119"/>
      <c r="W2024" s="119"/>
      <c r="X2024" s="119"/>
      <c r="Y2024" s="119"/>
      <c r="Z2024" s="108"/>
      <c r="AA2024" s="109">
        <v>2024</v>
      </c>
      <c r="AB2024" s="109"/>
      <c r="AC2024">
        <v>10718</v>
      </c>
      <c r="AD2024">
        <v>118510</v>
      </c>
      <c r="AE2024">
        <v>7604</v>
      </c>
      <c r="AF2024">
        <v>13710</v>
      </c>
    </row>
    <row r="2025" spans="1:32" x14ac:dyDescent="0.3">
      <c r="A2025" s="91" t="s">
        <v>192</v>
      </c>
      <c r="B2025" s="53"/>
      <c r="C2025" s="53"/>
      <c r="D2025" s="100">
        <f>Vertices[[#This Row],[followersCount]]/100000</f>
        <v>1.7639999999999999E-2</v>
      </c>
      <c r="E2025" s="101"/>
      <c r="F2025" s="99"/>
      <c r="G2025" s="99"/>
      <c r="H2025" s="103" t="str">
        <f>IF(Vertices[[#This Row],[Size]]&gt;50,Vertices[[#This Row],[Vertex]],"")</f>
        <v/>
      </c>
      <c r="I2025" s="103"/>
      <c r="J2025" s="103"/>
      <c r="K2025" s="102"/>
      <c r="L2025" s="104"/>
      <c r="M2025" s="105">
        <v>4953.9423828125</v>
      </c>
      <c r="N2025" s="105">
        <v>5142.80615234375</v>
      </c>
      <c r="O2025" s="106"/>
      <c r="P2025" s="107"/>
      <c r="Q2025" s="107"/>
      <c r="R2025" s="118"/>
      <c r="S2025" s="118"/>
      <c r="T2025" s="118"/>
      <c r="U2025" s="118"/>
      <c r="V2025" s="119"/>
      <c r="W2025" s="119"/>
      <c r="X2025" s="119"/>
      <c r="Y2025" s="119"/>
      <c r="Z2025" s="108"/>
      <c r="AA2025" s="109">
        <v>2025</v>
      </c>
      <c r="AB2025" s="109"/>
      <c r="AC2025" s="110">
        <v>1058</v>
      </c>
      <c r="AD2025" s="111">
        <v>1764</v>
      </c>
      <c r="AE2025" s="111">
        <v>81</v>
      </c>
      <c r="AF2025" s="111">
        <v>294</v>
      </c>
    </row>
  </sheetData>
  <dataConsolidate/>
  <dataValidations count="20">
    <dataValidation allowBlank="1" showInputMessage="1" errorTitle="Invalid Vertex Visibility" error="You have entered an unrecognized vertex visibility.  Try selecting from the drop-down list instead." promptTitle="Vertex ID" prompt="This is a unique ID that gets filled in automatically.  Do not edit this column." sqref="AA3:AA2025" xr:uid="{00000000-0002-0000-0100-000000000000}"/>
    <dataValidation allowBlank="1" errorTitle="Invalid Vertex Visibility" error="You have entered an unrecognized vertex visibility.  Try selecting from the drop-down list instead." sqref="AD3:AD2025" xr:uid="{00000000-0002-0000-0100-000001000000}"/>
    <dataValidation allowBlank="1" showErrorMessage="1" sqref="AD2" xr:uid="{00000000-0002-0000-0100-000002000000}"/>
    <dataValidation type="list" allowBlank="1" showInputMessage="1" showErrorMessage="1" errorTitle="Invalid Vertex Locked" error="You have entered an invalid vertex &quot;locked.&quot;  Try selecting from the drop-down list instead." promptTitle="Vertex Locked?" prompt="Set to Yes to lock the vertex at its current location." sqref="O3:O2025" xr:uid="{00000000-0002-0000-0100-000003000000}">
      <formula1>ValidBooleansDefaultFalse</formula1>
    </dataValidation>
    <dataValidation allowBlank="1" showInputMessage="1" errorTitle="Invalid Vertex Location" error="The optional vertex location's X and Y values must be whole numbers between 0 and 9999." promptTitle="Vertex Location" prompt="Enter an optional vertex location.  X and Y values should be between 0 and 9,999.  If you enter X and Y values, you should set NodeXL, Graph, Layout to &quot;None&quot; to prevent NodeXL from overwriting your values when you show the graph." sqref="M3:N2025" xr:uid="{00000000-0002-0000-0100-000004000000}"/>
    <dataValidation allowBlank="1" showInputMessage="1" showErrorMessage="1" errorTitle="Invalid Vertex Visibility" error="You have entered an unrecognized vertex visibility.  Try selecting from the drop-down list instead." promptTitle="Vertex Layout Order" prompt="Enter an optional number to control the order in which the vertices are laid out and stacked in the graph." sqref="L3:L2025" xr:uid="{00000000-0002-0000-0100-000005000000}"/>
    <dataValidation allowBlank="1" showInputMessage="1" errorTitle="Invalid Vertex Location" error="The optional vertex location's X and Y values must be whole numbers between 0 and 9999." promptTitle="Vertex Polar R" prompt="Enter an optional vertex polar radial coordinate.  This is used only when a Layout Type of Polar or Polar Absolute is selected in the graph pane.  Hover the mouse over the column header for more details." sqref="P3:P2025" xr:uid="{00000000-0002-0000-0100-000006000000}"/>
    <dataValidation allowBlank="1" showInputMessage="1" errorTitle="Invalid Vertex Location" error="The optional vertex location's X and Y values must be whole numbers between 0 and 9999." promptTitle="Vertex Polar Angle" prompt="Enter an optional vertex polar angle coordinate, in degrees.  This is used only when a Layout Type of Polar or Polar Absolute is selected in the graph pane." sqref="Q3:Q2025" xr:uid="{00000000-0002-0000-0100-000007000000}"/>
    <dataValidation allowBlank="1" showInputMessage="1" errorTitle="Invalid Vertex Image Key" promptTitle="Vertex Tooltip" prompt="Enter optional text that will pop up when the mouse is hovered over the vertex." sqref="K3:K2025" xr:uid="{00000000-0002-0000-0100-000008000000}"/>
    <dataValidation allowBlank="1" errorTitle="Invalid Vertex Visibility" error="You have entered an unrecognized vertex visibility.  Try selecting from the drop-down list instead." promptTitle="Vertex ID" prompt="This is a unique ID that gets filled in automatically.  Do not edit this column." sqref="AB3:AB2025" xr:uid="{00000000-0002-0000-0100-000009000000}"/>
    <dataValidation type="list" allowBlank="1" showInputMessage="1" showErrorMessage="1" errorTitle="Invalid Vertex Visibility" error="You have entered an invalid vertex visibility.  Try selecting from the drop-down list instead." promptTitle="Vertex Visibility" prompt="Select an optional vertex visibility.  Vertices are &quot;Show if in an Edge&quot; by default." sqref="G3:G2025" xr:uid="{00000000-0002-0000-0100-00000A000000}">
      <formula1>ValidVertexVisibilities</formula1>
    </dataValidation>
    <dataValidation allowBlank="1" showInputMessage="1" errorTitle="Invalid Vertex Image Key" promptTitle="Vertex Label" prompt="To show a vertex as a box containing text, set the Shape to Label and enter a label.  To annotate another shape with text, set the Shape to something else and enter a label." sqref="H3:H2025" xr:uid="{00000000-0002-0000-0100-00000B000000}"/>
    <dataValidation allowBlank="1" showInputMessage="1" promptTitle="Vertex Label Fill Color" prompt="To select an optional fill color for the Label shape, right-click and select Select Color on the right-click menu." sqref="I3:I2025" xr:uid="{00000000-0002-0000-0100-00000C000000}"/>
    <dataValidation allowBlank="1" showInputMessage="1" errorTitle="Invalid Vertex Image Key" promptTitle="Vertex Image File" prompt="Enter the path to an image file.  Hover over the column header for examples." sqref="F3:F2025" xr:uid="{00000000-0002-0000-0100-00000D000000}"/>
    <dataValidation allowBlank="1" showInputMessage="1" promptTitle="Vertex Color" prompt="To select an optional vertex color, right-click and select Select Color on the right-click menu." sqref="B3:B2025" xr:uid="{00000000-0002-0000-0100-00000E000000}"/>
    <dataValidation allowBlank="1" showInputMessage="1" errorTitle="Invalid Vertex Opacity" error="The optional vertex opacity must be a whole number between 0 and 10." promptTitle="Vertex Opacity" prompt="Enter an optional vertex opacity between 0 (transparent) and 100 (opaque)." sqref="E3:E2025" xr:uid="{00000000-0002-0000-0100-00000F000000}"/>
    <dataValidation type="list" allowBlank="1" showInputMessage="1" showErrorMessage="1" errorTitle="Invalid Vertex Shape" error="You have entered an invalid vertex shape.  Try selecting from the drop-down list instead." promptTitle="Vertex Shape" prompt="Select an optional vertex shape." sqref="C3:C2025" xr:uid="{00000000-0002-0000-0100-000010000000}">
      <formula1>ValidVertexShapes</formula1>
    </dataValidation>
    <dataValidation allowBlank="1" showInputMessage="1" errorTitle="Invalid Vertex Size" error="The optional vertex size must be a decimal number.  Any size is acceptable, although 1 is used if the size is less than 1, and 10 is used if the size is greater than 10." promptTitle="Vertex Size" prompt="Enter an optional vertex size between 1 and 1,000." sqref="D3:D2025" xr:uid="{00000000-0002-0000-0100-000011000000}"/>
    <dataValidation type="list" allowBlank="1" showInputMessage="1" showErrorMessage="1" errorTitle="Invalid Vertex Label Position" error="You have entered an invalid vertex label position.  Try selecting from the drop-down list instead." promptTitle="Vertex Label Position" prompt="Select an optional vertex label position." sqref="J3:J2025" xr:uid="{00000000-0002-0000-0100-000012000000}">
      <formula1>ValidVertexLabelPositions</formula1>
    </dataValidation>
    <dataValidation allowBlank="1" showInputMessage="1" showErrorMessage="1" promptTitle="Vertex Name" prompt="Enter the name of the vertex." sqref="A3:A2025" xr:uid="{00000000-0002-0000-0100-000013000000}"/>
  </dataValidations>
  <pageMargins left="0.7" right="0.7" top="0.75" bottom="0.75" header="0.3" footer="0.3"/>
  <pageSetup orientation="portrait" horizontalDpi="300" verticalDpi="300" r:id="rId1"/>
  <legacyDrawing r:id="rId2"/>
  <tableParts count="1">
    <tablePart r:id="rId3"/>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A1:D21"/>
  <sheetViews>
    <sheetView workbookViewId="0"/>
  </sheetViews>
  <sheetFormatPr defaultRowHeight="14.4" x14ac:dyDescent="0.3"/>
  <cols>
    <col min="1" max="1" width="10.88671875" style="3" bestFit="1" customWidth="1"/>
    <col min="2" max="2" width="16.88671875" style="3" bestFit="1" customWidth="1"/>
    <col min="4" max="5" width="9.109375" customWidth="1"/>
  </cols>
  <sheetData>
    <row r="1" spans="1:1" x14ac:dyDescent="0.3">
      <c r="A1" s="3" t="s">
        <v>49</v>
      </c>
    </row>
    <row r="2" spans="1:1" ht="15" customHeight="1" x14ac:dyDescent="0.3"/>
    <row r="3" spans="1:1" ht="15" customHeight="1" x14ac:dyDescent="0.3">
      <c r="A3" s="32" t="s">
        <v>50</v>
      </c>
    </row>
    <row r="21" spans="4:4" x14ac:dyDescent="0.3">
      <c r="D21" s="7"/>
    </row>
  </sheetData>
  <dataConsolidate/>
  <dataValidations xWindow="63" yWindow="236" count="2">
    <dataValidation allowBlank="1" showInputMessage="1" showErrorMessage="1" promptTitle="Image ID" prompt="Enter a unique ID for the image." sqref="A2" xr:uid="{00000000-0002-0000-0200-000000000000}"/>
    <dataValidation allowBlank="1" showInputMessage="1" showErrorMessage="1" promptTitle="Image File Path" prompt="Enter an image file path.  Hover over the column header for examples." sqref="B2" xr:uid="{00000000-0002-0000-0200-000001000000}"/>
  </dataValidations>
  <pageMargins left="0.7" right="0.7" top="0.75" bottom="0.75" header="0.3" footer="0.3"/>
  <pageSetup orientation="portrait" horizontalDpi="0" verticalDpi="0"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5"/>
  <dimension ref="A1:X10"/>
  <sheetViews>
    <sheetView workbookViewId="0">
      <pane ySplit="2" topLeftCell="A3" activePane="bottomLeft" state="frozen"/>
      <selection pane="bottomLeft" activeCell="A2" sqref="A2:X2"/>
    </sheetView>
  </sheetViews>
  <sheetFormatPr defaultRowHeight="14.4" x14ac:dyDescent="0.3"/>
  <cols>
    <col min="1" max="1" width="9.44140625" style="1" bestFit="1" customWidth="1"/>
    <col min="2" max="2" width="14.33203125" bestFit="1" customWidth="1"/>
    <col min="3" max="3" width="15" bestFit="1" customWidth="1"/>
    <col min="4" max="4" width="11.109375" bestFit="1" customWidth="1"/>
    <col min="5" max="5" width="13" bestFit="1" customWidth="1"/>
    <col min="6" max="6" width="8" bestFit="1" customWidth="1"/>
    <col min="7" max="8" width="13.5546875" hidden="1" customWidth="1"/>
    <col min="9" max="9" width="11" hidden="1" customWidth="1"/>
    <col min="10" max="10" width="12.5546875" hidden="1" customWidth="1"/>
    <col min="11" max="11" width="11" hidden="1" customWidth="1"/>
    <col min="12" max="12" width="9.6640625" hidden="1" customWidth="1"/>
    <col min="13" max="13" width="13.109375" hidden="1" customWidth="1"/>
    <col min="14" max="15" width="8.44140625" hidden="1" customWidth="1"/>
    <col min="16" max="16" width="18.33203125" hidden="1" customWidth="1"/>
    <col min="17" max="17" width="14.88671875" hidden="1" customWidth="1"/>
    <col min="18" max="18" width="14.5546875" hidden="1" customWidth="1"/>
    <col min="19" max="21" width="24.109375" hidden="1" customWidth="1"/>
    <col min="22" max="22" width="21.33203125" hidden="1" customWidth="1"/>
    <col min="23" max="23" width="19.33203125" hidden="1" customWidth="1"/>
    <col min="24" max="24" width="10" hidden="1" customWidth="1"/>
    <col min="25" max="25" width="13" customWidth="1"/>
  </cols>
  <sheetData>
    <row r="1" spans="1:24" x14ac:dyDescent="0.3">
      <c r="B1" s="69" t="s">
        <v>39</v>
      </c>
      <c r="C1" s="70"/>
      <c r="D1" s="70"/>
      <c r="E1" s="71"/>
      <c r="F1" s="67" t="s">
        <v>43</v>
      </c>
      <c r="G1" s="72" t="s">
        <v>44</v>
      </c>
      <c r="H1" s="73"/>
      <c r="I1" s="74" t="s">
        <v>40</v>
      </c>
      <c r="J1" s="75"/>
      <c r="K1" s="76" t="s">
        <v>42</v>
      </c>
      <c r="L1" s="77"/>
      <c r="M1" s="77"/>
      <c r="N1" s="77"/>
      <c r="O1" s="77"/>
      <c r="P1" s="77"/>
      <c r="Q1" s="77"/>
      <c r="R1" s="77"/>
      <c r="S1" s="77"/>
      <c r="T1" s="77"/>
      <c r="U1" s="77"/>
      <c r="V1" s="77"/>
      <c r="W1" s="77"/>
      <c r="X1" s="77"/>
    </row>
    <row r="2" spans="1:24" s="13" customFormat="1" ht="30" customHeight="1" x14ac:dyDescent="0.3">
      <c r="A2" s="11" t="s">
        <v>144</v>
      </c>
      <c r="B2" s="13" t="s">
        <v>21</v>
      </c>
      <c r="C2" s="13" t="s">
        <v>20</v>
      </c>
      <c r="D2" s="13" t="s">
        <v>11</v>
      </c>
      <c r="E2" s="13" t="s">
        <v>145</v>
      </c>
      <c r="F2" s="13" t="s">
        <v>46</v>
      </c>
      <c r="G2" s="13" t="s">
        <v>167</v>
      </c>
      <c r="H2" s="13" t="s">
        <v>168</v>
      </c>
      <c r="I2" s="13" t="s">
        <v>12</v>
      </c>
      <c r="J2" s="13" t="s">
        <v>166</v>
      </c>
      <c r="K2" s="13" t="s">
        <v>146</v>
      </c>
      <c r="L2" s="13" t="s">
        <v>148</v>
      </c>
      <c r="M2" s="13" t="s">
        <v>149</v>
      </c>
      <c r="N2" s="13" t="s">
        <v>150</v>
      </c>
      <c r="O2" s="13" t="s">
        <v>151</v>
      </c>
      <c r="P2" s="13" t="s">
        <v>170</v>
      </c>
      <c r="Q2" s="13" t="s">
        <v>171</v>
      </c>
      <c r="R2" s="13" t="s">
        <v>152</v>
      </c>
      <c r="S2" s="13" t="s">
        <v>153</v>
      </c>
      <c r="T2" s="13" t="s">
        <v>154</v>
      </c>
      <c r="U2" s="13" t="s">
        <v>155</v>
      </c>
      <c r="V2" s="13" t="s">
        <v>156</v>
      </c>
      <c r="W2" s="13" t="s">
        <v>157</v>
      </c>
      <c r="X2" s="13" t="s">
        <v>158</v>
      </c>
    </row>
    <row r="3" spans="1:24" x14ac:dyDescent="0.3">
      <c r="A3" s="14"/>
      <c r="B3" s="15"/>
      <c r="C3" s="15"/>
      <c r="D3" s="15"/>
      <c r="E3" s="15"/>
      <c r="F3" s="16"/>
      <c r="G3" s="78"/>
      <c r="H3" s="78"/>
      <c r="I3" s="64"/>
      <c r="J3" s="64"/>
      <c r="K3" s="48"/>
      <c r="L3" s="48"/>
      <c r="M3" s="48"/>
      <c r="N3" s="48"/>
      <c r="O3" s="48"/>
      <c r="P3" s="48"/>
      <c r="Q3" s="48"/>
      <c r="R3" s="48"/>
      <c r="S3" s="48"/>
      <c r="T3" s="48"/>
      <c r="U3" s="48"/>
      <c r="V3" s="48"/>
      <c r="W3" s="49"/>
      <c r="X3" s="49"/>
    </row>
    <row r="10" spans="1:24" ht="14.25" customHeight="1" x14ac:dyDescent="0.3"/>
  </sheetData>
  <dataConsolidate/>
  <dataValidations count="8">
    <dataValidation allowBlank="1" showInputMessage="1" promptTitle="Group Vertex Color" prompt="To select a color to use for all vertices in the group, right-click and select Select Color on the right-click menu." sqref="B3" xr:uid="{00000000-0002-0000-0300-000000000000}"/>
    <dataValidation type="list" allowBlank="1" showInputMessage="1" showErrorMessage="1" errorTitle="Invalid Group Vertex Shape" error="You have entered an invalid group vertex shape.  Try selecting from the drop-down list instead." promptTitle="Group Vertex Shape" prompt="Select a shape to use for all vertices in the group." sqref="C3" xr:uid="{00000000-0002-0000-0300-000001000000}">
      <formula1>ValidGroupShapes</formula1>
    </dataValidation>
    <dataValidation allowBlank="1" showInputMessage="1" showErrorMessage="1" promptTitle="Group Name" prompt="Enter the name of the group." sqref="A3" xr:uid="{00000000-0002-0000-0300-000002000000}"/>
    <dataValidation type="list" allowBlank="1" showInputMessage="1" showErrorMessage="1" errorTitle="Invalid Group Collapsed" error="You have entered an invalid group &quot;collapsed.&quot;  Try selecting from the drop-down list instead." promptTitle="Group Collapsed?" prompt="Set to Yes to collapse the group." sqref="E3" xr:uid="{00000000-0002-0000-0300-000003000000}">
      <formula1>ValidBooleansDefaultFalse</formula1>
    </dataValidation>
    <dataValidation allowBlank="1" sqref="K3" xr:uid="{00000000-0002-0000-0300-000004000000}"/>
    <dataValidation allowBlank="1" showInputMessage="1" showErrorMessage="1" errorTitle="Invalid Group Collapsed" error="You have entered an unrecognized &quot;group collapsed.&quot;  Try selecting from the drop-down list instead." promptTitle="Group Label" prompt="Enter an optional group label." sqref="F3" xr:uid="{00000000-0002-0000-0300-000005000000}"/>
    <dataValidation allowBlank="1" showInputMessage="1" showErrorMessage="1" errorTitle="Invalid Group Collapsed" error="You have entered an unrecognized &quot;group collapsed.&quot;  Try selecting from the drop-down list instead." promptTitle="Collapsed Location" prompt="Enter an optional collapsed location.  Collapsed X and Y values should be between 0 and 9,999.  If you enter Collapsed X and Y values, you should set NodeXL, Graph, Layout to &quot;None&quot; to prevent NodeXL from overwriting your values when you show the graph." sqref="G3:H3" xr:uid="{00000000-0002-0000-0300-000006000000}"/>
    <dataValidation type="list" allowBlank="1" showInputMessage="1" showErrorMessage="1" errorTitle="Invalid Group Visibility" error="You have entered an invalid group visibility.  Try selecting from the drop-down list instead." promptTitle="Group Visibility" prompt="Select an optional group visibility.  Groups are shown by default." sqref="D3" xr:uid="{00000000-0002-0000-0300-000007000000}">
      <formula1>ValidGroupVisibilities</formula1>
    </dataValidation>
  </dataValidations>
  <pageMargins left="0.7" right="0.7" top="0.75" bottom="0.75" header="0.3" footer="0.3"/>
  <pageSetup orientation="portrait" horizontalDpi="0" verticalDpi="0" r:id="rId1"/>
  <legacyDrawing r:id="rId2"/>
  <tableParts count="1">
    <tablePart r:id="rId3"/>
  </tableParts>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6"/>
  <dimension ref="A1:C2"/>
  <sheetViews>
    <sheetView workbookViewId="0">
      <selection activeCell="A2" sqref="A2"/>
    </sheetView>
  </sheetViews>
  <sheetFormatPr defaultRowHeight="14.4" x14ac:dyDescent="0.3"/>
  <cols>
    <col min="1" max="1" width="9.44140625" style="1" bestFit="1" customWidth="1"/>
    <col min="2" max="2" width="9.109375" style="1"/>
    <col min="3" max="3" width="11.5546875" bestFit="1" customWidth="1"/>
    <col min="4" max="4" width="9.109375" customWidth="1"/>
  </cols>
  <sheetData>
    <row r="1" spans="1:3" x14ac:dyDescent="0.3">
      <c r="A1" s="1" t="s">
        <v>144</v>
      </c>
      <c r="B1" s="1" t="s">
        <v>5</v>
      </c>
      <c r="C1" s="1" t="s">
        <v>147</v>
      </c>
    </row>
    <row r="2" spans="1:3" x14ac:dyDescent="0.3">
      <c r="C2" s="3"/>
    </row>
  </sheetData>
  <dataConsolidate/>
  <dataValidations xWindow="58" yWindow="226" count="3">
    <dataValidation allowBlank="1" showInputMessage="1" showErrorMessage="1" promptTitle="Group Name" prompt="Enter the name of the group.  The group name must also be entered on the Groups worksheet." sqref="A2" xr:uid="{00000000-0002-0000-0400-000000000000}"/>
    <dataValidation allowBlank="1" showInputMessage="1" showErrorMessage="1" promptTitle="Vertex Name" prompt="Enter the name of a vertex to include in the group." sqref="B2" xr:uid="{00000000-0002-0000-0400-000001000000}"/>
    <dataValidation allowBlank="1" showInputMessage="1" promptTitle="Vertex ID" prompt="This is the value of the hidden ID cell in the Vertices worksheet.  It gets filled in by the items on the NodeXL, Analysis, Groups menu." sqref="C2" xr:uid="{00000000-0002-0000-0400-000002000000}"/>
  </dataValidations>
  <pageMargins left="0.7" right="0.7" top="0.75" bottom="0.75" header="0.3" footer="0.3"/>
  <pageSetup orientation="portrait" horizontalDpi="0" verticalDpi="0" r:id="rId1"/>
  <legacyDrawing r:id="rId2"/>
  <tableParts count="1">
    <tablePart r:id="rId3"/>
  </tableParts>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7"/>
  <dimension ref="A1:X156"/>
  <sheetViews>
    <sheetView workbookViewId="0">
      <selection activeCell="C40" sqref="C40"/>
    </sheetView>
  </sheetViews>
  <sheetFormatPr defaultRowHeight="14.4" x14ac:dyDescent="0.3"/>
  <cols>
    <col min="1" max="1" width="43.109375" customWidth="1"/>
    <col min="2" max="2" width="13.88671875" customWidth="1"/>
    <col min="3" max="3" width="9.109375" customWidth="1"/>
    <col min="4" max="4" width="12.88671875" hidden="1" customWidth="1"/>
    <col min="5" max="5" width="19.6640625" hidden="1" customWidth="1"/>
    <col min="6" max="6" width="15.5546875" hidden="1" customWidth="1"/>
    <col min="7" max="7" width="22.109375" hidden="1" customWidth="1"/>
    <col min="8" max="8" width="17.109375" hidden="1" customWidth="1"/>
    <col min="9" max="9" width="23.88671875" hidden="1" customWidth="1"/>
    <col min="10" max="10" width="28.33203125" hidden="1" customWidth="1"/>
    <col min="11" max="11" width="34.88671875" hidden="1" customWidth="1"/>
    <col min="12" max="12" width="25" hidden="1" customWidth="1"/>
    <col min="13" max="13" width="31.5546875" hidden="1" customWidth="1"/>
    <col min="14" max="14" width="26.5546875" hidden="1" customWidth="1"/>
    <col min="15" max="17" width="33.33203125" hidden="1" customWidth="1"/>
    <col min="18" max="18" width="26.5546875" hidden="1" customWidth="1"/>
    <col min="19" max="19" width="33" hidden="1" customWidth="1"/>
    <col min="20" max="20" width="19.5546875" hidden="1" customWidth="1"/>
    <col min="21" max="21" width="26.109375" hidden="1" customWidth="1"/>
    <col min="22" max="22" width="9.109375" hidden="1" customWidth="1"/>
    <col min="23" max="23" width="34.109375" hidden="1" customWidth="1"/>
    <col min="24" max="24" width="25.109375" hidden="1" customWidth="1"/>
  </cols>
  <sheetData>
    <row r="1" spans="1:24" ht="15" customHeight="1" thickBot="1" x14ac:dyDescent="0.35">
      <c r="A1" s="13" t="s">
        <v>162</v>
      </c>
      <c r="B1" s="13" t="s">
        <v>17</v>
      </c>
      <c r="D1" t="s">
        <v>79</v>
      </c>
      <c r="E1" t="s">
        <v>80</v>
      </c>
      <c r="F1" s="37" t="s">
        <v>86</v>
      </c>
      <c r="G1" s="38" t="s">
        <v>87</v>
      </c>
      <c r="H1" s="37" t="s">
        <v>92</v>
      </c>
      <c r="I1" s="38" t="s">
        <v>93</v>
      </c>
      <c r="J1" s="37" t="s">
        <v>98</v>
      </c>
      <c r="K1" s="38" t="s">
        <v>99</v>
      </c>
      <c r="L1" s="37" t="s">
        <v>104</v>
      </c>
      <c r="M1" s="38" t="s">
        <v>105</v>
      </c>
      <c r="N1" s="37" t="s">
        <v>110</v>
      </c>
      <c r="O1" s="38" t="s">
        <v>111</v>
      </c>
      <c r="P1" s="38" t="s">
        <v>138</v>
      </c>
      <c r="Q1" s="38" t="s">
        <v>139</v>
      </c>
      <c r="R1" s="37" t="s">
        <v>116</v>
      </c>
      <c r="S1" s="37" t="s">
        <v>117</v>
      </c>
      <c r="T1" s="37" t="s">
        <v>122</v>
      </c>
      <c r="U1" s="38" t="s">
        <v>123</v>
      </c>
      <c r="W1" t="s">
        <v>127</v>
      </c>
      <c r="X1" t="s">
        <v>17</v>
      </c>
    </row>
    <row r="2" spans="1:24" ht="15" thickTop="1" x14ac:dyDescent="0.3">
      <c r="A2" s="36"/>
      <c r="B2" s="36"/>
      <c r="D2" s="33">
        <f>MIN(Vertices[Degree])</f>
        <v>0</v>
      </c>
      <c r="E2" s="3">
        <f>COUNTIF(Vertices[Degree], "&gt;= " &amp; D2) - COUNTIF(Vertices[Degree], "&gt;=" &amp; D3)</f>
        <v>0</v>
      </c>
      <c r="F2" s="39">
        <f>MIN(Vertices[In-Degree])</f>
        <v>0</v>
      </c>
      <c r="G2" s="40">
        <f>COUNTIF(Vertices[In-Degree], "&gt;= " &amp; F2) - COUNTIF(Vertices[In-Degree], "&gt;=" &amp; F3)</f>
        <v>0</v>
      </c>
      <c r="H2" s="39">
        <f>MIN(Vertices[Out-Degree])</f>
        <v>0</v>
      </c>
      <c r="I2" s="40">
        <f>COUNTIF(Vertices[Out-Degree], "&gt;= " &amp; H2) - COUNTIF(Vertices[Out-Degree], "&gt;=" &amp; H3)</f>
        <v>0</v>
      </c>
      <c r="J2" s="39">
        <f>MIN(Vertices[Betweenness Centrality])</f>
        <v>0</v>
      </c>
      <c r="K2" s="40">
        <f>COUNTIF(Vertices[Betweenness Centrality], "&gt;= " &amp; J2) - COUNTIF(Vertices[Betweenness Centrality], "&gt;=" &amp; J3)</f>
        <v>0</v>
      </c>
      <c r="L2" s="39">
        <f>MIN(Vertices[Closeness Centrality])</f>
        <v>0</v>
      </c>
      <c r="M2" s="40">
        <f>COUNTIF(Vertices[Closeness Centrality], "&gt;= " &amp; L2) - COUNTIF(Vertices[Closeness Centrality], "&gt;=" &amp; L3)</f>
        <v>0</v>
      </c>
      <c r="N2" s="39">
        <f>MIN(Vertices[Eigenvector Centrality])</f>
        <v>0</v>
      </c>
      <c r="O2" s="40">
        <f>COUNTIF(Vertices[Eigenvector Centrality], "&gt;= " &amp; N2) - COUNTIF(Vertices[Eigenvector Centrality], "&gt;=" &amp; N3)</f>
        <v>0</v>
      </c>
      <c r="P2" s="39">
        <f>MIN(Vertices[PageRank])</f>
        <v>0</v>
      </c>
      <c r="Q2" s="40">
        <f>COUNTIF(Vertices[PageRank], "&gt;= " &amp; P2) - COUNTIF(Vertices[PageRank], "&gt;=" &amp; P3)</f>
        <v>0</v>
      </c>
      <c r="R2" s="39">
        <f>MIN(Vertices[Clustering Coefficient])</f>
        <v>0</v>
      </c>
      <c r="S2" s="45">
        <f>COUNTIF(Vertices[Clustering Coefficient], "&gt;= " &amp; R2) - COUNTIF(Vertices[Clustering Coefficient], "&gt;=" &amp; R3)</f>
        <v>0</v>
      </c>
      <c r="T2" s="39" t="e">
        <f ca="1">MIN(INDIRECT(DynamicFilterSourceColumnRange))</f>
        <v>#REF!</v>
      </c>
      <c r="U2" s="40" t="e">
        <f t="shared" ref="U2:U57" ca="1" si="0">COUNTIF(INDIRECT(DynamicFilterSourceColumnRange), "&gt;= " &amp; T2) - COUNTIF(INDIRECT(DynamicFilterSourceColumnRange), "&gt;=" &amp; T3)</f>
        <v>#REF!</v>
      </c>
      <c r="W2" t="s">
        <v>124</v>
      </c>
      <c r="X2">
        <f>ROWS(HistogramBins[Degree Bin]) - 1</f>
        <v>55</v>
      </c>
    </row>
    <row r="3" spans="1:24" x14ac:dyDescent="0.3">
      <c r="A3" s="36"/>
      <c r="B3" s="36"/>
      <c r="D3" s="34">
        <f t="shared" ref="D3:D26" si="1">D2+($D$57-$D$2)/BinDivisor</f>
        <v>0</v>
      </c>
      <c r="E3" s="3">
        <f>COUNTIF(Vertices[Degree], "&gt;= " &amp; D3) - COUNTIF(Vertices[Degree], "&gt;=" &amp; D4)</f>
        <v>0</v>
      </c>
      <c r="F3" s="41">
        <f t="shared" ref="F3:F26" si="2">F2+($F$57-$F$2)/BinDivisor</f>
        <v>0</v>
      </c>
      <c r="G3" s="42">
        <f>COUNTIF(Vertices[In-Degree], "&gt;= " &amp; F3) - COUNTIF(Vertices[In-Degree], "&gt;=" &amp; F4)</f>
        <v>0</v>
      </c>
      <c r="H3" s="41">
        <f t="shared" ref="H3:H26" si="3">H2+($H$57-$H$2)/BinDivisor</f>
        <v>0</v>
      </c>
      <c r="I3" s="42">
        <f>COUNTIF(Vertices[Out-Degree], "&gt;= " &amp; H3) - COUNTIF(Vertices[Out-Degree], "&gt;=" &amp; H4)</f>
        <v>0</v>
      </c>
      <c r="J3" s="41">
        <f t="shared" ref="J3:J26" si="4">J2+($J$57-$J$2)/BinDivisor</f>
        <v>0</v>
      </c>
      <c r="K3" s="42">
        <f>COUNTIF(Vertices[Betweenness Centrality], "&gt;= " &amp; J3) - COUNTIF(Vertices[Betweenness Centrality], "&gt;=" &amp; J4)</f>
        <v>0</v>
      </c>
      <c r="L3" s="41">
        <f t="shared" ref="L3:L26" si="5">L2+($L$57-$L$2)/BinDivisor</f>
        <v>0</v>
      </c>
      <c r="M3" s="42">
        <f>COUNTIF(Vertices[Closeness Centrality], "&gt;= " &amp; L3) - COUNTIF(Vertices[Closeness Centrality], "&gt;=" &amp; L4)</f>
        <v>0</v>
      </c>
      <c r="N3" s="41">
        <f t="shared" ref="N3:N26" si="6">N2+($N$57-$N$2)/BinDivisor</f>
        <v>0</v>
      </c>
      <c r="O3" s="42">
        <f>COUNTIF(Vertices[Eigenvector Centrality], "&gt;= " &amp; N3) - COUNTIF(Vertices[Eigenvector Centrality], "&gt;=" &amp; N4)</f>
        <v>0</v>
      </c>
      <c r="P3" s="41">
        <f t="shared" ref="P3:P26" si="7">P2+($P$57-$P$2)/BinDivisor</f>
        <v>0</v>
      </c>
      <c r="Q3" s="42">
        <f>COUNTIF(Vertices[PageRank], "&gt;= " &amp; P3) - COUNTIF(Vertices[PageRank], "&gt;=" &amp; P4)</f>
        <v>0</v>
      </c>
      <c r="R3" s="41">
        <f t="shared" ref="R3:R26" si="8">R2+($R$57-$R$2)/BinDivisor</f>
        <v>0</v>
      </c>
      <c r="S3" s="46">
        <f>COUNTIF(Vertices[Clustering Coefficient], "&gt;= " &amp; R3) - COUNTIF(Vertices[Clustering Coefficient], "&gt;=" &amp; R4)</f>
        <v>0</v>
      </c>
      <c r="T3" s="41" t="e">
        <f t="shared" ref="T3:T26" ca="1" si="9">T2+($T$57-$T$2)/BinDivisor</f>
        <v>#REF!</v>
      </c>
      <c r="U3" s="42" t="e">
        <f t="shared" ca="1" si="0"/>
        <v>#REF!</v>
      </c>
      <c r="W3" t="s">
        <v>125</v>
      </c>
      <c r="X3" t="s">
        <v>85</v>
      </c>
    </row>
    <row r="4" spans="1:24" x14ac:dyDescent="0.3">
      <c r="A4" s="36"/>
      <c r="B4" s="36"/>
      <c r="D4" s="34">
        <f t="shared" si="1"/>
        <v>0</v>
      </c>
      <c r="E4" s="3">
        <f>COUNTIF(Vertices[Degree], "&gt;= " &amp; D4) - COUNTIF(Vertices[Degree], "&gt;=" &amp; D5)</f>
        <v>0</v>
      </c>
      <c r="F4" s="39">
        <f t="shared" si="2"/>
        <v>0</v>
      </c>
      <c r="G4" s="40">
        <f>COUNTIF(Vertices[In-Degree], "&gt;= " &amp; F4) - COUNTIF(Vertices[In-Degree], "&gt;=" &amp; F5)</f>
        <v>0</v>
      </c>
      <c r="H4" s="39">
        <f t="shared" si="3"/>
        <v>0</v>
      </c>
      <c r="I4" s="40">
        <f>COUNTIF(Vertices[Out-Degree], "&gt;= " &amp; H4) - COUNTIF(Vertices[Out-Degree], "&gt;=" &amp; H5)</f>
        <v>0</v>
      </c>
      <c r="J4" s="39">
        <f t="shared" si="4"/>
        <v>0</v>
      </c>
      <c r="K4" s="40">
        <f>COUNTIF(Vertices[Betweenness Centrality], "&gt;= " &amp; J4) - COUNTIF(Vertices[Betweenness Centrality], "&gt;=" &amp; J5)</f>
        <v>0</v>
      </c>
      <c r="L4" s="39">
        <f t="shared" si="5"/>
        <v>0</v>
      </c>
      <c r="M4" s="40">
        <f>COUNTIF(Vertices[Closeness Centrality], "&gt;= " &amp; L4) - COUNTIF(Vertices[Closeness Centrality], "&gt;=" &amp; L5)</f>
        <v>0</v>
      </c>
      <c r="N4" s="39">
        <f t="shared" si="6"/>
        <v>0</v>
      </c>
      <c r="O4" s="40">
        <f>COUNTIF(Vertices[Eigenvector Centrality], "&gt;= " &amp; N4) - COUNTIF(Vertices[Eigenvector Centrality], "&gt;=" &amp; N5)</f>
        <v>0</v>
      </c>
      <c r="P4" s="39">
        <f t="shared" si="7"/>
        <v>0</v>
      </c>
      <c r="Q4" s="40">
        <f>COUNTIF(Vertices[PageRank], "&gt;= " &amp; P4) - COUNTIF(Vertices[PageRank], "&gt;=" &amp; P5)</f>
        <v>0</v>
      </c>
      <c r="R4" s="39">
        <f t="shared" si="8"/>
        <v>0</v>
      </c>
      <c r="S4" s="45">
        <f>COUNTIF(Vertices[Clustering Coefficient], "&gt;= " &amp; R4) - COUNTIF(Vertices[Clustering Coefficient], "&gt;=" &amp; R5)</f>
        <v>0</v>
      </c>
      <c r="T4" s="39" t="e">
        <f t="shared" ca="1" si="9"/>
        <v>#REF!</v>
      </c>
      <c r="U4" s="40" t="e">
        <f t="shared" ca="1" si="0"/>
        <v>#REF!</v>
      </c>
      <c r="W4" s="12" t="s">
        <v>126</v>
      </c>
      <c r="X4" s="12" t="s">
        <v>128</v>
      </c>
    </row>
    <row r="5" spans="1:24" x14ac:dyDescent="0.3">
      <c r="A5" s="36"/>
      <c r="B5" s="36"/>
      <c r="D5" s="34">
        <f t="shared" si="1"/>
        <v>0</v>
      </c>
      <c r="E5" s="3">
        <f>COUNTIF(Vertices[Degree], "&gt;= " &amp; D5) - COUNTIF(Vertices[Degree], "&gt;=" &amp; D6)</f>
        <v>0</v>
      </c>
      <c r="F5" s="41">
        <f t="shared" si="2"/>
        <v>0</v>
      </c>
      <c r="G5" s="42">
        <f>COUNTIF(Vertices[In-Degree], "&gt;= " &amp; F5) - COUNTIF(Vertices[In-Degree], "&gt;=" &amp; F6)</f>
        <v>0</v>
      </c>
      <c r="H5" s="41">
        <f t="shared" si="3"/>
        <v>0</v>
      </c>
      <c r="I5" s="42">
        <f>COUNTIF(Vertices[Out-Degree], "&gt;= " &amp; H5) - COUNTIF(Vertices[Out-Degree], "&gt;=" &amp; H6)</f>
        <v>0</v>
      </c>
      <c r="J5" s="41">
        <f t="shared" si="4"/>
        <v>0</v>
      </c>
      <c r="K5" s="42">
        <f>COUNTIF(Vertices[Betweenness Centrality], "&gt;= " &amp; J5) - COUNTIF(Vertices[Betweenness Centrality], "&gt;=" &amp; J6)</f>
        <v>0</v>
      </c>
      <c r="L5" s="41">
        <f t="shared" si="5"/>
        <v>0</v>
      </c>
      <c r="M5" s="42">
        <f>COUNTIF(Vertices[Closeness Centrality], "&gt;= " &amp; L5) - COUNTIF(Vertices[Closeness Centrality], "&gt;=" &amp; L6)</f>
        <v>0</v>
      </c>
      <c r="N5" s="41">
        <f t="shared" si="6"/>
        <v>0</v>
      </c>
      <c r="O5" s="42">
        <f>COUNTIF(Vertices[Eigenvector Centrality], "&gt;= " &amp; N5) - COUNTIF(Vertices[Eigenvector Centrality], "&gt;=" &amp; N6)</f>
        <v>0</v>
      </c>
      <c r="P5" s="41">
        <f t="shared" si="7"/>
        <v>0</v>
      </c>
      <c r="Q5" s="42">
        <f>COUNTIF(Vertices[PageRank], "&gt;= " &amp; P5) - COUNTIF(Vertices[PageRank], "&gt;=" &amp; P6)</f>
        <v>0</v>
      </c>
      <c r="R5" s="41">
        <f t="shared" si="8"/>
        <v>0</v>
      </c>
      <c r="S5" s="46">
        <f>COUNTIF(Vertices[Clustering Coefficient], "&gt;= " &amp; R5) - COUNTIF(Vertices[Clustering Coefficient], "&gt;=" &amp; R6)</f>
        <v>0</v>
      </c>
      <c r="T5" s="41" t="e">
        <f t="shared" ca="1" si="9"/>
        <v>#REF!</v>
      </c>
      <c r="U5" s="42" t="e">
        <f t="shared" ca="1" si="0"/>
        <v>#REF!</v>
      </c>
    </row>
    <row r="6" spans="1:24" x14ac:dyDescent="0.3">
      <c r="A6" s="36"/>
      <c r="B6" s="36"/>
      <c r="D6" s="34">
        <f t="shared" si="1"/>
        <v>0</v>
      </c>
      <c r="E6" s="3">
        <f>COUNTIF(Vertices[Degree], "&gt;= " &amp; D6) - COUNTIF(Vertices[Degree], "&gt;=" &amp; D7)</f>
        <v>0</v>
      </c>
      <c r="F6" s="39">
        <f t="shared" si="2"/>
        <v>0</v>
      </c>
      <c r="G6" s="40">
        <f>COUNTIF(Vertices[In-Degree], "&gt;= " &amp; F6) - COUNTIF(Vertices[In-Degree], "&gt;=" &amp; F7)</f>
        <v>0</v>
      </c>
      <c r="H6" s="39">
        <f t="shared" si="3"/>
        <v>0</v>
      </c>
      <c r="I6" s="40">
        <f>COUNTIF(Vertices[Out-Degree], "&gt;= " &amp; H6) - COUNTIF(Vertices[Out-Degree], "&gt;=" &amp; H7)</f>
        <v>0</v>
      </c>
      <c r="J6" s="39">
        <f t="shared" si="4"/>
        <v>0</v>
      </c>
      <c r="K6" s="40">
        <f>COUNTIF(Vertices[Betweenness Centrality], "&gt;= " &amp; J6) - COUNTIF(Vertices[Betweenness Centrality], "&gt;=" &amp; J7)</f>
        <v>0</v>
      </c>
      <c r="L6" s="39">
        <f t="shared" si="5"/>
        <v>0</v>
      </c>
      <c r="M6" s="40">
        <f>COUNTIF(Vertices[Closeness Centrality], "&gt;= " &amp; L6) - COUNTIF(Vertices[Closeness Centrality], "&gt;=" &amp; L7)</f>
        <v>0</v>
      </c>
      <c r="N6" s="39">
        <f t="shared" si="6"/>
        <v>0</v>
      </c>
      <c r="O6" s="40">
        <f>COUNTIF(Vertices[Eigenvector Centrality], "&gt;= " &amp; N6) - COUNTIF(Vertices[Eigenvector Centrality], "&gt;=" &amp; N7)</f>
        <v>0</v>
      </c>
      <c r="P6" s="39">
        <f t="shared" si="7"/>
        <v>0</v>
      </c>
      <c r="Q6" s="40">
        <f>COUNTIF(Vertices[PageRank], "&gt;= " &amp; P6) - COUNTIF(Vertices[PageRank], "&gt;=" &amp; P7)</f>
        <v>0</v>
      </c>
      <c r="R6" s="39">
        <f t="shared" si="8"/>
        <v>0</v>
      </c>
      <c r="S6" s="45">
        <f>COUNTIF(Vertices[Clustering Coefficient], "&gt;= " &amp; R6) - COUNTIF(Vertices[Clustering Coefficient], "&gt;=" &amp; R7)</f>
        <v>0</v>
      </c>
      <c r="T6" s="39" t="e">
        <f t="shared" ca="1" si="9"/>
        <v>#REF!</v>
      </c>
      <c r="U6" s="40" t="e">
        <f t="shared" ca="1" si="0"/>
        <v>#REF!</v>
      </c>
    </row>
    <row r="7" spans="1:24" x14ac:dyDescent="0.3">
      <c r="A7" s="36"/>
      <c r="B7" s="36"/>
      <c r="D7" s="34">
        <f t="shared" si="1"/>
        <v>0</v>
      </c>
      <c r="E7" s="3">
        <f>COUNTIF(Vertices[Degree], "&gt;= " &amp; D7) - COUNTIF(Vertices[Degree], "&gt;=" &amp; D8)</f>
        <v>0</v>
      </c>
      <c r="F7" s="41">
        <f t="shared" si="2"/>
        <v>0</v>
      </c>
      <c r="G7" s="42">
        <f>COUNTIF(Vertices[In-Degree], "&gt;= " &amp; F7) - COUNTIF(Vertices[In-Degree], "&gt;=" &amp; F8)</f>
        <v>0</v>
      </c>
      <c r="H7" s="41">
        <f t="shared" si="3"/>
        <v>0</v>
      </c>
      <c r="I7" s="42">
        <f>COUNTIF(Vertices[Out-Degree], "&gt;= " &amp; H7) - COUNTIF(Vertices[Out-Degree], "&gt;=" &amp; H8)</f>
        <v>0</v>
      </c>
      <c r="J7" s="41">
        <f t="shared" si="4"/>
        <v>0</v>
      </c>
      <c r="K7" s="42">
        <f>COUNTIF(Vertices[Betweenness Centrality], "&gt;= " &amp; J7) - COUNTIF(Vertices[Betweenness Centrality], "&gt;=" &amp; J8)</f>
        <v>0</v>
      </c>
      <c r="L7" s="41">
        <f t="shared" si="5"/>
        <v>0</v>
      </c>
      <c r="M7" s="42">
        <f>COUNTIF(Vertices[Closeness Centrality], "&gt;= " &amp; L7) - COUNTIF(Vertices[Closeness Centrality], "&gt;=" &amp; L8)</f>
        <v>0</v>
      </c>
      <c r="N7" s="41">
        <f t="shared" si="6"/>
        <v>0</v>
      </c>
      <c r="O7" s="42">
        <f>COUNTIF(Vertices[Eigenvector Centrality], "&gt;= " &amp; N7) - COUNTIF(Vertices[Eigenvector Centrality], "&gt;=" &amp; N8)</f>
        <v>0</v>
      </c>
      <c r="P7" s="41">
        <f t="shared" si="7"/>
        <v>0</v>
      </c>
      <c r="Q7" s="42">
        <f>COUNTIF(Vertices[PageRank], "&gt;= " &amp; P7) - COUNTIF(Vertices[PageRank], "&gt;=" &amp; P8)</f>
        <v>0</v>
      </c>
      <c r="R7" s="41">
        <f t="shared" si="8"/>
        <v>0</v>
      </c>
      <c r="S7" s="46">
        <f>COUNTIF(Vertices[Clustering Coefficient], "&gt;= " &amp; R7) - COUNTIF(Vertices[Clustering Coefficient], "&gt;=" &amp; R8)</f>
        <v>0</v>
      </c>
      <c r="T7" s="41" t="e">
        <f t="shared" ca="1" si="9"/>
        <v>#REF!</v>
      </c>
      <c r="U7" s="42" t="e">
        <f t="shared" ca="1" si="0"/>
        <v>#REF!</v>
      </c>
    </row>
    <row r="8" spans="1:24" x14ac:dyDescent="0.3">
      <c r="A8" s="36"/>
      <c r="B8" s="36"/>
      <c r="D8" s="34">
        <f t="shared" si="1"/>
        <v>0</v>
      </c>
      <c r="E8" s="3">
        <f>COUNTIF(Vertices[Degree], "&gt;= " &amp; D8) - COUNTIF(Vertices[Degree], "&gt;=" &amp; D9)</f>
        <v>0</v>
      </c>
      <c r="F8" s="39">
        <f t="shared" si="2"/>
        <v>0</v>
      </c>
      <c r="G8" s="40">
        <f>COUNTIF(Vertices[In-Degree], "&gt;= " &amp; F8) - COUNTIF(Vertices[In-Degree], "&gt;=" &amp; F9)</f>
        <v>0</v>
      </c>
      <c r="H8" s="39">
        <f t="shared" si="3"/>
        <v>0</v>
      </c>
      <c r="I8" s="40">
        <f>COUNTIF(Vertices[Out-Degree], "&gt;= " &amp; H8) - COUNTIF(Vertices[Out-Degree], "&gt;=" &amp; H9)</f>
        <v>0</v>
      </c>
      <c r="J8" s="39">
        <f t="shared" si="4"/>
        <v>0</v>
      </c>
      <c r="K8" s="40">
        <f>COUNTIF(Vertices[Betweenness Centrality], "&gt;= " &amp; J8) - COUNTIF(Vertices[Betweenness Centrality], "&gt;=" &amp; J9)</f>
        <v>0</v>
      </c>
      <c r="L8" s="39">
        <f t="shared" si="5"/>
        <v>0</v>
      </c>
      <c r="M8" s="40">
        <f>COUNTIF(Vertices[Closeness Centrality], "&gt;= " &amp; L8) - COUNTIF(Vertices[Closeness Centrality], "&gt;=" &amp; L9)</f>
        <v>0</v>
      </c>
      <c r="N8" s="39">
        <f t="shared" si="6"/>
        <v>0</v>
      </c>
      <c r="O8" s="40">
        <f>COUNTIF(Vertices[Eigenvector Centrality], "&gt;= " &amp; N8) - COUNTIF(Vertices[Eigenvector Centrality], "&gt;=" &amp; N9)</f>
        <v>0</v>
      </c>
      <c r="P8" s="39">
        <f t="shared" si="7"/>
        <v>0</v>
      </c>
      <c r="Q8" s="40">
        <f>COUNTIF(Vertices[PageRank], "&gt;= " &amp; P8) - COUNTIF(Vertices[PageRank], "&gt;=" &amp; P9)</f>
        <v>0</v>
      </c>
      <c r="R8" s="39">
        <f t="shared" si="8"/>
        <v>0</v>
      </c>
      <c r="S8" s="45">
        <f>COUNTIF(Vertices[Clustering Coefficient], "&gt;= " &amp; R8) - COUNTIF(Vertices[Clustering Coefficient], "&gt;=" &amp; R9)</f>
        <v>0</v>
      </c>
      <c r="T8" s="39" t="e">
        <f t="shared" ca="1" si="9"/>
        <v>#REF!</v>
      </c>
      <c r="U8" s="40" t="e">
        <f t="shared" ca="1" si="0"/>
        <v>#REF!</v>
      </c>
    </row>
    <row r="9" spans="1:24" x14ac:dyDescent="0.3">
      <c r="A9" s="36"/>
      <c r="B9" s="36"/>
      <c r="D9" s="34">
        <f t="shared" si="1"/>
        <v>0</v>
      </c>
      <c r="E9" s="3">
        <f>COUNTIF(Vertices[Degree], "&gt;= " &amp; D9) - COUNTIF(Vertices[Degree], "&gt;=" &amp; D10)</f>
        <v>0</v>
      </c>
      <c r="F9" s="41">
        <f t="shared" si="2"/>
        <v>0</v>
      </c>
      <c r="G9" s="42">
        <f>COUNTIF(Vertices[In-Degree], "&gt;= " &amp; F9) - COUNTIF(Vertices[In-Degree], "&gt;=" &amp; F10)</f>
        <v>0</v>
      </c>
      <c r="H9" s="41">
        <f t="shared" si="3"/>
        <v>0</v>
      </c>
      <c r="I9" s="42">
        <f>COUNTIF(Vertices[Out-Degree], "&gt;= " &amp; H9) - COUNTIF(Vertices[Out-Degree], "&gt;=" &amp; H10)</f>
        <v>0</v>
      </c>
      <c r="J9" s="41">
        <f t="shared" si="4"/>
        <v>0</v>
      </c>
      <c r="K9" s="42">
        <f>COUNTIF(Vertices[Betweenness Centrality], "&gt;= " &amp; J9) - COUNTIF(Vertices[Betweenness Centrality], "&gt;=" &amp; J10)</f>
        <v>0</v>
      </c>
      <c r="L9" s="41">
        <f t="shared" si="5"/>
        <v>0</v>
      </c>
      <c r="M9" s="42">
        <f>COUNTIF(Vertices[Closeness Centrality], "&gt;= " &amp; L9) - COUNTIF(Vertices[Closeness Centrality], "&gt;=" &amp; L10)</f>
        <v>0</v>
      </c>
      <c r="N9" s="41">
        <f t="shared" si="6"/>
        <v>0</v>
      </c>
      <c r="O9" s="42">
        <f>COUNTIF(Vertices[Eigenvector Centrality], "&gt;= " &amp; N9) - COUNTIF(Vertices[Eigenvector Centrality], "&gt;=" &amp; N10)</f>
        <v>0</v>
      </c>
      <c r="P9" s="41">
        <f t="shared" si="7"/>
        <v>0</v>
      </c>
      <c r="Q9" s="42">
        <f>COUNTIF(Vertices[PageRank], "&gt;= " &amp; P9) - COUNTIF(Vertices[PageRank], "&gt;=" &amp; P10)</f>
        <v>0</v>
      </c>
      <c r="R9" s="41">
        <f t="shared" si="8"/>
        <v>0</v>
      </c>
      <c r="S9" s="46">
        <f>COUNTIF(Vertices[Clustering Coefficient], "&gt;= " &amp; R9) - COUNTIF(Vertices[Clustering Coefficient], "&gt;=" &amp; R10)</f>
        <v>0</v>
      </c>
      <c r="T9" s="41" t="e">
        <f t="shared" ca="1" si="9"/>
        <v>#REF!</v>
      </c>
      <c r="U9" s="42" t="e">
        <f t="shared" ca="1" si="0"/>
        <v>#REF!</v>
      </c>
    </row>
    <row r="10" spans="1:24" x14ac:dyDescent="0.3">
      <c r="A10" s="36"/>
      <c r="B10" s="36"/>
      <c r="D10" s="34">
        <f t="shared" si="1"/>
        <v>0</v>
      </c>
      <c r="E10" s="3">
        <f>COUNTIF(Vertices[Degree], "&gt;= " &amp; D10) - COUNTIF(Vertices[Degree], "&gt;=" &amp; D11)</f>
        <v>0</v>
      </c>
      <c r="F10" s="39">
        <f t="shared" si="2"/>
        <v>0</v>
      </c>
      <c r="G10" s="40">
        <f>COUNTIF(Vertices[In-Degree], "&gt;= " &amp; F10) - COUNTIF(Vertices[In-Degree], "&gt;=" &amp; F11)</f>
        <v>0</v>
      </c>
      <c r="H10" s="39">
        <f t="shared" si="3"/>
        <v>0</v>
      </c>
      <c r="I10" s="40">
        <f>COUNTIF(Vertices[Out-Degree], "&gt;= " &amp; H10) - COUNTIF(Vertices[Out-Degree], "&gt;=" &amp; H11)</f>
        <v>0</v>
      </c>
      <c r="J10" s="39">
        <f t="shared" si="4"/>
        <v>0</v>
      </c>
      <c r="K10" s="40">
        <f>COUNTIF(Vertices[Betweenness Centrality], "&gt;= " &amp; J10) - COUNTIF(Vertices[Betweenness Centrality], "&gt;=" &amp; J11)</f>
        <v>0</v>
      </c>
      <c r="L10" s="39">
        <f t="shared" si="5"/>
        <v>0</v>
      </c>
      <c r="M10" s="40">
        <f>COUNTIF(Vertices[Closeness Centrality], "&gt;= " &amp; L10) - COUNTIF(Vertices[Closeness Centrality], "&gt;=" &amp; L11)</f>
        <v>0</v>
      </c>
      <c r="N10" s="39">
        <f t="shared" si="6"/>
        <v>0</v>
      </c>
      <c r="O10" s="40">
        <f>COUNTIF(Vertices[Eigenvector Centrality], "&gt;= " &amp; N10) - COUNTIF(Vertices[Eigenvector Centrality], "&gt;=" &amp; N11)</f>
        <v>0</v>
      </c>
      <c r="P10" s="39">
        <f t="shared" si="7"/>
        <v>0</v>
      </c>
      <c r="Q10" s="40">
        <f>COUNTIF(Vertices[PageRank], "&gt;= " &amp; P10) - COUNTIF(Vertices[PageRank], "&gt;=" &amp; P11)</f>
        <v>0</v>
      </c>
      <c r="R10" s="39">
        <f t="shared" si="8"/>
        <v>0</v>
      </c>
      <c r="S10" s="45">
        <f>COUNTIF(Vertices[Clustering Coefficient], "&gt;= " &amp; R10) - COUNTIF(Vertices[Clustering Coefficient], "&gt;=" &amp; R11)</f>
        <v>0</v>
      </c>
      <c r="T10" s="39" t="e">
        <f t="shared" ca="1" si="9"/>
        <v>#REF!</v>
      </c>
      <c r="U10" s="40" t="e">
        <f t="shared" ca="1" si="0"/>
        <v>#REF!</v>
      </c>
    </row>
    <row r="11" spans="1:24" x14ac:dyDescent="0.3">
      <c r="A11" s="36"/>
      <c r="B11" s="36"/>
      <c r="D11" s="34">
        <f t="shared" si="1"/>
        <v>0</v>
      </c>
      <c r="E11" s="3">
        <f>COUNTIF(Vertices[Degree], "&gt;= " &amp; D11) - COUNTIF(Vertices[Degree], "&gt;=" &amp; D12)</f>
        <v>0</v>
      </c>
      <c r="F11" s="41">
        <f t="shared" si="2"/>
        <v>0</v>
      </c>
      <c r="G11" s="42">
        <f>COUNTIF(Vertices[In-Degree], "&gt;= " &amp; F11) - COUNTIF(Vertices[In-Degree], "&gt;=" &amp; F12)</f>
        <v>0</v>
      </c>
      <c r="H11" s="41">
        <f t="shared" si="3"/>
        <v>0</v>
      </c>
      <c r="I11" s="42">
        <f>COUNTIF(Vertices[Out-Degree], "&gt;= " &amp; H11) - COUNTIF(Vertices[Out-Degree], "&gt;=" &amp; H12)</f>
        <v>0</v>
      </c>
      <c r="J11" s="41">
        <f t="shared" si="4"/>
        <v>0</v>
      </c>
      <c r="K11" s="42">
        <f>COUNTIF(Vertices[Betweenness Centrality], "&gt;= " &amp; J11) - COUNTIF(Vertices[Betweenness Centrality], "&gt;=" &amp; J12)</f>
        <v>0</v>
      </c>
      <c r="L11" s="41">
        <f t="shared" si="5"/>
        <v>0</v>
      </c>
      <c r="M11" s="42">
        <f>COUNTIF(Vertices[Closeness Centrality], "&gt;= " &amp; L11) - COUNTIF(Vertices[Closeness Centrality], "&gt;=" &amp; L12)</f>
        <v>0</v>
      </c>
      <c r="N11" s="41">
        <f t="shared" si="6"/>
        <v>0</v>
      </c>
      <c r="O11" s="42">
        <f>COUNTIF(Vertices[Eigenvector Centrality], "&gt;= " &amp; N11) - COUNTIF(Vertices[Eigenvector Centrality], "&gt;=" &amp; N12)</f>
        <v>0</v>
      </c>
      <c r="P11" s="41">
        <f t="shared" si="7"/>
        <v>0</v>
      </c>
      <c r="Q11" s="42">
        <f>COUNTIF(Vertices[PageRank], "&gt;= " &amp; P11) - COUNTIF(Vertices[PageRank], "&gt;=" &amp; P12)</f>
        <v>0</v>
      </c>
      <c r="R11" s="41">
        <f t="shared" si="8"/>
        <v>0</v>
      </c>
      <c r="S11" s="46">
        <f>COUNTIF(Vertices[Clustering Coefficient], "&gt;= " &amp; R11) - COUNTIF(Vertices[Clustering Coefficient], "&gt;=" &amp; R12)</f>
        <v>0</v>
      </c>
      <c r="T11" s="41" t="e">
        <f t="shared" ca="1" si="9"/>
        <v>#REF!</v>
      </c>
      <c r="U11" s="42" t="e">
        <f t="shared" ca="1" si="0"/>
        <v>#REF!</v>
      </c>
    </row>
    <row r="12" spans="1:24" x14ac:dyDescent="0.3">
      <c r="A12" s="36"/>
      <c r="B12" s="36"/>
      <c r="D12" s="34">
        <f t="shared" si="1"/>
        <v>0</v>
      </c>
      <c r="E12" s="3">
        <f>COUNTIF(Vertices[Degree], "&gt;= " &amp; D12) - COUNTIF(Vertices[Degree], "&gt;=" &amp; D13)</f>
        <v>0</v>
      </c>
      <c r="F12" s="39">
        <f t="shared" si="2"/>
        <v>0</v>
      </c>
      <c r="G12" s="40">
        <f>COUNTIF(Vertices[In-Degree], "&gt;= " &amp; F12) - COUNTIF(Vertices[In-Degree], "&gt;=" &amp; F13)</f>
        <v>0</v>
      </c>
      <c r="H12" s="39">
        <f t="shared" si="3"/>
        <v>0</v>
      </c>
      <c r="I12" s="40">
        <f>COUNTIF(Vertices[Out-Degree], "&gt;= " &amp; H12) - COUNTIF(Vertices[Out-Degree], "&gt;=" &amp; H13)</f>
        <v>0</v>
      </c>
      <c r="J12" s="39">
        <f t="shared" si="4"/>
        <v>0</v>
      </c>
      <c r="K12" s="40">
        <f>COUNTIF(Vertices[Betweenness Centrality], "&gt;= " &amp; J12) - COUNTIF(Vertices[Betweenness Centrality], "&gt;=" &amp; J13)</f>
        <v>0</v>
      </c>
      <c r="L12" s="39">
        <f t="shared" si="5"/>
        <v>0</v>
      </c>
      <c r="M12" s="40">
        <f>COUNTIF(Vertices[Closeness Centrality], "&gt;= " &amp; L12) - COUNTIF(Vertices[Closeness Centrality], "&gt;=" &amp; L13)</f>
        <v>0</v>
      </c>
      <c r="N12" s="39">
        <f t="shared" si="6"/>
        <v>0</v>
      </c>
      <c r="O12" s="40">
        <f>COUNTIF(Vertices[Eigenvector Centrality], "&gt;= " &amp; N12) - COUNTIF(Vertices[Eigenvector Centrality], "&gt;=" &amp; N13)</f>
        <v>0</v>
      </c>
      <c r="P12" s="39">
        <f t="shared" si="7"/>
        <v>0</v>
      </c>
      <c r="Q12" s="40">
        <f>COUNTIF(Vertices[PageRank], "&gt;= " &amp; P12) - COUNTIF(Vertices[PageRank], "&gt;=" &amp; P13)</f>
        <v>0</v>
      </c>
      <c r="R12" s="39">
        <f t="shared" si="8"/>
        <v>0</v>
      </c>
      <c r="S12" s="45">
        <f>COUNTIF(Vertices[Clustering Coefficient], "&gt;= " &amp; R12) - COUNTIF(Vertices[Clustering Coefficient], "&gt;=" &amp; R13)</f>
        <v>0</v>
      </c>
      <c r="T12" s="39" t="e">
        <f t="shared" ca="1" si="9"/>
        <v>#REF!</v>
      </c>
      <c r="U12" s="40" t="e">
        <f t="shared" ca="1" si="0"/>
        <v>#REF!</v>
      </c>
    </row>
    <row r="13" spans="1:24" x14ac:dyDescent="0.3">
      <c r="A13" s="36"/>
      <c r="B13" s="36"/>
      <c r="D13" s="34">
        <f t="shared" si="1"/>
        <v>0</v>
      </c>
      <c r="E13" s="3">
        <f>COUNTIF(Vertices[Degree], "&gt;= " &amp; D13) - COUNTIF(Vertices[Degree], "&gt;=" &amp; D14)</f>
        <v>0</v>
      </c>
      <c r="F13" s="41">
        <f t="shared" si="2"/>
        <v>0</v>
      </c>
      <c r="G13" s="42">
        <f>COUNTIF(Vertices[In-Degree], "&gt;= " &amp; F13) - COUNTIF(Vertices[In-Degree], "&gt;=" &amp; F14)</f>
        <v>0</v>
      </c>
      <c r="H13" s="41">
        <f t="shared" si="3"/>
        <v>0</v>
      </c>
      <c r="I13" s="42">
        <f>COUNTIF(Vertices[Out-Degree], "&gt;= " &amp; H13) - COUNTIF(Vertices[Out-Degree], "&gt;=" &amp; H14)</f>
        <v>0</v>
      </c>
      <c r="J13" s="41">
        <f t="shared" si="4"/>
        <v>0</v>
      </c>
      <c r="K13" s="42">
        <f>COUNTIF(Vertices[Betweenness Centrality], "&gt;= " &amp; J13) - COUNTIF(Vertices[Betweenness Centrality], "&gt;=" &amp; J14)</f>
        <v>0</v>
      </c>
      <c r="L13" s="41">
        <f t="shared" si="5"/>
        <v>0</v>
      </c>
      <c r="M13" s="42">
        <f>COUNTIF(Vertices[Closeness Centrality], "&gt;= " &amp; L13) - COUNTIF(Vertices[Closeness Centrality], "&gt;=" &amp; L14)</f>
        <v>0</v>
      </c>
      <c r="N13" s="41">
        <f t="shared" si="6"/>
        <v>0</v>
      </c>
      <c r="O13" s="42">
        <f>COUNTIF(Vertices[Eigenvector Centrality], "&gt;= " &amp; N13) - COUNTIF(Vertices[Eigenvector Centrality], "&gt;=" &amp; N14)</f>
        <v>0</v>
      </c>
      <c r="P13" s="41">
        <f t="shared" si="7"/>
        <v>0</v>
      </c>
      <c r="Q13" s="42">
        <f>COUNTIF(Vertices[PageRank], "&gt;= " &amp; P13) - COUNTIF(Vertices[PageRank], "&gt;=" &amp; P14)</f>
        <v>0</v>
      </c>
      <c r="R13" s="41">
        <f t="shared" si="8"/>
        <v>0</v>
      </c>
      <c r="S13" s="46">
        <f>COUNTIF(Vertices[Clustering Coefficient], "&gt;= " &amp; R13) - COUNTIF(Vertices[Clustering Coefficient], "&gt;=" &amp; R14)</f>
        <v>0</v>
      </c>
      <c r="T13" s="41" t="e">
        <f t="shared" ca="1" si="9"/>
        <v>#REF!</v>
      </c>
      <c r="U13" s="42" t="e">
        <f t="shared" ca="1" si="0"/>
        <v>#REF!</v>
      </c>
    </row>
    <row r="14" spans="1:24" x14ac:dyDescent="0.3">
      <c r="A14" s="36"/>
      <c r="B14" s="36"/>
      <c r="D14" s="34">
        <f t="shared" si="1"/>
        <v>0</v>
      </c>
      <c r="E14" s="3">
        <f>COUNTIF(Vertices[Degree], "&gt;= " &amp; D14) - COUNTIF(Vertices[Degree], "&gt;=" &amp; D15)</f>
        <v>0</v>
      </c>
      <c r="F14" s="39">
        <f t="shared" si="2"/>
        <v>0</v>
      </c>
      <c r="G14" s="40">
        <f>COUNTIF(Vertices[In-Degree], "&gt;= " &amp; F14) - COUNTIF(Vertices[In-Degree], "&gt;=" &amp; F15)</f>
        <v>0</v>
      </c>
      <c r="H14" s="39">
        <f t="shared" si="3"/>
        <v>0</v>
      </c>
      <c r="I14" s="40">
        <f>COUNTIF(Vertices[Out-Degree], "&gt;= " &amp; H14) - COUNTIF(Vertices[Out-Degree], "&gt;=" &amp; H15)</f>
        <v>0</v>
      </c>
      <c r="J14" s="39">
        <f t="shared" si="4"/>
        <v>0</v>
      </c>
      <c r="K14" s="40">
        <f>COUNTIF(Vertices[Betweenness Centrality], "&gt;= " &amp; J14) - COUNTIF(Vertices[Betweenness Centrality], "&gt;=" &amp; J15)</f>
        <v>0</v>
      </c>
      <c r="L14" s="39">
        <f t="shared" si="5"/>
        <v>0</v>
      </c>
      <c r="M14" s="40">
        <f>COUNTIF(Vertices[Closeness Centrality], "&gt;= " &amp; L14) - COUNTIF(Vertices[Closeness Centrality], "&gt;=" &amp; L15)</f>
        <v>0</v>
      </c>
      <c r="N14" s="39">
        <f t="shared" si="6"/>
        <v>0</v>
      </c>
      <c r="O14" s="40">
        <f>COUNTIF(Vertices[Eigenvector Centrality], "&gt;= " &amp; N14) - COUNTIF(Vertices[Eigenvector Centrality], "&gt;=" &amp; N15)</f>
        <v>0</v>
      </c>
      <c r="P14" s="39">
        <f t="shared" si="7"/>
        <v>0</v>
      </c>
      <c r="Q14" s="40">
        <f>COUNTIF(Vertices[PageRank], "&gt;= " &amp; P14) - COUNTIF(Vertices[PageRank], "&gt;=" &amp; P15)</f>
        <v>0</v>
      </c>
      <c r="R14" s="39">
        <f t="shared" si="8"/>
        <v>0</v>
      </c>
      <c r="S14" s="45">
        <f>COUNTIF(Vertices[Clustering Coefficient], "&gt;= " &amp; R14) - COUNTIF(Vertices[Clustering Coefficient], "&gt;=" &amp; R15)</f>
        <v>0</v>
      </c>
      <c r="T14" s="39" t="e">
        <f t="shared" ca="1" si="9"/>
        <v>#REF!</v>
      </c>
      <c r="U14" s="40" t="e">
        <f t="shared" ca="1" si="0"/>
        <v>#REF!</v>
      </c>
    </row>
    <row r="15" spans="1:24" x14ac:dyDescent="0.3">
      <c r="A15" s="36"/>
      <c r="B15" s="36"/>
      <c r="D15" s="34">
        <f t="shared" si="1"/>
        <v>0</v>
      </c>
      <c r="E15" s="3">
        <f>COUNTIF(Vertices[Degree], "&gt;= " &amp; D15) - COUNTIF(Vertices[Degree], "&gt;=" &amp; D16)</f>
        <v>0</v>
      </c>
      <c r="F15" s="41">
        <f t="shared" si="2"/>
        <v>0</v>
      </c>
      <c r="G15" s="42">
        <f>COUNTIF(Vertices[In-Degree], "&gt;= " &amp; F15) - COUNTIF(Vertices[In-Degree], "&gt;=" &amp; F16)</f>
        <v>0</v>
      </c>
      <c r="H15" s="41">
        <f t="shared" si="3"/>
        <v>0</v>
      </c>
      <c r="I15" s="42">
        <f>COUNTIF(Vertices[Out-Degree], "&gt;= " &amp; H15) - COUNTIF(Vertices[Out-Degree], "&gt;=" &amp; H16)</f>
        <v>0</v>
      </c>
      <c r="J15" s="41">
        <f t="shared" si="4"/>
        <v>0</v>
      </c>
      <c r="K15" s="42">
        <f>COUNTIF(Vertices[Betweenness Centrality], "&gt;= " &amp; J15) - COUNTIF(Vertices[Betweenness Centrality], "&gt;=" &amp; J16)</f>
        <v>0</v>
      </c>
      <c r="L15" s="41">
        <f t="shared" si="5"/>
        <v>0</v>
      </c>
      <c r="M15" s="42">
        <f>COUNTIF(Vertices[Closeness Centrality], "&gt;= " &amp; L15) - COUNTIF(Vertices[Closeness Centrality], "&gt;=" &amp; L16)</f>
        <v>0</v>
      </c>
      <c r="N15" s="41">
        <f t="shared" si="6"/>
        <v>0</v>
      </c>
      <c r="O15" s="42">
        <f>COUNTIF(Vertices[Eigenvector Centrality], "&gt;= " &amp; N15) - COUNTIF(Vertices[Eigenvector Centrality], "&gt;=" &amp; N16)</f>
        <v>0</v>
      </c>
      <c r="P15" s="41">
        <f t="shared" si="7"/>
        <v>0</v>
      </c>
      <c r="Q15" s="42">
        <f>COUNTIF(Vertices[PageRank], "&gt;= " &amp; P15) - COUNTIF(Vertices[PageRank], "&gt;=" &amp; P16)</f>
        <v>0</v>
      </c>
      <c r="R15" s="41">
        <f t="shared" si="8"/>
        <v>0</v>
      </c>
      <c r="S15" s="46">
        <f>COUNTIF(Vertices[Clustering Coefficient], "&gt;= " &amp; R15) - COUNTIF(Vertices[Clustering Coefficient], "&gt;=" &amp; R16)</f>
        <v>0</v>
      </c>
      <c r="T15" s="41" t="e">
        <f t="shared" ca="1" si="9"/>
        <v>#REF!</v>
      </c>
      <c r="U15" s="42" t="e">
        <f t="shared" ca="1" si="0"/>
        <v>#REF!</v>
      </c>
    </row>
    <row r="16" spans="1:24" x14ac:dyDescent="0.3">
      <c r="A16" s="36"/>
      <c r="B16" s="36"/>
      <c r="D16" s="34">
        <f t="shared" si="1"/>
        <v>0</v>
      </c>
      <c r="E16" s="3">
        <f>COUNTIF(Vertices[Degree], "&gt;= " &amp; D16) - COUNTIF(Vertices[Degree], "&gt;=" &amp; D17)</f>
        <v>0</v>
      </c>
      <c r="F16" s="39">
        <f t="shared" si="2"/>
        <v>0</v>
      </c>
      <c r="G16" s="40">
        <f>COUNTIF(Vertices[In-Degree], "&gt;= " &amp; F16) - COUNTIF(Vertices[In-Degree], "&gt;=" &amp; F17)</f>
        <v>0</v>
      </c>
      <c r="H16" s="39">
        <f t="shared" si="3"/>
        <v>0</v>
      </c>
      <c r="I16" s="40">
        <f>COUNTIF(Vertices[Out-Degree], "&gt;= " &amp; H16) - COUNTIF(Vertices[Out-Degree], "&gt;=" &amp; H17)</f>
        <v>0</v>
      </c>
      <c r="J16" s="39">
        <f t="shared" si="4"/>
        <v>0</v>
      </c>
      <c r="K16" s="40">
        <f>COUNTIF(Vertices[Betweenness Centrality], "&gt;= " &amp; J16) - COUNTIF(Vertices[Betweenness Centrality], "&gt;=" &amp; J17)</f>
        <v>0</v>
      </c>
      <c r="L16" s="39">
        <f t="shared" si="5"/>
        <v>0</v>
      </c>
      <c r="M16" s="40">
        <f>COUNTIF(Vertices[Closeness Centrality], "&gt;= " &amp; L16) - COUNTIF(Vertices[Closeness Centrality], "&gt;=" &amp; L17)</f>
        <v>0</v>
      </c>
      <c r="N16" s="39">
        <f t="shared" si="6"/>
        <v>0</v>
      </c>
      <c r="O16" s="40">
        <f>COUNTIF(Vertices[Eigenvector Centrality], "&gt;= " &amp; N16) - COUNTIF(Vertices[Eigenvector Centrality], "&gt;=" &amp; N17)</f>
        <v>0</v>
      </c>
      <c r="P16" s="39">
        <f t="shared" si="7"/>
        <v>0</v>
      </c>
      <c r="Q16" s="40">
        <f>COUNTIF(Vertices[PageRank], "&gt;= " &amp; P16) - COUNTIF(Vertices[PageRank], "&gt;=" &amp; P17)</f>
        <v>0</v>
      </c>
      <c r="R16" s="39">
        <f t="shared" si="8"/>
        <v>0</v>
      </c>
      <c r="S16" s="45">
        <f>COUNTIF(Vertices[Clustering Coefficient], "&gt;= " &amp; R16) - COUNTIF(Vertices[Clustering Coefficient], "&gt;=" &amp; R17)</f>
        <v>0</v>
      </c>
      <c r="T16" s="39" t="e">
        <f t="shared" ca="1" si="9"/>
        <v>#REF!</v>
      </c>
      <c r="U16" s="40" t="e">
        <f t="shared" ca="1" si="0"/>
        <v>#REF!</v>
      </c>
    </row>
    <row r="17" spans="1:21" x14ac:dyDescent="0.3">
      <c r="A17" s="36"/>
      <c r="B17" s="36"/>
      <c r="D17" s="34">
        <f t="shared" si="1"/>
        <v>0</v>
      </c>
      <c r="E17" s="3">
        <f>COUNTIF(Vertices[Degree], "&gt;= " &amp; D17) - COUNTIF(Vertices[Degree], "&gt;=" &amp; D18)</f>
        <v>0</v>
      </c>
      <c r="F17" s="41">
        <f t="shared" si="2"/>
        <v>0</v>
      </c>
      <c r="G17" s="42">
        <f>COUNTIF(Vertices[In-Degree], "&gt;= " &amp; F17) - COUNTIF(Vertices[In-Degree], "&gt;=" &amp; F18)</f>
        <v>0</v>
      </c>
      <c r="H17" s="41">
        <f t="shared" si="3"/>
        <v>0</v>
      </c>
      <c r="I17" s="42">
        <f>COUNTIF(Vertices[Out-Degree], "&gt;= " &amp; H17) - COUNTIF(Vertices[Out-Degree], "&gt;=" &amp; H18)</f>
        <v>0</v>
      </c>
      <c r="J17" s="41">
        <f t="shared" si="4"/>
        <v>0</v>
      </c>
      <c r="K17" s="42">
        <f>COUNTIF(Vertices[Betweenness Centrality], "&gt;= " &amp; J17) - COUNTIF(Vertices[Betweenness Centrality], "&gt;=" &amp; J18)</f>
        <v>0</v>
      </c>
      <c r="L17" s="41">
        <f t="shared" si="5"/>
        <v>0</v>
      </c>
      <c r="M17" s="42">
        <f>COUNTIF(Vertices[Closeness Centrality], "&gt;= " &amp; L17) - COUNTIF(Vertices[Closeness Centrality], "&gt;=" &amp; L18)</f>
        <v>0</v>
      </c>
      <c r="N17" s="41">
        <f t="shared" si="6"/>
        <v>0</v>
      </c>
      <c r="O17" s="42">
        <f>COUNTIF(Vertices[Eigenvector Centrality], "&gt;= " &amp; N17) - COUNTIF(Vertices[Eigenvector Centrality], "&gt;=" &amp; N18)</f>
        <v>0</v>
      </c>
      <c r="P17" s="41">
        <f t="shared" si="7"/>
        <v>0</v>
      </c>
      <c r="Q17" s="42">
        <f>COUNTIF(Vertices[PageRank], "&gt;= " &amp; P17) - COUNTIF(Vertices[PageRank], "&gt;=" &amp; P18)</f>
        <v>0</v>
      </c>
      <c r="R17" s="41">
        <f t="shared" si="8"/>
        <v>0</v>
      </c>
      <c r="S17" s="46">
        <f>COUNTIF(Vertices[Clustering Coefficient], "&gt;= " &amp; R17) - COUNTIF(Vertices[Clustering Coefficient], "&gt;=" &amp; R18)</f>
        <v>0</v>
      </c>
      <c r="T17" s="41" t="e">
        <f t="shared" ca="1" si="9"/>
        <v>#REF!</v>
      </c>
      <c r="U17" s="42" t="e">
        <f t="shared" ca="1" si="0"/>
        <v>#REF!</v>
      </c>
    </row>
    <row r="18" spans="1:21" x14ac:dyDescent="0.3">
      <c r="A18" s="36"/>
      <c r="B18" s="36"/>
      <c r="D18" s="34">
        <f t="shared" si="1"/>
        <v>0</v>
      </c>
      <c r="E18" s="3">
        <f>COUNTIF(Vertices[Degree], "&gt;= " &amp; D18) - COUNTIF(Vertices[Degree], "&gt;=" &amp; D19)</f>
        <v>0</v>
      </c>
      <c r="F18" s="39">
        <f t="shared" si="2"/>
        <v>0</v>
      </c>
      <c r="G18" s="40">
        <f>COUNTIF(Vertices[In-Degree], "&gt;= " &amp; F18) - COUNTIF(Vertices[In-Degree], "&gt;=" &amp; F19)</f>
        <v>0</v>
      </c>
      <c r="H18" s="39">
        <f t="shared" si="3"/>
        <v>0</v>
      </c>
      <c r="I18" s="40">
        <f>COUNTIF(Vertices[Out-Degree], "&gt;= " &amp; H18) - COUNTIF(Vertices[Out-Degree], "&gt;=" &amp; H19)</f>
        <v>0</v>
      </c>
      <c r="J18" s="39">
        <f t="shared" si="4"/>
        <v>0</v>
      </c>
      <c r="K18" s="40">
        <f>COUNTIF(Vertices[Betweenness Centrality], "&gt;= " &amp; J18) - COUNTIF(Vertices[Betweenness Centrality], "&gt;=" &amp; J19)</f>
        <v>0</v>
      </c>
      <c r="L18" s="39">
        <f t="shared" si="5"/>
        <v>0</v>
      </c>
      <c r="M18" s="40">
        <f>COUNTIF(Vertices[Closeness Centrality], "&gt;= " &amp; L18) - COUNTIF(Vertices[Closeness Centrality], "&gt;=" &amp; L19)</f>
        <v>0</v>
      </c>
      <c r="N18" s="39">
        <f t="shared" si="6"/>
        <v>0</v>
      </c>
      <c r="O18" s="40">
        <f>COUNTIF(Vertices[Eigenvector Centrality], "&gt;= " &amp; N18) - COUNTIF(Vertices[Eigenvector Centrality], "&gt;=" &amp; N19)</f>
        <v>0</v>
      </c>
      <c r="P18" s="39">
        <f t="shared" si="7"/>
        <v>0</v>
      </c>
      <c r="Q18" s="40">
        <f>COUNTIF(Vertices[PageRank], "&gt;= " &amp; P18) - COUNTIF(Vertices[PageRank], "&gt;=" &amp; P19)</f>
        <v>0</v>
      </c>
      <c r="R18" s="39">
        <f t="shared" si="8"/>
        <v>0</v>
      </c>
      <c r="S18" s="45">
        <f>COUNTIF(Vertices[Clustering Coefficient], "&gt;= " &amp; R18) - COUNTIF(Vertices[Clustering Coefficient], "&gt;=" &amp; R19)</f>
        <v>0</v>
      </c>
      <c r="T18" s="39" t="e">
        <f t="shared" ca="1" si="9"/>
        <v>#REF!</v>
      </c>
      <c r="U18" s="40" t="e">
        <f t="shared" ca="1" si="0"/>
        <v>#REF!</v>
      </c>
    </row>
    <row r="19" spans="1:21" x14ac:dyDescent="0.3">
      <c r="A19" s="36"/>
      <c r="B19" s="36"/>
      <c r="D19" s="34">
        <f t="shared" si="1"/>
        <v>0</v>
      </c>
      <c r="E19" s="3">
        <f>COUNTIF(Vertices[Degree], "&gt;= " &amp; D19) - COUNTIF(Vertices[Degree], "&gt;=" &amp; D20)</f>
        <v>0</v>
      </c>
      <c r="F19" s="41">
        <f t="shared" si="2"/>
        <v>0</v>
      </c>
      <c r="G19" s="42">
        <f>COUNTIF(Vertices[In-Degree], "&gt;= " &amp; F19) - COUNTIF(Vertices[In-Degree], "&gt;=" &amp; F20)</f>
        <v>0</v>
      </c>
      <c r="H19" s="41">
        <f t="shared" si="3"/>
        <v>0</v>
      </c>
      <c r="I19" s="42">
        <f>COUNTIF(Vertices[Out-Degree], "&gt;= " &amp; H19) - COUNTIF(Vertices[Out-Degree], "&gt;=" &amp; H20)</f>
        <v>0</v>
      </c>
      <c r="J19" s="41">
        <f t="shared" si="4"/>
        <v>0</v>
      </c>
      <c r="K19" s="42">
        <f>COUNTIF(Vertices[Betweenness Centrality], "&gt;= " &amp; J19) - COUNTIF(Vertices[Betweenness Centrality], "&gt;=" &amp; J20)</f>
        <v>0</v>
      </c>
      <c r="L19" s="41">
        <f t="shared" si="5"/>
        <v>0</v>
      </c>
      <c r="M19" s="42">
        <f>COUNTIF(Vertices[Closeness Centrality], "&gt;= " &amp; L19) - COUNTIF(Vertices[Closeness Centrality], "&gt;=" &amp; L20)</f>
        <v>0</v>
      </c>
      <c r="N19" s="41">
        <f t="shared" si="6"/>
        <v>0</v>
      </c>
      <c r="O19" s="42">
        <f>COUNTIF(Vertices[Eigenvector Centrality], "&gt;= " &amp; N19) - COUNTIF(Vertices[Eigenvector Centrality], "&gt;=" &amp; N20)</f>
        <v>0</v>
      </c>
      <c r="P19" s="41">
        <f t="shared" si="7"/>
        <v>0</v>
      </c>
      <c r="Q19" s="42">
        <f>COUNTIF(Vertices[PageRank], "&gt;= " &amp; P19) - COUNTIF(Vertices[PageRank], "&gt;=" &amp; P20)</f>
        <v>0</v>
      </c>
      <c r="R19" s="41">
        <f t="shared" si="8"/>
        <v>0</v>
      </c>
      <c r="S19" s="46">
        <f>COUNTIF(Vertices[Clustering Coefficient], "&gt;= " &amp; R19) - COUNTIF(Vertices[Clustering Coefficient], "&gt;=" &amp; R20)</f>
        <v>0</v>
      </c>
      <c r="T19" s="41" t="e">
        <f t="shared" ca="1" si="9"/>
        <v>#REF!</v>
      </c>
      <c r="U19" s="42" t="e">
        <f t="shared" ca="1" si="0"/>
        <v>#REF!</v>
      </c>
    </row>
    <row r="20" spans="1:21" x14ac:dyDescent="0.3">
      <c r="A20" s="36"/>
      <c r="B20" s="36"/>
      <c r="D20" s="34">
        <f t="shared" si="1"/>
        <v>0</v>
      </c>
      <c r="E20" s="3">
        <f>COUNTIF(Vertices[Degree], "&gt;= " &amp; D20) - COUNTIF(Vertices[Degree], "&gt;=" &amp; D21)</f>
        <v>0</v>
      </c>
      <c r="F20" s="39">
        <f t="shared" si="2"/>
        <v>0</v>
      </c>
      <c r="G20" s="40">
        <f>COUNTIF(Vertices[In-Degree], "&gt;= " &amp; F20) - COUNTIF(Vertices[In-Degree], "&gt;=" &amp; F21)</f>
        <v>0</v>
      </c>
      <c r="H20" s="39">
        <f t="shared" si="3"/>
        <v>0</v>
      </c>
      <c r="I20" s="40">
        <f>COUNTIF(Vertices[Out-Degree], "&gt;= " &amp; H20) - COUNTIF(Vertices[Out-Degree], "&gt;=" &amp; H21)</f>
        <v>0</v>
      </c>
      <c r="J20" s="39">
        <f t="shared" si="4"/>
        <v>0</v>
      </c>
      <c r="K20" s="40">
        <f>COUNTIF(Vertices[Betweenness Centrality], "&gt;= " &amp; J20) - COUNTIF(Vertices[Betweenness Centrality], "&gt;=" &amp; J21)</f>
        <v>0</v>
      </c>
      <c r="L20" s="39">
        <f t="shared" si="5"/>
        <v>0</v>
      </c>
      <c r="M20" s="40">
        <f>COUNTIF(Vertices[Closeness Centrality], "&gt;= " &amp; L20) - COUNTIF(Vertices[Closeness Centrality], "&gt;=" &amp; L21)</f>
        <v>0</v>
      </c>
      <c r="N20" s="39">
        <f t="shared" si="6"/>
        <v>0</v>
      </c>
      <c r="O20" s="40">
        <f>COUNTIF(Vertices[Eigenvector Centrality], "&gt;= " &amp; N20) - COUNTIF(Vertices[Eigenvector Centrality], "&gt;=" &amp; N21)</f>
        <v>0</v>
      </c>
      <c r="P20" s="39">
        <f t="shared" si="7"/>
        <v>0</v>
      </c>
      <c r="Q20" s="40">
        <f>COUNTIF(Vertices[PageRank], "&gt;= " &amp; P20) - COUNTIF(Vertices[PageRank], "&gt;=" &amp; P21)</f>
        <v>0</v>
      </c>
      <c r="R20" s="39">
        <f t="shared" si="8"/>
        <v>0</v>
      </c>
      <c r="S20" s="45">
        <f>COUNTIF(Vertices[Clustering Coefficient], "&gt;= " &amp; R20) - COUNTIF(Vertices[Clustering Coefficient], "&gt;=" &amp; R21)</f>
        <v>0</v>
      </c>
      <c r="T20" s="39" t="e">
        <f t="shared" ca="1" si="9"/>
        <v>#REF!</v>
      </c>
      <c r="U20" s="40" t="e">
        <f t="shared" ca="1" si="0"/>
        <v>#REF!</v>
      </c>
    </row>
    <row r="21" spans="1:21" x14ac:dyDescent="0.3">
      <c r="A21" s="36"/>
      <c r="B21" s="36"/>
      <c r="D21" s="34">
        <f t="shared" si="1"/>
        <v>0</v>
      </c>
      <c r="E21" s="3">
        <f>COUNTIF(Vertices[Degree], "&gt;= " &amp; D21) - COUNTIF(Vertices[Degree], "&gt;=" &amp; D22)</f>
        <v>0</v>
      </c>
      <c r="F21" s="41">
        <f t="shared" si="2"/>
        <v>0</v>
      </c>
      <c r="G21" s="42">
        <f>COUNTIF(Vertices[In-Degree], "&gt;= " &amp; F21) - COUNTIF(Vertices[In-Degree], "&gt;=" &amp; F22)</f>
        <v>0</v>
      </c>
      <c r="H21" s="41">
        <f t="shared" si="3"/>
        <v>0</v>
      </c>
      <c r="I21" s="42">
        <f>COUNTIF(Vertices[Out-Degree], "&gt;= " &amp; H21) - COUNTIF(Vertices[Out-Degree], "&gt;=" &amp; H22)</f>
        <v>0</v>
      </c>
      <c r="J21" s="41">
        <f t="shared" si="4"/>
        <v>0</v>
      </c>
      <c r="K21" s="42">
        <f>COUNTIF(Vertices[Betweenness Centrality], "&gt;= " &amp; J21) - COUNTIF(Vertices[Betweenness Centrality], "&gt;=" &amp; J22)</f>
        <v>0</v>
      </c>
      <c r="L21" s="41">
        <f t="shared" si="5"/>
        <v>0</v>
      </c>
      <c r="M21" s="42">
        <f>COUNTIF(Vertices[Closeness Centrality], "&gt;= " &amp; L21) - COUNTIF(Vertices[Closeness Centrality], "&gt;=" &amp; L22)</f>
        <v>0</v>
      </c>
      <c r="N21" s="41">
        <f t="shared" si="6"/>
        <v>0</v>
      </c>
      <c r="O21" s="42">
        <f>COUNTIF(Vertices[Eigenvector Centrality], "&gt;= " &amp; N21) - COUNTIF(Vertices[Eigenvector Centrality], "&gt;=" &amp; N22)</f>
        <v>0</v>
      </c>
      <c r="P21" s="41">
        <f t="shared" si="7"/>
        <v>0</v>
      </c>
      <c r="Q21" s="42">
        <f>COUNTIF(Vertices[PageRank], "&gt;= " &amp; P21) - COUNTIF(Vertices[PageRank], "&gt;=" &amp; P22)</f>
        <v>0</v>
      </c>
      <c r="R21" s="41">
        <f t="shared" si="8"/>
        <v>0</v>
      </c>
      <c r="S21" s="46">
        <f>COUNTIF(Vertices[Clustering Coefficient], "&gt;= " &amp; R21) - COUNTIF(Vertices[Clustering Coefficient], "&gt;=" &amp; R22)</f>
        <v>0</v>
      </c>
      <c r="T21" s="41" t="e">
        <f t="shared" ca="1" si="9"/>
        <v>#REF!</v>
      </c>
      <c r="U21" s="42" t="e">
        <f t="shared" ca="1" si="0"/>
        <v>#REF!</v>
      </c>
    </row>
    <row r="22" spans="1:21" x14ac:dyDescent="0.3">
      <c r="A22" s="36"/>
      <c r="B22" s="36"/>
      <c r="D22" s="34">
        <f t="shared" si="1"/>
        <v>0</v>
      </c>
      <c r="E22" s="3">
        <f>COUNTIF(Vertices[Degree], "&gt;= " &amp; D22) - COUNTIF(Vertices[Degree], "&gt;=" &amp; D23)</f>
        <v>0</v>
      </c>
      <c r="F22" s="39">
        <f t="shared" si="2"/>
        <v>0</v>
      </c>
      <c r="G22" s="40">
        <f>COUNTIF(Vertices[In-Degree], "&gt;= " &amp; F22) - COUNTIF(Vertices[In-Degree], "&gt;=" &amp; F23)</f>
        <v>0</v>
      </c>
      <c r="H22" s="39">
        <f t="shared" si="3"/>
        <v>0</v>
      </c>
      <c r="I22" s="40">
        <f>COUNTIF(Vertices[Out-Degree], "&gt;= " &amp; H22) - COUNTIF(Vertices[Out-Degree], "&gt;=" &amp; H23)</f>
        <v>0</v>
      </c>
      <c r="J22" s="39">
        <f t="shared" si="4"/>
        <v>0</v>
      </c>
      <c r="K22" s="40">
        <f>COUNTIF(Vertices[Betweenness Centrality], "&gt;= " &amp; J22) - COUNTIF(Vertices[Betweenness Centrality], "&gt;=" &amp; J23)</f>
        <v>0</v>
      </c>
      <c r="L22" s="39">
        <f t="shared" si="5"/>
        <v>0</v>
      </c>
      <c r="M22" s="40">
        <f>COUNTIF(Vertices[Closeness Centrality], "&gt;= " &amp; L22) - COUNTIF(Vertices[Closeness Centrality], "&gt;=" &amp; L23)</f>
        <v>0</v>
      </c>
      <c r="N22" s="39">
        <f t="shared" si="6"/>
        <v>0</v>
      </c>
      <c r="O22" s="40">
        <f>COUNTIF(Vertices[Eigenvector Centrality], "&gt;= " &amp; N22) - COUNTIF(Vertices[Eigenvector Centrality], "&gt;=" &amp; N23)</f>
        <v>0</v>
      </c>
      <c r="P22" s="39">
        <f t="shared" si="7"/>
        <v>0</v>
      </c>
      <c r="Q22" s="40">
        <f>COUNTIF(Vertices[PageRank], "&gt;= " &amp; P22) - COUNTIF(Vertices[PageRank], "&gt;=" &amp; P23)</f>
        <v>0</v>
      </c>
      <c r="R22" s="39">
        <f t="shared" si="8"/>
        <v>0</v>
      </c>
      <c r="S22" s="45">
        <f>COUNTIF(Vertices[Clustering Coefficient], "&gt;= " &amp; R22) - COUNTIF(Vertices[Clustering Coefficient], "&gt;=" &amp; R23)</f>
        <v>0</v>
      </c>
      <c r="T22" s="39" t="e">
        <f t="shared" ca="1" si="9"/>
        <v>#REF!</v>
      </c>
      <c r="U22" s="40" t="e">
        <f t="shared" ca="1" si="0"/>
        <v>#REF!</v>
      </c>
    </row>
    <row r="23" spans="1:21" x14ac:dyDescent="0.3">
      <c r="A23" s="36"/>
      <c r="B23" s="36"/>
      <c r="D23" s="34">
        <f t="shared" si="1"/>
        <v>0</v>
      </c>
      <c r="E23" s="3">
        <f>COUNTIF(Vertices[Degree], "&gt;= " &amp; D23) - COUNTIF(Vertices[Degree], "&gt;=" &amp; D24)</f>
        <v>0</v>
      </c>
      <c r="F23" s="41">
        <f t="shared" si="2"/>
        <v>0</v>
      </c>
      <c r="G23" s="42">
        <f>COUNTIF(Vertices[In-Degree], "&gt;= " &amp; F23) - COUNTIF(Vertices[In-Degree], "&gt;=" &amp; F24)</f>
        <v>0</v>
      </c>
      <c r="H23" s="41">
        <f t="shared" si="3"/>
        <v>0</v>
      </c>
      <c r="I23" s="42">
        <f>COUNTIF(Vertices[Out-Degree], "&gt;= " &amp; H23) - COUNTIF(Vertices[Out-Degree], "&gt;=" &amp; H24)</f>
        <v>0</v>
      </c>
      <c r="J23" s="41">
        <f t="shared" si="4"/>
        <v>0</v>
      </c>
      <c r="K23" s="42">
        <f>COUNTIF(Vertices[Betweenness Centrality], "&gt;= " &amp; J23) - COUNTIF(Vertices[Betweenness Centrality], "&gt;=" &amp; J24)</f>
        <v>0</v>
      </c>
      <c r="L23" s="41">
        <f t="shared" si="5"/>
        <v>0</v>
      </c>
      <c r="M23" s="42">
        <f>COUNTIF(Vertices[Closeness Centrality], "&gt;= " &amp; L23) - COUNTIF(Vertices[Closeness Centrality], "&gt;=" &amp; L24)</f>
        <v>0</v>
      </c>
      <c r="N23" s="41">
        <f t="shared" si="6"/>
        <v>0</v>
      </c>
      <c r="O23" s="42">
        <f>COUNTIF(Vertices[Eigenvector Centrality], "&gt;= " &amp; N23) - COUNTIF(Vertices[Eigenvector Centrality], "&gt;=" &amp; N24)</f>
        <v>0</v>
      </c>
      <c r="P23" s="41">
        <f t="shared" si="7"/>
        <v>0</v>
      </c>
      <c r="Q23" s="42">
        <f>COUNTIF(Vertices[PageRank], "&gt;= " &amp; P23) - COUNTIF(Vertices[PageRank], "&gt;=" &amp; P24)</f>
        <v>0</v>
      </c>
      <c r="R23" s="41">
        <f t="shared" si="8"/>
        <v>0</v>
      </c>
      <c r="S23" s="46">
        <f>COUNTIF(Vertices[Clustering Coefficient], "&gt;= " &amp; R23) - COUNTIF(Vertices[Clustering Coefficient], "&gt;=" &amp; R24)</f>
        <v>0</v>
      </c>
      <c r="T23" s="41" t="e">
        <f t="shared" ca="1" si="9"/>
        <v>#REF!</v>
      </c>
      <c r="U23" s="42" t="e">
        <f t="shared" ca="1" si="0"/>
        <v>#REF!</v>
      </c>
    </row>
    <row r="24" spans="1:21" x14ac:dyDescent="0.3">
      <c r="A24" s="36"/>
      <c r="B24" s="36"/>
      <c r="D24" s="34">
        <f t="shared" si="1"/>
        <v>0</v>
      </c>
      <c r="E24" s="3">
        <f>COUNTIF(Vertices[Degree], "&gt;= " &amp; D24) - COUNTIF(Vertices[Degree], "&gt;=" &amp; D25)</f>
        <v>0</v>
      </c>
      <c r="F24" s="39">
        <f t="shared" si="2"/>
        <v>0</v>
      </c>
      <c r="G24" s="40">
        <f>COUNTIF(Vertices[In-Degree], "&gt;= " &amp; F24) - COUNTIF(Vertices[In-Degree], "&gt;=" &amp; F25)</f>
        <v>0</v>
      </c>
      <c r="H24" s="39">
        <f t="shared" si="3"/>
        <v>0</v>
      </c>
      <c r="I24" s="40">
        <f>COUNTIF(Vertices[Out-Degree], "&gt;= " &amp; H24) - COUNTIF(Vertices[Out-Degree], "&gt;=" &amp; H25)</f>
        <v>0</v>
      </c>
      <c r="J24" s="39">
        <f t="shared" si="4"/>
        <v>0</v>
      </c>
      <c r="K24" s="40">
        <f>COUNTIF(Vertices[Betweenness Centrality], "&gt;= " &amp; J24) - COUNTIF(Vertices[Betweenness Centrality], "&gt;=" &amp; J25)</f>
        <v>0</v>
      </c>
      <c r="L24" s="39">
        <f t="shared" si="5"/>
        <v>0</v>
      </c>
      <c r="M24" s="40">
        <f>COUNTIF(Vertices[Closeness Centrality], "&gt;= " &amp; L24) - COUNTIF(Vertices[Closeness Centrality], "&gt;=" &amp; L25)</f>
        <v>0</v>
      </c>
      <c r="N24" s="39">
        <f t="shared" si="6"/>
        <v>0</v>
      </c>
      <c r="O24" s="40">
        <f>COUNTIF(Vertices[Eigenvector Centrality], "&gt;= " &amp; N24) - COUNTIF(Vertices[Eigenvector Centrality], "&gt;=" &amp; N25)</f>
        <v>0</v>
      </c>
      <c r="P24" s="39">
        <f t="shared" si="7"/>
        <v>0</v>
      </c>
      <c r="Q24" s="40">
        <f>COUNTIF(Vertices[PageRank], "&gt;= " &amp; P24) - COUNTIF(Vertices[PageRank], "&gt;=" &amp; P25)</f>
        <v>0</v>
      </c>
      <c r="R24" s="39">
        <f t="shared" si="8"/>
        <v>0</v>
      </c>
      <c r="S24" s="45">
        <f>COUNTIF(Vertices[Clustering Coefficient], "&gt;= " &amp; R24) - COUNTIF(Vertices[Clustering Coefficient], "&gt;=" &amp; R25)</f>
        <v>0</v>
      </c>
      <c r="T24" s="39" t="e">
        <f t="shared" ca="1" si="9"/>
        <v>#REF!</v>
      </c>
      <c r="U24" s="40" t="e">
        <f t="shared" ca="1" si="0"/>
        <v>#REF!</v>
      </c>
    </row>
    <row r="25" spans="1:21" x14ac:dyDescent="0.3">
      <c r="A25" s="36"/>
      <c r="B25" s="36"/>
      <c r="D25" s="34">
        <f t="shared" si="1"/>
        <v>0</v>
      </c>
      <c r="E25" s="3">
        <f>COUNTIF(Vertices[Degree], "&gt;= " &amp; D25) - COUNTIF(Vertices[Degree], "&gt;=" &amp; D26)</f>
        <v>0</v>
      </c>
      <c r="F25" s="41">
        <f t="shared" si="2"/>
        <v>0</v>
      </c>
      <c r="G25" s="42">
        <f>COUNTIF(Vertices[In-Degree], "&gt;= " &amp; F25) - COUNTIF(Vertices[In-Degree], "&gt;=" &amp; F26)</f>
        <v>0</v>
      </c>
      <c r="H25" s="41">
        <f t="shared" si="3"/>
        <v>0</v>
      </c>
      <c r="I25" s="42">
        <f>COUNTIF(Vertices[Out-Degree], "&gt;= " &amp; H25) - COUNTIF(Vertices[Out-Degree], "&gt;=" &amp; H26)</f>
        <v>0</v>
      </c>
      <c r="J25" s="41">
        <f t="shared" si="4"/>
        <v>0</v>
      </c>
      <c r="K25" s="42">
        <f>COUNTIF(Vertices[Betweenness Centrality], "&gt;= " &amp; J25) - COUNTIF(Vertices[Betweenness Centrality], "&gt;=" &amp; J26)</f>
        <v>0</v>
      </c>
      <c r="L25" s="41">
        <f t="shared" si="5"/>
        <v>0</v>
      </c>
      <c r="M25" s="42">
        <f>COUNTIF(Vertices[Closeness Centrality], "&gt;= " &amp; L25) - COUNTIF(Vertices[Closeness Centrality], "&gt;=" &amp; L26)</f>
        <v>0</v>
      </c>
      <c r="N25" s="41">
        <f t="shared" si="6"/>
        <v>0</v>
      </c>
      <c r="O25" s="42">
        <f>COUNTIF(Vertices[Eigenvector Centrality], "&gt;= " &amp; N25) - COUNTIF(Vertices[Eigenvector Centrality], "&gt;=" &amp; N26)</f>
        <v>0</v>
      </c>
      <c r="P25" s="41">
        <f t="shared" si="7"/>
        <v>0</v>
      </c>
      <c r="Q25" s="42">
        <f>COUNTIF(Vertices[PageRank], "&gt;= " &amp; P25) - COUNTIF(Vertices[PageRank], "&gt;=" &amp; P26)</f>
        <v>0</v>
      </c>
      <c r="R25" s="41">
        <f t="shared" si="8"/>
        <v>0</v>
      </c>
      <c r="S25" s="46">
        <f>COUNTIF(Vertices[Clustering Coefficient], "&gt;= " &amp; R25) - COUNTIF(Vertices[Clustering Coefficient], "&gt;=" &amp; R26)</f>
        <v>0</v>
      </c>
      <c r="T25" s="41" t="e">
        <f t="shared" ca="1" si="9"/>
        <v>#REF!</v>
      </c>
      <c r="U25" s="42" t="e">
        <f t="shared" ca="1" si="0"/>
        <v>#REF!</v>
      </c>
    </row>
    <row r="26" spans="1:21" x14ac:dyDescent="0.3">
      <c r="A26" s="36"/>
      <c r="B26" s="36"/>
      <c r="D26" s="34">
        <f t="shared" si="1"/>
        <v>0</v>
      </c>
      <c r="E26" s="3">
        <f>COUNTIF(Vertices[Degree], "&gt;= " &amp; D26) - COUNTIF(Vertices[Degree], "&gt;=" &amp; D28)</f>
        <v>0</v>
      </c>
      <c r="F26" s="39">
        <f t="shared" si="2"/>
        <v>0</v>
      </c>
      <c r="G26" s="40">
        <f>COUNTIF(Vertices[In-Degree], "&gt;= " &amp; F26) - COUNTIF(Vertices[In-Degree], "&gt;=" &amp; F28)</f>
        <v>0</v>
      </c>
      <c r="H26" s="39">
        <f t="shared" si="3"/>
        <v>0</v>
      </c>
      <c r="I26" s="40">
        <f>COUNTIF(Vertices[Out-Degree], "&gt;= " &amp; H26) - COUNTIF(Vertices[Out-Degree], "&gt;=" &amp; H28)</f>
        <v>0</v>
      </c>
      <c r="J26" s="39">
        <f t="shared" si="4"/>
        <v>0</v>
      </c>
      <c r="K26" s="40">
        <f>COUNTIF(Vertices[Betweenness Centrality], "&gt;= " &amp; J26) - COUNTIF(Vertices[Betweenness Centrality], "&gt;=" &amp; J28)</f>
        <v>0</v>
      </c>
      <c r="L26" s="39">
        <f t="shared" si="5"/>
        <v>0</v>
      </c>
      <c r="M26" s="40">
        <f>COUNTIF(Vertices[Closeness Centrality], "&gt;= " &amp; L26) - COUNTIF(Vertices[Closeness Centrality], "&gt;=" &amp; L28)</f>
        <v>0</v>
      </c>
      <c r="N26" s="39">
        <f t="shared" si="6"/>
        <v>0</v>
      </c>
      <c r="O26" s="40">
        <f>COUNTIF(Vertices[Eigenvector Centrality], "&gt;= " &amp; N26) - COUNTIF(Vertices[Eigenvector Centrality], "&gt;=" &amp; N28)</f>
        <v>0</v>
      </c>
      <c r="P26" s="39">
        <f t="shared" si="7"/>
        <v>0</v>
      </c>
      <c r="Q26" s="40">
        <f>COUNTIF(Vertices[PageRank], "&gt;= " &amp; P26) - COUNTIF(Vertices[PageRank], "&gt;=" &amp; P28)</f>
        <v>0</v>
      </c>
      <c r="R26" s="39">
        <f t="shared" si="8"/>
        <v>0</v>
      </c>
      <c r="S26" s="45">
        <f>COUNTIF(Vertices[Clustering Coefficient], "&gt;= " &amp; R26) - COUNTIF(Vertices[Clustering Coefficient], "&gt;=" &amp; R28)</f>
        <v>0</v>
      </c>
      <c r="T26" s="39" t="e">
        <f t="shared" ca="1" si="9"/>
        <v>#REF!</v>
      </c>
      <c r="U26" s="40" t="e">
        <f ca="1">COUNTIF(INDIRECT(DynamicFilterSourceColumnRange), "&gt;= " &amp; T26) - COUNTIF(INDIRECT(DynamicFilterSourceColumnRange), "&gt;=" &amp; T28)</f>
        <v>#REF!</v>
      </c>
    </row>
    <row r="27" spans="1:21" x14ac:dyDescent="0.3">
      <c r="A27" s="82"/>
      <c r="B27" s="82"/>
      <c r="D27" s="34"/>
      <c r="E27" s="3">
        <f>COUNTIF(Vertices[Degree], "&gt;= " &amp; D27) - COUNTIF(Vertices[Degree], "&gt;=" &amp; D28)</f>
        <v>0</v>
      </c>
      <c r="F27" s="79"/>
      <c r="G27" s="80">
        <f>COUNTIF(Vertices[In-Degree], "&gt;= " &amp; F27) - COUNTIF(Vertices[In-Degree], "&gt;=" &amp; F28)</f>
        <v>0</v>
      </c>
      <c r="H27" s="79"/>
      <c r="I27" s="80">
        <f>COUNTIF(Vertices[Out-Degree], "&gt;= " &amp; H27) - COUNTIF(Vertices[Out-Degree], "&gt;=" &amp; H28)</f>
        <v>0</v>
      </c>
      <c r="J27" s="79"/>
      <c r="K27" s="80">
        <f>COUNTIF(Vertices[Betweenness Centrality], "&gt;= " &amp; J27) - COUNTIF(Vertices[Betweenness Centrality], "&gt;=" &amp; J28)</f>
        <v>0</v>
      </c>
      <c r="L27" s="79"/>
      <c r="M27" s="80">
        <f>COUNTIF(Vertices[Closeness Centrality], "&gt;= " &amp; L27) - COUNTIF(Vertices[Closeness Centrality], "&gt;=" &amp; L28)</f>
        <v>0</v>
      </c>
      <c r="N27" s="79"/>
      <c r="O27" s="80">
        <f>COUNTIF(Vertices[Eigenvector Centrality], "&gt;= " &amp; N27) - COUNTIF(Vertices[Eigenvector Centrality], "&gt;=" &amp; N28)</f>
        <v>0</v>
      </c>
      <c r="P27" s="79"/>
      <c r="Q27" s="80">
        <f>COUNTIF(Vertices[Eigenvector Centrality], "&gt;= " &amp; P27) - COUNTIF(Vertices[Eigenvector Centrality], "&gt;=" &amp; P28)</f>
        <v>0</v>
      </c>
      <c r="R27" s="79"/>
      <c r="S27" s="81">
        <f>COUNTIF(Vertices[Clustering Coefficient], "&gt;= " &amp; R27) - COUNTIF(Vertices[Clustering Coefficient], "&gt;=" &amp; R28)</f>
        <v>0</v>
      </c>
      <c r="T27" s="79"/>
      <c r="U27" s="80">
        <f ca="1">COUNTIF(Vertices[Clustering Coefficient], "&gt;= " &amp; T27) - COUNTIF(Vertices[Clustering Coefficient], "&gt;=" &amp; T28)</f>
        <v>0</v>
      </c>
    </row>
    <row r="28" spans="1:21" x14ac:dyDescent="0.3">
      <c r="A28" s="36"/>
      <c r="B28" s="36"/>
      <c r="D28" s="34">
        <f>D26+($D$57-$D$2)/BinDivisor</f>
        <v>0</v>
      </c>
      <c r="E28" s="3">
        <f>COUNTIF(Vertices[Degree], "&gt;= " &amp; D28) - COUNTIF(Vertices[Degree], "&gt;=" &amp; D40)</f>
        <v>0</v>
      </c>
      <c r="F28" s="41">
        <f>F26+($F$57-$F$2)/BinDivisor</f>
        <v>0</v>
      </c>
      <c r="G28" s="42">
        <f>COUNTIF(Vertices[In-Degree], "&gt;= " &amp; F28) - COUNTIF(Vertices[In-Degree], "&gt;=" &amp; F40)</f>
        <v>0</v>
      </c>
      <c r="H28" s="41">
        <f>H26+($H$57-$H$2)/BinDivisor</f>
        <v>0</v>
      </c>
      <c r="I28" s="42">
        <f>COUNTIF(Vertices[Out-Degree], "&gt;= " &amp; H28) - COUNTIF(Vertices[Out-Degree], "&gt;=" &amp; H40)</f>
        <v>0</v>
      </c>
      <c r="J28" s="41">
        <f>J26+($J$57-$J$2)/BinDivisor</f>
        <v>0</v>
      </c>
      <c r="K28" s="42">
        <f>COUNTIF(Vertices[Betweenness Centrality], "&gt;= " &amp; J28) - COUNTIF(Vertices[Betweenness Centrality], "&gt;=" &amp; J40)</f>
        <v>0</v>
      </c>
      <c r="L28" s="41">
        <f>L26+($L$57-$L$2)/BinDivisor</f>
        <v>0</v>
      </c>
      <c r="M28" s="42">
        <f>COUNTIF(Vertices[Closeness Centrality], "&gt;= " &amp; L28) - COUNTIF(Vertices[Closeness Centrality], "&gt;=" &amp; L40)</f>
        <v>0</v>
      </c>
      <c r="N28" s="41">
        <f>N26+($N$57-$N$2)/BinDivisor</f>
        <v>0</v>
      </c>
      <c r="O28" s="42">
        <f>COUNTIF(Vertices[Eigenvector Centrality], "&gt;= " &amp; N28) - COUNTIF(Vertices[Eigenvector Centrality], "&gt;=" &amp; N40)</f>
        <v>0</v>
      </c>
      <c r="P28" s="41">
        <f>P26+($P$57-$P$2)/BinDivisor</f>
        <v>0</v>
      </c>
      <c r="Q28" s="42">
        <f>COUNTIF(Vertices[PageRank], "&gt;= " &amp; P28) - COUNTIF(Vertices[PageRank], "&gt;=" &amp; P40)</f>
        <v>0</v>
      </c>
      <c r="R28" s="41">
        <f>R26+($R$57-$R$2)/BinDivisor</f>
        <v>0</v>
      </c>
      <c r="S28" s="46">
        <f>COUNTIF(Vertices[Clustering Coefficient], "&gt;= " &amp; R28) - COUNTIF(Vertices[Clustering Coefficient], "&gt;=" &amp; R40)</f>
        <v>0</v>
      </c>
      <c r="T28" s="41" t="e">
        <f ca="1">T26+($T$57-$T$2)/BinDivisor</f>
        <v>#REF!</v>
      </c>
      <c r="U28" s="42" t="e">
        <f ca="1">COUNTIF(INDIRECT(DynamicFilterSourceColumnRange), "&gt;= " &amp; T28) - COUNTIF(INDIRECT(DynamicFilterSourceColumnRange), "&gt;=" &amp; T40)</f>
        <v>#REF!</v>
      </c>
    </row>
    <row r="29" spans="1:21" x14ac:dyDescent="0.3">
      <c r="A29" s="36"/>
      <c r="B29" s="36"/>
      <c r="D29" s="34"/>
      <c r="E29" s="3">
        <f>COUNTIF(Vertices[Degree], "&gt;= " &amp; D29) - COUNTIF(Vertices[Degree], "&gt;=" &amp; D30)</f>
        <v>0</v>
      </c>
      <c r="F29" s="79"/>
      <c r="G29" s="80">
        <f>COUNTIF(Vertices[In-Degree], "&gt;= " &amp; F29) - COUNTIF(Vertices[In-Degree], "&gt;=" &amp; F30)</f>
        <v>0</v>
      </c>
      <c r="H29" s="79"/>
      <c r="I29" s="80">
        <f>COUNTIF(Vertices[Out-Degree], "&gt;= " &amp; H29) - COUNTIF(Vertices[Out-Degree], "&gt;=" &amp; H30)</f>
        <v>0</v>
      </c>
      <c r="J29" s="79"/>
      <c r="K29" s="80">
        <f>COUNTIF(Vertices[Betweenness Centrality], "&gt;= " &amp; J29) - COUNTIF(Vertices[Betweenness Centrality], "&gt;=" &amp; J30)</f>
        <v>0</v>
      </c>
      <c r="L29" s="79"/>
      <c r="M29" s="80">
        <f>COUNTIF(Vertices[Closeness Centrality], "&gt;= " &amp; L29) - COUNTIF(Vertices[Closeness Centrality], "&gt;=" &amp; L30)</f>
        <v>0</v>
      </c>
      <c r="N29" s="79"/>
      <c r="O29" s="80">
        <f>COUNTIF(Vertices[Eigenvector Centrality], "&gt;= " &amp; N29) - COUNTIF(Vertices[Eigenvector Centrality], "&gt;=" &amp; N30)</f>
        <v>0</v>
      </c>
      <c r="P29" s="79"/>
      <c r="Q29" s="80">
        <f>COUNTIF(Vertices[Eigenvector Centrality], "&gt;= " &amp; P29) - COUNTIF(Vertices[Eigenvector Centrality], "&gt;=" &amp; P30)</f>
        <v>0</v>
      </c>
      <c r="R29" s="79"/>
      <c r="S29" s="81">
        <f>COUNTIF(Vertices[Clustering Coefficient], "&gt;= " &amp; R29) - COUNTIF(Vertices[Clustering Coefficient], "&gt;=" &amp; R30)</f>
        <v>0</v>
      </c>
      <c r="T29" s="79"/>
      <c r="U29" s="80">
        <f>COUNTIF(Vertices[Clustering Coefficient], "&gt;= " &amp; T29) - COUNTIF(Vertices[Clustering Coefficient], "&gt;=" &amp; T30)</f>
        <v>0</v>
      </c>
    </row>
    <row r="30" spans="1:21" x14ac:dyDescent="0.3">
      <c r="A30" s="36"/>
      <c r="B30" s="36"/>
      <c r="D30" s="34"/>
      <c r="E30" s="3">
        <f>COUNTIF(Vertices[Degree], "&gt;= " &amp; D30) - COUNTIF(Vertices[Degree], "&gt;=" &amp; D31)</f>
        <v>0</v>
      </c>
      <c r="F30" s="79"/>
      <c r="G30" s="80">
        <f>COUNTIF(Vertices[In-Degree], "&gt;= " &amp; F30) - COUNTIF(Vertices[In-Degree], "&gt;=" &amp; F31)</f>
        <v>0</v>
      </c>
      <c r="H30" s="79"/>
      <c r="I30" s="80">
        <f>COUNTIF(Vertices[Out-Degree], "&gt;= " &amp; H30) - COUNTIF(Vertices[Out-Degree], "&gt;=" &amp; H31)</f>
        <v>0</v>
      </c>
      <c r="J30" s="79"/>
      <c r="K30" s="80">
        <f>COUNTIF(Vertices[Betweenness Centrality], "&gt;= " &amp; J30) - COUNTIF(Vertices[Betweenness Centrality], "&gt;=" &amp; J31)</f>
        <v>0</v>
      </c>
      <c r="L30" s="79"/>
      <c r="M30" s="80">
        <f>COUNTIF(Vertices[Closeness Centrality], "&gt;= " &amp; L30) - COUNTIF(Vertices[Closeness Centrality], "&gt;=" &amp; L31)</f>
        <v>0</v>
      </c>
      <c r="N30" s="79"/>
      <c r="O30" s="80">
        <f>COUNTIF(Vertices[Eigenvector Centrality], "&gt;= " &amp; N30) - COUNTIF(Vertices[Eigenvector Centrality], "&gt;=" &amp; N31)</f>
        <v>0</v>
      </c>
      <c r="P30" s="79"/>
      <c r="Q30" s="80">
        <f>COUNTIF(Vertices[Eigenvector Centrality], "&gt;= " &amp; P30) - COUNTIF(Vertices[Eigenvector Centrality], "&gt;=" &amp; P31)</f>
        <v>0</v>
      </c>
      <c r="R30" s="79"/>
      <c r="S30" s="81">
        <f>COUNTIF(Vertices[Clustering Coefficient], "&gt;= " &amp; R30) - COUNTIF(Vertices[Clustering Coefficient], "&gt;=" &amp; R31)</f>
        <v>0</v>
      </c>
      <c r="T30" s="79"/>
      <c r="U30" s="80">
        <f>COUNTIF(Vertices[Clustering Coefficient], "&gt;= " &amp; T30) - COUNTIF(Vertices[Clustering Coefficient], "&gt;=" &amp; T31)</f>
        <v>0</v>
      </c>
    </row>
    <row r="31" spans="1:21" x14ac:dyDescent="0.3">
      <c r="A31" s="36"/>
      <c r="B31" s="36"/>
      <c r="D31" s="34"/>
      <c r="E31" s="3">
        <f>COUNTIF(Vertices[Degree], "&gt;= " &amp; D31) - COUNTIF(Vertices[Degree], "&gt;=" &amp; D32)</f>
        <v>0</v>
      </c>
      <c r="F31" s="79"/>
      <c r="G31" s="80">
        <f>COUNTIF(Vertices[In-Degree], "&gt;= " &amp; F31) - COUNTIF(Vertices[In-Degree], "&gt;=" &amp; F32)</f>
        <v>0</v>
      </c>
      <c r="H31" s="79"/>
      <c r="I31" s="80">
        <f>COUNTIF(Vertices[Out-Degree], "&gt;= " &amp; H31) - COUNTIF(Vertices[Out-Degree], "&gt;=" &amp; H32)</f>
        <v>0</v>
      </c>
      <c r="J31" s="79"/>
      <c r="K31" s="80">
        <f>COUNTIF(Vertices[Betweenness Centrality], "&gt;= " &amp; J31) - COUNTIF(Vertices[Betweenness Centrality], "&gt;=" &amp; J32)</f>
        <v>0</v>
      </c>
      <c r="L31" s="79"/>
      <c r="M31" s="80">
        <f>COUNTIF(Vertices[Closeness Centrality], "&gt;= " &amp; L31) - COUNTIF(Vertices[Closeness Centrality], "&gt;=" &amp; L32)</f>
        <v>0</v>
      </c>
      <c r="N31" s="79"/>
      <c r="O31" s="80">
        <f>COUNTIF(Vertices[Eigenvector Centrality], "&gt;= " &amp; N31) - COUNTIF(Vertices[Eigenvector Centrality], "&gt;=" &amp; N32)</f>
        <v>0</v>
      </c>
      <c r="P31" s="79"/>
      <c r="Q31" s="80">
        <f>COUNTIF(Vertices[Eigenvector Centrality], "&gt;= " &amp; P31) - COUNTIF(Vertices[Eigenvector Centrality], "&gt;=" &amp; P32)</f>
        <v>0</v>
      </c>
      <c r="R31" s="79"/>
      <c r="S31" s="81">
        <f>COUNTIF(Vertices[Clustering Coefficient], "&gt;= " &amp; R31) - COUNTIF(Vertices[Clustering Coefficient], "&gt;=" &amp; R32)</f>
        <v>0</v>
      </c>
      <c r="T31" s="79"/>
      <c r="U31" s="80">
        <f>COUNTIF(Vertices[Clustering Coefficient], "&gt;= " &amp; T31) - COUNTIF(Vertices[Clustering Coefficient], "&gt;=" &amp; T32)</f>
        <v>0</v>
      </c>
    </row>
    <row r="32" spans="1:21" x14ac:dyDescent="0.3">
      <c r="A32" s="36"/>
      <c r="B32" s="36"/>
      <c r="D32" s="34"/>
      <c r="E32" s="3">
        <f>COUNTIF(Vertices[Degree], "&gt;= " &amp; D32) - COUNTIF(Vertices[Degree], "&gt;=" &amp; D33)</f>
        <v>0</v>
      </c>
      <c r="F32" s="79"/>
      <c r="G32" s="80">
        <f>COUNTIF(Vertices[In-Degree], "&gt;= " &amp; F32) - COUNTIF(Vertices[In-Degree], "&gt;=" &amp; F33)</f>
        <v>0</v>
      </c>
      <c r="H32" s="79"/>
      <c r="I32" s="80">
        <f>COUNTIF(Vertices[Out-Degree], "&gt;= " &amp; H32) - COUNTIF(Vertices[Out-Degree], "&gt;=" &amp; H33)</f>
        <v>0</v>
      </c>
      <c r="J32" s="79"/>
      <c r="K32" s="80">
        <f>COUNTIF(Vertices[Betweenness Centrality], "&gt;= " &amp; J32) - COUNTIF(Vertices[Betweenness Centrality], "&gt;=" &amp; J33)</f>
        <v>0</v>
      </c>
      <c r="L32" s="79"/>
      <c r="M32" s="80">
        <f>COUNTIF(Vertices[Closeness Centrality], "&gt;= " &amp; L32) - COUNTIF(Vertices[Closeness Centrality], "&gt;=" &amp; L33)</f>
        <v>0</v>
      </c>
      <c r="N32" s="79"/>
      <c r="O32" s="80">
        <f>COUNTIF(Vertices[Eigenvector Centrality], "&gt;= " &amp; N32) - COUNTIF(Vertices[Eigenvector Centrality], "&gt;=" &amp; N33)</f>
        <v>0</v>
      </c>
      <c r="P32" s="79"/>
      <c r="Q32" s="80">
        <f>COUNTIF(Vertices[Eigenvector Centrality], "&gt;= " &amp; P32) - COUNTIF(Vertices[Eigenvector Centrality], "&gt;=" &amp; P33)</f>
        <v>0</v>
      </c>
      <c r="R32" s="79"/>
      <c r="S32" s="81">
        <f>COUNTIF(Vertices[Clustering Coefficient], "&gt;= " &amp; R32) - COUNTIF(Vertices[Clustering Coefficient], "&gt;=" &amp; R33)</f>
        <v>0</v>
      </c>
      <c r="T32" s="79"/>
      <c r="U32" s="80">
        <f>COUNTIF(Vertices[Clustering Coefficient], "&gt;= " &amp; T32) - COUNTIF(Vertices[Clustering Coefficient], "&gt;=" &amp; T33)</f>
        <v>0</v>
      </c>
    </row>
    <row r="33" spans="1:21" x14ac:dyDescent="0.3">
      <c r="A33" s="82"/>
      <c r="B33" s="82"/>
      <c r="D33" s="34"/>
      <c r="E33" s="3">
        <f>COUNTIF(Vertices[Degree], "&gt;= " &amp; D33) - COUNTIF(Vertices[Degree], "&gt;=" &amp; D38)</f>
        <v>0</v>
      </c>
      <c r="F33" s="79"/>
      <c r="G33" s="80">
        <f>COUNTIF(Vertices[In-Degree], "&gt;= " &amp; F33) - COUNTIF(Vertices[In-Degree], "&gt;=" &amp; F38)</f>
        <v>0</v>
      </c>
      <c r="H33" s="79"/>
      <c r="I33" s="80">
        <f>COUNTIF(Vertices[Out-Degree], "&gt;= " &amp; H33) - COUNTIF(Vertices[Out-Degree], "&gt;=" &amp; H38)</f>
        <v>0</v>
      </c>
      <c r="J33" s="79"/>
      <c r="K33" s="80">
        <f>COUNTIF(Vertices[Betweenness Centrality], "&gt;= " &amp; J33) - COUNTIF(Vertices[Betweenness Centrality], "&gt;=" &amp; J38)</f>
        <v>0</v>
      </c>
      <c r="L33" s="79"/>
      <c r="M33" s="80">
        <f>COUNTIF(Vertices[Closeness Centrality], "&gt;= " &amp; L33) - COUNTIF(Vertices[Closeness Centrality], "&gt;=" &amp; L38)</f>
        <v>0</v>
      </c>
      <c r="N33" s="79"/>
      <c r="O33" s="80">
        <f>COUNTIF(Vertices[Eigenvector Centrality], "&gt;= " &amp; N33) - COUNTIF(Vertices[Eigenvector Centrality], "&gt;=" &amp; N38)</f>
        <v>0</v>
      </c>
      <c r="P33" s="79"/>
      <c r="Q33" s="80">
        <f>COUNTIF(Vertices[Eigenvector Centrality], "&gt;= " &amp; P33) - COUNTIF(Vertices[Eigenvector Centrality], "&gt;=" &amp; P38)</f>
        <v>0</v>
      </c>
      <c r="R33" s="79"/>
      <c r="S33" s="81">
        <f>COUNTIF(Vertices[Clustering Coefficient], "&gt;= " &amp; R33) - COUNTIF(Vertices[Clustering Coefficient], "&gt;=" &amp; R38)</f>
        <v>0</v>
      </c>
      <c r="T33" s="79"/>
      <c r="U33" s="80">
        <f>COUNTIF(Vertices[Clustering Coefficient], "&gt;= " &amp; T33) - COUNTIF(Vertices[Clustering Coefficient], "&gt;=" &amp; T38)</f>
        <v>0</v>
      </c>
    </row>
    <row r="34" spans="1:21" x14ac:dyDescent="0.3">
      <c r="A34" s="36"/>
      <c r="B34" s="36"/>
      <c r="D34" s="34"/>
      <c r="E34" s="3">
        <f>COUNTIF(Vertices[Degree], "&gt;= " &amp; D34) - COUNTIF(Vertices[Degree], "&gt;=" &amp; D35)</f>
        <v>0</v>
      </c>
      <c r="F34" s="79"/>
      <c r="G34" s="80">
        <f>COUNTIF(Vertices[In-Degree], "&gt;= " &amp; F34) - COUNTIF(Vertices[In-Degree], "&gt;=" &amp; F35)</f>
        <v>0</v>
      </c>
      <c r="H34" s="79"/>
      <c r="I34" s="80">
        <f>COUNTIF(Vertices[Out-Degree], "&gt;= " &amp; H34) - COUNTIF(Vertices[Out-Degree], "&gt;=" &amp; H35)</f>
        <v>0</v>
      </c>
      <c r="J34" s="79"/>
      <c r="K34" s="80">
        <f>COUNTIF(Vertices[Betweenness Centrality], "&gt;= " &amp; J34) - COUNTIF(Vertices[Betweenness Centrality], "&gt;=" &amp; J35)</f>
        <v>0</v>
      </c>
      <c r="L34" s="79"/>
      <c r="M34" s="80">
        <f>COUNTIF(Vertices[Closeness Centrality], "&gt;= " &amp; L34) - COUNTIF(Vertices[Closeness Centrality], "&gt;=" &amp; L35)</f>
        <v>0</v>
      </c>
      <c r="N34" s="79"/>
      <c r="O34" s="80">
        <f>COUNTIF(Vertices[Eigenvector Centrality], "&gt;= " &amp; N34) - COUNTIF(Vertices[Eigenvector Centrality], "&gt;=" &amp; N35)</f>
        <v>0</v>
      </c>
      <c r="P34" s="79"/>
      <c r="Q34" s="80">
        <f>COUNTIF(Vertices[Eigenvector Centrality], "&gt;= " &amp; P34) - COUNTIF(Vertices[Eigenvector Centrality], "&gt;=" &amp; P35)</f>
        <v>0</v>
      </c>
      <c r="R34" s="79"/>
      <c r="S34" s="81">
        <f>COUNTIF(Vertices[Clustering Coefficient], "&gt;= " &amp; R34) - COUNTIF(Vertices[Clustering Coefficient], "&gt;=" &amp; R35)</f>
        <v>0</v>
      </c>
      <c r="T34" s="79"/>
      <c r="U34" s="80">
        <f>COUNTIF(Vertices[Clustering Coefficient], "&gt;= " &amp; T34) - COUNTIF(Vertices[Clustering Coefficient], "&gt;=" &amp; T35)</f>
        <v>0</v>
      </c>
    </row>
    <row r="35" spans="1:21" x14ac:dyDescent="0.3">
      <c r="A35" s="36"/>
      <c r="B35" s="36"/>
      <c r="D35" s="34"/>
      <c r="E35" s="3">
        <f>COUNTIF(Vertices[Degree], "&gt;= " &amp; D35) - COUNTIF(Vertices[Degree], "&gt;=" &amp; D36)</f>
        <v>0</v>
      </c>
      <c r="F35" s="79"/>
      <c r="G35" s="80">
        <f>COUNTIF(Vertices[In-Degree], "&gt;= " &amp; F35) - COUNTIF(Vertices[In-Degree], "&gt;=" &amp; F36)</f>
        <v>0</v>
      </c>
      <c r="H35" s="79"/>
      <c r="I35" s="80">
        <f>COUNTIF(Vertices[Out-Degree], "&gt;= " &amp; H35) - COUNTIF(Vertices[Out-Degree], "&gt;=" &amp; H36)</f>
        <v>0</v>
      </c>
      <c r="J35" s="79"/>
      <c r="K35" s="80">
        <f>COUNTIF(Vertices[Betweenness Centrality], "&gt;= " &amp; J35) - COUNTIF(Vertices[Betweenness Centrality], "&gt;=" &amp; J36)</f>
        <v>0</v>
      </c>
      <c r="L35" s="79"/>
      <c r="M35" s="80">
        <f>COUNTIF(Vertices[Closeness Centrality], "&gt;= " &amp; L35) - COUNTIF(Vertices[Closeness Centrality], "&gt;=" &amp; L36)</f>
        <v>0</v>
      </c>
      <c r="N35" s="79"/>
      <c r="O35" s="80">
        <f>COUNTIF(Vertices[Eigenvector Centrality], "&gt;= " &amp; N35) - COUNTIF(Vertices[Eigenvector Centrality], "&gt;=" &amp; N36)</f>
        <v>0</v>
      </c>
      <c r="P35" s="79"/>
      <c r="Q35" s="80">
        <f>COUNTIF(Vertices[Eigenvector Centrality], "&gt;= " &amp; P35) - COUNTIF(Vertices[Eigenvector Centrality], "&gt;=" &amp; P36)</f>
        <v>0</v>
      </c>
      <c r="R35" s="79"/>
      <c r="S35" s="81">
        <f>COUNTIF(Vertices[Clustering Coefficient], "&gt;= " &amp; R35) - COUNTIF(Vertices[Clustering Coefficient], "&gt;=" &amp; R36)</f>
        <v>0</v>
      </c>
      <c r="T35" s="79"/>
      <c r="U35" s="80">
        <f>COUNTIF(Vertices[Clustering Coefficient], "&gt;= " &amp; T35) - COUNTIF(Vertices[Clustering Coefficient], "&gt;=" &amp; T36)</f>
        <v>0</v>
      </c>
    </row>
    <row r="36" spans="1:21" x14ac:dyDescent="0.3">
      <c r="A36" s="36"/>
      <c r="B36" s="36"/>
      <c r="D36" s="34"/>
      <c r="E36" s="3">
        <f>COUNTIF(Vertices[Degree], "&gt;= " &amp; D36) - COUNTIF(Vertices[Degree], "&gt;=" &amp; D37)</f>
        <v>0</v>
      </c>
      <c r="F36" s="79"/>
      <c r="G36" s="80">
        <f>COUNTIF(Vertices[In-Degree], "&gt;= " &amp; F36) - COUNTIF(Vertices[In-Degree], "&gt;=" &amp; F37)</f>
        <v>0</v>
      </c>
      <c r="H36" s="79"/>
      <c r="I36" s="80">
        <f>COUNTIF(Vertices[Out-Degree], "&gt;= " &amp; H36) - COUNTIF(Vertices[Out-Degree], "&gt;=" &amp; H37)</f>
        <v>0</v>
      </c>
      <c r="J36" s="79"/>
      <c r="K36" s="80">
        <f>COUNTIF(Vertices[Betweenness Centrality], "&gt;= " &amp; J36) - COUNTIF(Vertices[Betweenness Centrality], "&gt;=" &amp; J37)</f>
        <v>0</v>
      </c>
      <c r="L36" s="79"/>
      <c r="M36" s="80">
        <f>COUNTIF(Vertices[Closeness Centrality], "&gt;= " &amp; L36) - COUNTIF(Vertices[Closeness Centrality], "&gt;=" &amp; L37)</f>
        <v>0</v>
      </c>
      <c r="N36" s="79"/>
      <c r="O36" s="80">
        <f>COUNTIF(Vertices[Eigenvector Centrality], "&gt;= " &amp; N36) - COUNTIF(Vertices[Eigenvector Centrality], "&gt;=" &amp; N37)</f>
        <v>0</v>
      </c>
      <c r="P36" s="79"/>
      <c r="Q36" s="80">
        <f>COUNTIF(Vertices[Eigenvector Centrality], "&gt;= " &amp; P36) - COUNTIF(Vertices[Eigenvector Centrality], "&gt;=" &amp; P37)</f>
        <v>0</v>
      </c>
      <c r="R36" s="79"/>
      <c r="S36" s="81">
        <f>COUNTIF(Vertices[Clustering Coefficient], "&gt;= " &amp; R36) - COUNTIF(Vertices[Clustering Coefficient], "&gt;=" &amp; R37)</f>
        <v>0</v>
      </c>
      <c r="T36" s="79"/>
      <c r="U36" s="80">
        <f>COUNTIF(Vertices[Clustering Coefficient], "&gt;= " &amp; T36) - COUNTIF(Vertices[Clustering Coefficient], "&gt;=" &amp; T37)</f>
        <v>0</v>
      </c>
    </row>
    <row r="37" spans="1:21" x14ac:dyDescent="0.3">
      <c r="A37" s="82"/>
      <c r="B37" s="82"/>
      <c r="D37" s="34"/>
      <c r="E37" s="3">
        <f>COUNTIF(Vertices[Degree], "&gt;= " &amp; D37) - COUNTIF(Vertices[Degree], "&gt;=" &amp; D38)</f>
        <v>0</v>
      </c>
      <c r="F37" s="79"/>
      <c r="G37" s="80">
        <f>COUNTIF(Vertices[In-Degree], "&gt;= " &amp; F37) - COUNTIF(Vertices[In-Degree], "&gt;=" &amp; F38)</f>
        <v>0</v>
      </c>
      <c r="H37" s="79"/>
      <c r="I37" s="80">
        <f>COUNTIF(Vertices[Out-Degree], "&gt;= " &amp; H37) - COUNTIF(Vertices[Out-Degree], "&gt;=" &amp; H38)</f>
        <v>0</v>
      </c>
      <c r="J37" s="79"/>
      <c r="K37" s="80">
        <f>COUNTIF(Vertices[Betweenness Centrality], "&gt;= " &amp; J37) - COUNTIF(Vertices[Betweenness Centrality], "&gt;=" &amp; J38)</f>
        <v>0</v>
      </c>
      <c r="L37" s="79"/>
      <c r="M37" s="80">
        <f>COUNTIF(Vertices[Closeness Centrality], "&gt;= " &amp; L37) - COUNTIF(Vertices[Closeness Centrality], "&gt;=" &amp; L38)</f>
        <v>0</v>
      </c>
      <c r="N37" s="79"/>
      <c r="O37" s="80">
        <f>COUNTIF(Vertices[Eigenvector Centrality], "&gt;= " &amp; N37) - COUNTIF(Vertices[Eigenvector Centrality], "&gt;=" &amp; N38)</f>
        <v>0</v>
      </c>
      <c r="P37" s="79"/>
      <c r="Q37" s="80">
        <f>COUNTIF(Vertices[Eigenvector Centrality], "&gt;= " &amp; P37) - COUNTIF(Vertices[Eigenvector Centrality], "&gt;=" &amp; P38)</f>
        <v>0</v>
      </c>
      <c r="R37" s="79"/>
      <c r="S37" s="81">
        <f>COUNTIF(Vertices[Clustering Coefficient], "&gt;= " &amp; R37) - COUNTIF(Vertices[Clustering Coefficient], "&gt;=" &amp; R38)</f>
        <v>0</v>
      </c>
      <c r="T37" s="79"/>
      <c r="U37" s="80">
        <f>COUNTIF(Vertices[Clustering Coefficient], "&gt;= " &amp; T37) - COUNTIF(Vertices[Clustering Coefficient], "&gt;=" &amp; T38)</f>
        <v>0</v>
      </c>
    </row>
    <row r="38" spans="1:21" x14ac:dyDescent="0.3">
      <c r="A38" s="82"/>
      <c r="B38" s="82"/>
      <c r="D38" s="34"/>
      <c r="E38" s="3">
        <f>COUNTIF(Vertices[Degree], "&gt;= " &amp; D38) - COUNTIF(Vertices[Degree], "&gt;=" &amp; D40)</f>
        <v>0</v>
      </c>
      <c r="F38" s="79"/>
      <c r="G38" s="80">
        <f>COUNTIF(Vertices[In-Degree], "&gt;= " &amp; F38) - COUNTIF(Vertices[In-Degree], "&gt;=" &amp; F40)</f>
        <v>0</v>
      </c>
      <c r="H38" s="79"/>
      <c r="I38" s="80">
        <f>COUNTIF(Vertices[Out-Degree], "&gt;= " &amp; H38) - COUNTIF(Vertices[Out-Degree], "&gt;=" &amp; H40)</f>
        <v>0</v>
      </c>
      <c r="J38" s="79"/>
      <c r="K38" s="80">
        <f>COUNTIF(Vertices[Betweenness Centrality], "&gt;= " &amp; J38) - COUNTIF(Vertices[Betweenness Centrality], "&gt;=" &amp; J40)</f>
        <v>0</v>
      </c>
      <c r="L38" s="79"/>
      <c r="M38" s="80">
        <f>COUNTIF(Vertices[Closeness Centrality], "&gt;= " &amp; L38) - COUNTIF(Vertices[Closeness Centrality], "&gt;=" &amp; L40)</f>
        <v>0</v>
      </c>
      <c r="N38" s="79"/>
      <c r="O38" s="80">
        <f>COUNTIF(Vertices[Eigenvector Centrality], "&gt;= " &amp; N38) - COUNTIF(Vertices[Eigenvector Centrality], "&gt;=" &amp; N40)</f>
        <v>0</v>
      </c>
      <c r="P38" s="79"/>
      <c r="Q38" s="80">
        <f>COUNTIF(Vertices[Eigenvector Centrality], "&gt;= " &amp; P38) - COUNTIF(Vertices[Eigenvector Centrality], "&gt;=" &amp; P40)</f>
        <v>0</v>
      </c>
      <c r="R38" s="79"/>
      <c r="S38" s="81">
        <f>COUNTIF(Vertices[Clustering Coefficient], "&gt;= " &amp; R38) - COUNTIF(Vertices[Clustering Coefficient], "&gt;=" &amp; R40)</f>
        <v>0</v>
      </c>
      <c r="T38" s="79"/>
      <c r="U38" s="80">
        <f ca="1">COUNTIF(Vertices[Clustering Coefficient], "&gt;= " &amp; T38) - COUNTIF(Vertices[Clustering Coefficient], "&gt;=" &amp; T40)</f>
        <v>0</v>
      </c>
    </row>
    <row r="39" spans="1:21" x14ac:dyDescent="0.3">
      <c r="A39" s="82"/>
      <c r="B39" s="82"/>
      <c r="D39" s="34"/>
      <c r="E39" s="3">
        <f>COUNTIF(Vertices[Degree], "&gt;= " &amp; D39) - COUNTIF(Vertices[Degree], "&gt;=" &amp; D40)</f>
        <v>0</v>
      </c>
      <c r="F39" s="79"/>
      <c r="G39" s="80">
        <f>COUNTIF(Vertices[In-Degree], "&gt;= " &amp; F39) - COUNTIF(Vertices[In-Degree], "&gt;=" &amp; F40)</f>
        <v>0</v>
      </c>
      <c r="H39" s="79"/>
      <c r="I39" s="80">
        <f>COUNTIF(Vertices[Out-Degree], "&gt;= " &amp; H39) - COUNTIF(Vertices[Out-Degree], "&gt;=" &amp; H40)</f>
        <v>0</v>
      </c>
      <c r="J39" s="79"/>
      <c r="K39" s="80">
        <f>COUNTIF(Vertices[Betweenness Centrality], "&gt;= " &amp; J39) - COUNTIF(Vertices[Betweenness Centrality], "&gt;=" &amp; J40)</f>
        <v>0</v>
      </c>
      <c r="L39" s="79"/>
      <c r="M39" s="80">
        <f>COUNTIF(Vertices[Closeness Centrality], "&gt;= " &amp; L39) - COUNTIF(Vertices[Closeness Centrality], "&gt;=" &amp; L40)</f>
        <v>0</v>
      </c>
      <c r="N39" s="79"/>
      <c r="O39" s="80">
        <f>COUNTIF(Vertices[Eigenvector Centrality], "&gt;= " &amp; N39) - COUNTIF(Vertices[Eigenvector Centrality], "&gt;=" &amp; N40)</f>
        <v>0</v>
      </c>
      <c r="P39" s="79"/>
      <c r="Q39" s="80">
        <f>COUNTIF(Vertices[Eigenvector Centrality], "&gt;= " &amp; P39) - COUNTIF(Vertices[Eigenvector Centrality], "&gt;=" &amp; P40)</f>
        <v>0</v>
      </c>
      <c r="R39" s="79"/>
      <c r="S39" s="81">
        <f>COUNTIF(Vertices[Clustering Coefficient], "&gt;= " &amp; R39) - COUNTIF(Vertices[Clustering Coefficient], "&gt;=" &amp; R40)</f>
        <v>0</v>
      </c>
      <c r="T39" s="79"/>
      <c r="U39" s="80">
        <f ca="1">COUNTIF(Vertices[Clustering Coefficient], "&gt;= " &amp; T39) - COUNTIF(Vertices[Clustering Coefficient], "&gt;=" &amp; T40)</f>
        <v>0</v>
      </c>
    </row>
    <row r="40" spans="1:21" x14ac:dyDescent="0.3">
      <c r="D40" s="34">
        <f>D28+($D$57-$D$2)/BinDivisor</f>
        <v>0</v>
      </c>
      <c r="E40" s="3">
        <f>COUNTIF(Vertices[Degree], "&gt;= " &amp; D40) - COUNTIF(Vertices[Degree], "&gt;=" &amp; D41)</f>
        <v>0</v>
      </c>
      <c r="F40" s="39">
        <f>F28+($F$57-$F$2)/BinDivisor</f>
        <v>0</v>
      </c>
      <c r="G40" s="40">
        <f>COUNTIF(Vertices[In-Degree], "&gt;= " &amp; F40) - COUNTIF(Vertices[In-Degree], "&gt;=" &amp; F41)</f>
        <v>0</v>
      </c>
      <c r="H40" s="39">
        <f>H28+($H$57-$H$2)/BinDivisor</f>
        <v>0</v>
      </c>
      <c r="I40" s="40">
        <f>COUNTIF(Vertices[Out-Degree], "&gt;= " &amp; H40) - COUNTIF(Vertices[Out-Degree], "&gt;=" &amp; H41)</f>
        <v>0</v>
      </c>
      <c r="J40" s="39">
        <f>J28+($J$57-$J$2)/BinDivisor</f>
        <v>0</v>
      </c>
      <c r="K40" s="40">
        <f>COUNTIF(Vertices[Betweenness Centrality], "&gt;= " &amp; J40) - COUNTIF(Vertices[Betweenness Centrality], "&gt;=" &amp; J41)</f>
        <v>0</v>
      </c>
      <c r="L40" s="39">
        <f>L28+($L$57-$L$2)/BinDivisor</f>
        <v>0</v>
      </c>
      <c r="M40" s="40">
        <f>COUNTIF(Vertices[Closeness Centrality], "&gt;= " &amp; L40) - COUNTIF(Vertices[Closeness Centrality], "&gt;=" &amp; L41)</f>
        <v>0</v>
      </c>
      <c r="N40" s="39">
        <f>N28+($N$57-$N$2)/BinDivisor</f>
        <v>0</v>
      </c>
      <c r="O40" s="40">
        <f>COUNTIF(Vertices[Eigenvector Centrality], "&gt;= " &amp; N40) - COUNTIF(Vertices[Eigenvector Centrality], "&gt;=" &amp; N41)</f>
        <v>0</v>
      </c>
      <c r="P40" s="39">
        <f>P28+($P$57-$P$2)/BinDivisor</f>
        <v>0</v>
      </c>
      <c r="Q40" s="40">
        <f>COUNTIF(Vertices[PageRank], "&gt;= " &amp; P40) - COUNTIF(Vertices[PageRank], "&gt;=" &amp; P41)</f>
        <v>0</v>
      </c>
      <c r="R40" s="39">
        <f>R28+($R$57-$R$2)/BinDivisor</f>
        <v>0</v>
      </c>
      <c r="S40" s="45">
        <f>COUNTIF(Vertices[Clustering Coefficient], "&gt;= " &amp; R40) - COUNTIF(Vertices[Clustering Coefficient], "&gt;=" &amp; R41)</f>
        <v>0</v>
      </c>
      <c r="T40" s="39" t="e">
        <f ca="1">T28+($T$57-$T$2)/BinDivisor</f>
        <v>#REF!</v>
      </c>
      <c r="U40" s="40" t="e">
        <f t="shared" ca="1" si="0"/>
        <v>#REF!</v>
      </c>
    </row>
    <row r="41" spans="1:21" x14ac:dyDescent="0.3">
      <c r="A41" t="s">
        <v>163</v>
      </c>
      <c r="B41" t="s">
        <v>17</v>
      </c>
      <c r="D41" s="34">
        <f t="shared" ref="D41:D56" si="10">D40+($D$57-$D$2)/BinDivisor</f>
        <v>0</v>
      </c>
      <c r="E41" s="3">
        <f>COUNTIF(Vertices[Degree], "&gt;= " &amp; D41) - COUNTIF(Vertices[Degree], "&gt;=" &amp; D42)</f>
        <v>0</v>
      </c>
      <c r="F41" s="41">
        <f t="shared" ref="F41:F56" si="11">F40+($F$57-$F$2)/BinDivisor</f>
        <v>0</v>
      </c>
      <c r="G41" s="42">
        <f>COUNTIF(Vertices[In-Degree], "&gt;= " &amp; F41) - COUNTIF(Vertices[In-Degree], "&gt;=" &amp; F42)</f>
        <v>0</v>
      </c>
      <c r="H41" s="41">
        <f t="shared" ref="H41:H56" si="12">H40+($H$57-$H$2)/BinDivisor</f>
        <v>0</v>
      </c>
      <c r="I41" s="42">
        <f>COUNTIF(Vertices[Out-Degree], "&gt;= " &amp; H41) - COUNTIF(Vertices[Out-Degree], "&gt;=" &amp; H42)</f>
        <v>0</v>
      </c>
      <c r="J41" s="41">
        <f t="shared" ref="J41:J56" si="13">J40+($J$57-$J$2)/BinDivisor</f>
        <v>0</v>
      </c>
      <c r="K41" s="42">
        <f>COUNTIF(Vertices[Betweenness Centrality], "&gt;= " &amp; J41) - COUNTIF(Vertices[Betweenness Centrality], "&gt;=" &amp; J42)</f>
        <v>0</v>
      </c>
      <c r="L41" s="41">
        <f t="shared" ref="L41:L56" si="14">L40+($L$57-$L$2)/BinDivisor</f>
        <v>0</v>
      </c>
      <c r="M41" s="42">
        <f>COUNTIF(Vertices[Closeness Centrality], "&gt;= " &amp; L41) - COUNTIF(Vertices[Closeness Centrality], "&gt;=" &amp; L42)</f>
        <v>0</v>
      </c>
      <c r="N41" s="41">
        <f t="shared" ref="N41:N56" si="15">N40+($N$57-$N$2)/BinDivisor</f>
        <v>0</v>
      </c>
      <c r="O41" s="42">
        <f>COUNTIF(Vertices[Eigenvector Centrality], "&gt;= " &amp; N41) - COUNTIF(Vertices[Eigenvector Centrality], "&gt;=" &amp; N42)</f>
        <v>0</v>
      </c>
      <c r="P41" s="41">
        <f t="shared" ref="P41:P56" si="16">P40+($P$57-$P$2)/BinDivisor</f>
        <v>0</v>
      </c>
      <c r="Q41" s="42">
        <f>COUNTIF(Vertices[PageRank], "&gt;= " &amp; P41) - COUNTIF(Vertices[PageRank], "&gt;=" &amp; P42)</f>
        <v>0</v>
      </c>
      <c r="R41" s="41">
        <f t="shared" ref="R41:R56" si="17">R40+($R$57-$R$2)/BinDivisor</f>
        <v>0</v>
      </c>
      <c r="S41" s="46">
        <f>COUNTIF(Vertices[Clustering Coefficient], "&gt;= " &amp; R41) - COUNTIF(Vertices[Clustering Coefficient], "&gt;=" &amp; R42)</f>
        <v>0</v>
      </c>
      <c r="T41" s="41" t="e">
        <f t="shared" ref="T41:T56" ca="1" si="18">T40+($T$57-$T$2)/BinDivisor</f>
        <v>#REF!</v>
      </c>
      <c r="U41" s="42" t="e">
        <f t="shared" ca="1" si="0"/>
        <v>#REF!</v>
      </c>
    </row>
    <row r="42" spans="1:21" x14ac:dyDescent="0.3">
      <c r="A42" s="35"/>
      <c r="B42" s="35"/>
      <c r="D42" s="34">
        <f t="shared" si="10"/>
        <v>0</v>
      </c>
      <c r="E42" s="3">
        <f>COUNTIF(Vertices[Degree], "&gt;= " &amp; D42) - COUNTIF(Vertices[Degree], "&gt;=" &amp; D43)</f>
        <v>0</v>
      </c>
      <c r="F42" s="39">
        <f t="shared" si="11"/>
        <v>0</v>
      </c>
      <c r="G42" s="40">
        <f>COUNTIF(Vertices[In-Degree], "&gt;= " &amp; F42) - COUNTIF(Vertices[In-Degree], "&gt;=" &amp; F43)</f>
        <v>0</v>
      </c>
      <c r="H42" s="39">
        <f t="shared" si="12"/>
        <v>0</v>
      </c>
      <c r="I42" s="40">
        <f>COUNTIF(Vertices[Out-Degree], "&gt;= " &amp; H42) - COUNTIF(Vertices[Out-Degree], "&gt;=" &amp; H43)</f>
        <v>0</v>
      </c>
      <c r="J42" s="39">
        <f t="shared" si="13"/>
        <v>0</v>
      </c>
      <c r="K42" s="40">
        <f>COUNTIF(Vertices[Betweenness Centrality], "&gt;= " &amp; J42) - COUNTIF(Vertices[Betweenness Centrality], "&gt;=" &amp; J43)</f>
        <v>0</v>
      </c>
      <c r="L42" s="39">
        <f t="shared" si="14"/>
        <v>0</v>
      </c>
      <c r="M42" s="40">
        <f>COUNTIF(Vertices[Closeness Centrality], "&gt;= " &amp; L42) - COUNTIF(Vertices[Closeness Centrality], "&gt;=" &amp; L43)</f>
        <v>0</v>
      </c>
      <c r="N42" s="39">
        <f t="shared" si="15"/>
        <v>0</v>
      </c>
      <c r="O42" s="40">
        <f>COUNTIF(Vertices[Eigenvector Centrality], "&gt;= " &amp; N42) - COUNTIF(Vertices[Eigenvector Centrality], "&gt;=" &amp; N43)</f>
        <v>0</v>
      </c>
      <c r="P42" s="39">
        <f t="shared" si="16"/>
        <v>0</v>
      </c>
      <c r="Q42" s="40">
        <f>COUNTIF(Vertices[PageRank], "&gt;= " &amp; P42) - COUNTIF(Vertices[PageRank], "&gt;=" &amp; P43)</f>
        <v>0</v>
      </c>
      <c r="R42" s="39">
        <f t="shared" si="17"/>
        <v>0</v>
      </c>
      <c r="S42" s="45">
        <f>COUNTIF(Vertices[Clustering Coefficient], "&gt;= " &amp; R42) - COUNTIF(Vertices[Clustering Coefficient], "&gt;=" &amp; R43)</f>
        <v>0</v>
      </c>
      <c r="T42" s="39" t="e">
        <f t="shared" ca="1" si="18"/>
        <v>#REF!</v>
      </c>
      <c r="U42" s="40" t="e">
        <f t="shared" ca="1" si="0"/>
        <v>#REF!</v>
      </c>
    </row>
    <row r="43" spans="1:21" x14ac:dyDescent="0.3">
      <c r="A43" s="35"/>
      <c r="B43" s="35"/>
      <c r="D43" s="34">
        <f t="shared" si="10"/>
        <v>0</v>
      </c>
      <c r="E43" s="3">
        <f>COUNTIF(Vertices[Degree], "&gt;= " &amp; D43) - COUNTIF(Vertices[Degree], "&gt;=" &amp; D44)</f>
        <v>0</v>
      </c>
      <c r="F43" s="41">
        <f t="shared" si="11"/>
        <v>0</v>
      </c>
      <c r="G43" s="42">
        <f>COUNTIF(Vertices[In-Degree], "&gt;= " &amp; F43) - COUNTIF(Vertices[In-Degree], "&gt;=" &amp; F44)</f>
        <v>0</v>
      </c>
      <c r="H43" s="41">
        <f t="shared" si="12"/>
        <v>0</v>
      </c>
      <c r="I43" s="42">
        <f>COUNTIF(Vertices[Out-Degree], "&gt;= " &amp; H43) - COUNTIF(Vertices[Out-Degree], "&gt;=" &amp; H44)</f>
        <v>0</v>
      </c>
      <c r="J43" s="41">
        <f t="shared" si="13"/>
        <v>0</v>
      </c>
      <c r="K43" s="42">
        <f>COUNTIF(Vertices[Betweenness Centrality], "&gt;= " &amp; J43) - COUNTIF(Vertices[Betweenness Centrality], "&gt;=" &amp; J44)</f>
        <v>0</v>
      </c>
      <c r="L43" s="41">
        <f t="shared" si="14"/>
        <v>0</v>
      </c>
      <c r="M43" s="42">
        <f>COUNTIF(Vertices[Closeness Centrality], "&gt;= " &amp; L43) - COUNTIF(Vertices[Closeness Centrality], "&gt;=" &amp; L44)</f>
        <v>0</v>
      </c>
      <c r="N43" s="41">
        <f t="shared" si="15"/>
        <v>0</v>
      </c>
      <c r="O43" s="42">
        <f>COUNTIF(Vertices[Eigenvector Centrality], "&gt;= " &amp; N43) - COUNTIF(Vertices[Eigenvector Centrality], "&gt;=" &amp; N44)</f>
        <v>0</v>
      </c>
      <c r="P43" s="41">
        <f t="shared" si="16"/>
        <v>0</v>
      </c>
      <c r="Q43" s="42">
        <f>COUNTIF(Vertices[PageRank], "&gt;= " &amp; P43) - COUNTIF(Vertices[PageRank], "&gt;=" &amp; P44)</f>
        <v>0</v>
      </c>
      <c r="R43" s="41">
        <f t="shared" si="17"/>
        <v>0</v>
      </c>
      <c r="S43" s="46">
        <f>COUNTIF(Vertices[Clustering Coefficient], "&gt;= " &amp; R43) - COUNTIF(Vertices[Clustering Coefficient], "&gt;=" &amp; R44)</f>
        <v>0</v>
      </c>
      <c r="T43" s="41" t="e">
        <f t="shared" ca="1" si="18"/>
        <v>#REF!</v>
      </c>
      <c r="U43" s="42" t="e">
        <f t="shared" ca="1" si="0"/>
        <v>#REF!</v>
      </c>
    </row>
    <row r="44" spans="1:21" x14ac:dyDescent="0.3">
      <c r="A44" s="35"/>
      <c r="B44" s="35"/>
      <c r="D44" s="34">
        <f t="shared" si="10"/>
        <v>0</v>
      </c>
      <c r="E44" s="3">
        <f>COUNTIF(Vertices[Degree], "&gt;= " &amp; D44) - COUNTIF(Vertices[Degree], "&gt;=" &amp; D45)</f>
        <v>0</v>
      </c>
      <c r="F44" s="39">
        <f t="shared" si="11"/>
        <v>0</v>
      </c>
      <c r="G44" s="40">
        <f>COUNTIF(Vertices[In-Degree], "&gt;= " &amp; F44) - COUNTIF(Vertices[In-Degree], "&gt;=" &amp; F45)</f>
        <v>0</v>
      </c>
      <c r="H44" s="39">
        <f t="shared" si="12"/>
        <v>0</v>
      </c>
      <c r="I44" s="40">
        <f>COUNTIF(Vertices[Out-Degree], "&gt;= " &amp; H44) - COUNTIF(Vertices[Out-Degree], "&gt;=" &amp; H45)</f>
        <v>0</v>
      </c>
      <c r="J44" s="39">
        <f t="shared" si="13"/>
        <v>0</v>
      </c>
      <c r="K44" s="40">
        <f>COUNTIF(Vertices[Betweenness Centrality], "&gt;= " &amp; J44) - COUNTIF(Vertices[Betweenness Centrality], "&gt;=" &amp; J45)</f>
        <v>0</v>
      </c>
      <c r="L44" s="39">
        <f t="shared" si="14"/>
        <v>0</v>
      </c>
      <c r="M44" s="40">
        <f>COUNTIF(Vertices[Closeness Centrality], "&gt;= " &amp; L44) - COUNTIF(Vertices[Closeness Centrality], "&gt;=" &amp; L45)</f>
        <v>0</v>
      </c>
      <c r="N44" s="39">
        <f t="shared" si="15"/>
        <v>0</v>
      </c>
      <c r="O44" s="40">
        <f>COUNTIF(Vertices[Eigenvector Centrality], "&gt;= " &amp; N44) - COUNTIF(Vertices[Eigenvector Centrality], "&gt;=" &amp; N45)</f>
        <v>0</v>
      </c>
      <c r="P44" s="39">
        <f t="shared" si="16"/>
        <v>0</v>
      </c>
      <c r="Q44" s="40">
        <f>COUNTIF(Vertices[PageRank], "&gt;= " &amp; P44) - COUNTIF(Vertices[PageRank], "&gt;=" &amp; P45)</f>
        <v>0</v>
      </c>
      <c r="R44" s="39">
        <f t="shared" si="17"/>
        <v>0</v>
      </c>
      <c r="S44" s="45">
        <f>COUNTIF(Vertices[Clustering Coefficient], "&gt;= " &amp; R44) - COUNTIF(Vertices[Clustering Coefficient], "&gt;=" &amp; R45)</f>
        <v>0</v>
      </c>
      <c r="T44" s="39" t="e">
        <f t="shared" ca="1" si="18"/>
        <v>#REF!</v>
      </c>
      <c r="U44" s="40" t="e">
        <f t="shared" ca="1" si="0"/>
        <v>#REF!</v>
      </c>
    </row>
    <row r="45" spans="1:21" x14ac:dyDescent="0.3">
      <c r="D45" s="34">
        <f t="shared" si="10"/>
        <v>0</v>
      </c>
      <c r="E45" s="3">
        <f>COUNTIF(Vertices[Degree], "&gt;= " &amp; D45) - COUNTIF(Vertices[Degree], "&gt;=" &amp; D46)</f>
        <v>0</v>
      </c>
      <c r="F45" s="41">
        <f t="shared" si="11"/>
        <v>0</v>
      </c>
      <c r="G45" s="42">
        <f>COUNTIF(Vertices[In-Degree], "&gt;= " &amp; F45) - COUNTIF(Vertices[In-Degree], "&gt;=" &amp; F46)</f>
        <v>0</v>
      </c>
      <c r="H45" s="41">
        <f t="shared" si="12"/>
        <v>0</v>
      </c>
      <c r="I45" s="42">
        <f>COUNTIF(Vertices[Out-Degree], "&gt;= " &amp; H45) - COUNTIF(Vertices[Out-Degree], "&gt;=" &amp; H46)</f>
        <v>0</v>
      </c>
      <c r="J45" s="41">
        <f t="shared" si="13"/>
        <v>0</v>
      </c>
      <c r="K45" s="42">
        <f>COUNTIF(Vertices[Betweenness Centrality], "&gt;= " &amp; J45) - COUNTIF(Vertices[Betweenness Centrality], "&gt;=" &amp; J46)</f>
        <v>0</v>
      </c>
      <c r="L45" s="41">
        <f t="shared" si="14"/>
        <v>0</v>
      </c>
      <c r="M45" s="42">
        <f>COUNTIF(Vertices[Closeness Centrality], "&gt;= " &amp; L45) - COUNTIF(Vertices[Closeness Centrality], "&gt;=" &amp; L46)</f>
        <v>0</v>
      </c>
      <c r="N45" s="41">
        <f t="shared" si="15"/>
        <v>0</v>
      </c>
      <c r="O45" s="42">
        <f>COUNTIF(Vertices[Eigenvector Centrality], "&gt;= " &amp; N45) - COUNTIF(Vertices[Eigenvector Centrality], "&gt;=" &amp; N46)</f>
        <v>0</v>
      </c>
      <c r="P45" s="41">
        <f t="shared" si="16"/>
        <v>0</v>
      </c>
      <c r="Q45" s="42">
        <f>COUNTIF(Vertices[PageRank], "&gt;= " &amp; P45) - COUNTIF(Vertices[PageRank], "&gt;=" &amp; P46)</f>
        <v>0</v>
      </c>
      <c r="R45" s="41">
        <f t="shared" si="17"/>
        <v>0</v>
      </c>
      <c r="S45" s="46">
        <f>COUNTIF(Vertices[Clustering Coefficient], "&gt;= " &amp; R45) - COUNTIF(Vertices[Clustering Coefficient], "&gt;=" &amp; R46)</f>
        <v>0</v>
      </c>
      <c r="T45" s="41" t="e">
        <f t="shared" ca="1" si="18"/>
        <v>#REF!</v>
      </c>
      <c r="U45" s="42" t="e">
        <f t="shared" ca="1" si="0"/>
        <v>#REF!</v>
      </c>
    </row>
    <row r="46" spans="1:21" x14ac:dyDescent="0.3">
      <c r="D46" s="34">
        <f t="shared" si="10"/>
        <v>0</v>
      </c>
      <c r="E46" s="3">
        <f>COUNTIF(Vertices[Degree], "&gt;= " &amp; D46) - COUNTIF(Vertices[Degree], "&gt;=" &amp; D47)</f>
        <v>0</v>
      </c>
      <c r="F46" s="39">
        <f t="shared" si="11"/>
        <v>0</v>
      </c>
      <c r="G46" s="40">
        <f>COUNTIF(Vertices[In-Degree], "&gt;= " &amp; F46) - COUNTIF(Vertices[In-Degree], "&gt;=" &amp; F47)</f>
        <v>0</v>
      </c>
      <c r="H46" s="39">
        <f t="shared" si="12"/>
        <v>0</v>
      </c>
      <c r="I46" s="40">
        <f>COUNTIF(Vertices[Out-Degree], "&gt;= " &amp; H46) - COUNTIF(Vertices[Out-Degree], "&gt;=" &amp; H47)</f>
        <v>0</v>
      </c>
      <c r="J46" s="39">
        <f t="shared" si="13"/>
        <v>0</v>
      </c>
      <c r="K46" s="40">
        <f>COUNTIF(Vertices[Betweenness Centrality], "&gt;= " &amp; J46) - COUNTIF(Vertices[Betweenness Centrality], "&gt;=" &amp; J47)</f>
        <v>0</v>
      </c>
      <c r="L46" s="39">
        <f t="shared" si="14"/>
        <v>0</v>
      </c>
      <c r="M46" s="40">
        <f>COUNTIF(Vertices[Closeness Centrality], "&gt;= " &amp; L46) - COUNTIF(Vertices[Closeness Centrality], "&gt;=" &amp; L47)</f>
        <v>0</v>
      </c>
      <c r="N46" s="39">
        <f t="shared" si="15"/>
        <v>0</v>
      </c>
      <c r="O46" s="40">
        <f>COUNTIF(Vertices[Eigenvector Centrality], "&gt;= " &amp; N46) - COUNTIF(Vertices[Eigenvector Centrality], "&gt;=" &amp; N47)</f>
        <v>0</v>
      </c>
      <c r="P46" s="39">
        <f t="shared" si="16"/>
        <v>0</v>
      </c>
      <c r="Q46" s="40">
        <f>COUNTIF(Vertices[PageRank], "&gt;= " &amp; P46) - COUNTIF(Vertices[PageRank], "&gt;=" &amp; P47)</f>
        <v>0</v>
      </c>
      <c r="R46" s="39">
        <f t="shared" si="17"/>
        <v>0</v>
      </c>
      <c r="S46" s="45">
        <f>COUNTIF(Vertices[Clustering Coefficient], "&gt;= " &amp; R46) - COUNTIF(Vertices[Clustering Coefficient], "&gt;=" &amp; R47)</f>
        <v>0</v>
      </c>
      <c r="T46" s="39" t="e">
        <f t="shared" ca="1" si="18"/>
        <v>#REF!</v>
      </c>
      <c r="U46" s="40" t="e">
        <f t="shared" ca="1" si="0"/>
        <v>#REF!</v>
      </c>
    </row>
    <row r="47" spans="1:21" x14ac:dyDescent="0.3">
      <c r="D47" s="34">
        <f t="shared" si="10"/>
        <v>0</v>
      </c>
      <c r="E47" s="3">
        <f>COUNTIF(Vertices[Degree], "&gt;= " &amp; D47) - COUNTIF(Vertices[Degree], "&gt;=" &amp; D48)</f>
        <v>0</v>
      </c>
      <c r="F47" s="41">
        <f t="shared" si="11"/>
        <v>0</v>
      </c>
      <c r="G47" s="42">
        <f>COUNTIF(Vertices[In-Degree], "&gt;= " &amp; F47) - COUNTIF(Vertices[In-Degree], "&gt;=" &amp; F48)</f>
        <v>0</v>
      </c>
      <c r="H47" s="41">
        <f t="shared" si="12"/>
        <v>0</v>
      </c>
      <c r="I47" s="42">
        <f>COUNTIF(Vertices[Out-Degree], "&gt;= " &amp; H47) - COUNTIF(Vertices[Out-Degree], "&gt;=" &amp; H48)</f>
        <v>0</v>
      </c>
      <c r="J47" s="41">
        <f t="shared" si="13"/>
        <v>0</v>
      </c>
      <c r="K47" s="42">
        <f>COUNTIF(Vertices[Betweenness Centrality], "&gt;= " &amp; J47) - COUNTIF(Vertices[Betweenness Centrality], "&gt;=" &amp; J48)</f>
        <v>0</v>
      </c>
      <c r="L47" s="41">
        <f t="shared" si="14"/>
        <v>0</v>
      </c>
      <c r="M47" s="42">
        <f>COUNTIF(Vertices[Closeness Centrality], "&gt;= " &amp; L47) - COUNTIF(Vertices[Closeness Centrality], "&gt;=" &amp; L48)</f>
        <v>0</v>
      </c>
      <c r="N47" s="41">
        <f t="shared" si="15"/>
        <v>0</v>
      </c>
      <c r="O47" s="42">
        <f>COUNTIF(Vertices[Eigenvector Centrality], "&gt;= " &amp; N47) - COUNTIF(Vertices[Eigenvector Centrality], "&gt;=" &amp; N48)</f>
        <v>0</v>
      </c>
      <c r="P47" s="41">
        <f t="shared" si="16"/>
        <v>0</v>
      </c>
      <c r="Q47" s="42">
        <f>COUNTIF(Vertices[PageRank], "&gt;= " &amp; P47) - COUNTIF(Vertices[PageRank], "&gt;=" &amp; P48)</f>
        <v>0</v>
      </c>
      <c r="R47" s="41">
        <f t="shared" si="17"/>
        <v>0</v>
      </c>
      <c r="S47" s="46">
        <f>COUNTIF(Vertices[Clustering Coefficient], "&gt;= " &amp; R47) - COUNTIF(Vertices[Clustering Coefficient], "&gt;=" &amp; R48)</f>
        <v>0</v>
      </c>
      <c r="T47" s="41" t="e">
        <f t="shared" ca="1" si="18"/>
        <v>#REF!</v>
      </c>
      <c r="U47" s="42" t="e">
        <f t="shared" ca="1" si="0"/>
        <v>#REF!</v>
      </c>
    </row>
    <row r="48" spans="1:21" x14ac:dyDescent="0.3">
      <c r="D48" s="34">
        <f t="shared" si="10"/>
        <v>0</v>
      </c>
      <c r="E48" s="3">
        <f>COUNTIF(Vertices[Degree], "&gt;= " &amp; D48) - COUNTIF(Vertices[Degree], "&gt;=" &amp; D49)</f>
        <v>0</v>
      </c>
      <c r="F48" s="39">
        <f t="shared" si="11"/>
        <v>0</v>
      </c>
      <c r="G48" s="40">
        <f>COUNTIF(Vertices[In-Degree], "&gt;= " &amp; F48) - COUNTIF(Vertices[In-Degree], "&gt;=" &amp; F49)</f>
        <v>0</v>
      </c>
      <c r="H48" s="39">
        <f t="shared" si="12"/>
        <v>0</v>
      </c>
      <c r="I48" s="40">
        <f>COUNTIF(Vertices[Out-Degree], "&gt;= " &amp; H48) - COUNTIF(Vertices[Out-Degree], "&gt;=" &amp; H49)</f>
        <v>0</v>
      </c>
      <c r="J48" s="39">
        <f t="shared" si="13"/>
        <v>0</v>
      </c>
      <c r="K48" s="40">
        <f>COUNTIF(Vertices[Betweenness Centrality], "&gt;= " &amp; J48) - COUNTIF(Vertices[Betweenness Centrality], "&gt;=" &amp; J49)</f>
        <v>0</v>
      </c>
      <c r="L48" s="39">
        <f t="shared" si="14"/>
        <v>0</v>
      </c>
      <c r="M48" s="40">
        <f>COUNTIF(Vertices[Closeness Centrality], "&gt;= " &amp; L48) - COUNTIF(Vertices[Closeness Centrality], "&gt;=" &amp; L49)</f>
        <v>0</v>
      </c>
      <c r="N48" s="39">
        <f t="shared" si="15"/>
        <v>0</v>
      </c>
      <c r="O48" s="40">
        <f>COUNTIF(Vertices[Eigenvector Centrality], "&gt;= " &amp; N48) - COUNTIF(Vertices[Eigenvector Centrality], "&gt;=" &amp; N49)</f>
        <v>0</v>
      </c>
      <c r="P48" s="39">
        <f t="shared" si="16"/>
        <v>0</v>
      </c>
      <c r="Q48" s="40">
        <f>COUNTIF(Vertices[PageRank], "&gt;= " &amp; P48) - COUNTIF(Vertices[PageRank], "&gt;=" &amp; P49)</f>
        <v>0</v>
      </c>
      <c r="R48" s="39">
        <f t="shared" si="17"/>
        <v>0</v>
      </c>
      <c r="S48" s="45">
        <f>COUNTIF(Vertices[Clustering Coefficient], "&gt;= " &amp; R48) - COUNTIF(Vertices[Clustering Coefficient], "&gt;=" &amp; R49)</f>
        <v>0</v>
      </c>
      <c r="T48" s="39" t="e">
        <f t="shared" ca="1" si="18"/>
        <v>#REF!</v>
      </c>
      <c r="U48" s="40" t="e">
        <f t="shared" ca="1" si="0"/>
        <v>#REF!</v>
      </c>
    </row>
    <row r="49" spans="1:21" x14ac:dyDescent="0.3">
      <c r="D49" s="34">
        <f t="shared" si="10"/>
        <v>0</v>
      </c>
      <c r="E49" s="3">
        <f>COUNTIF(Vertices[Degree], "&gt;= " &amp; D49) - COUNTIF(Vertices[Degree], "&gt;=" &amp; D50)</f>
        <v>0</v>
      </c>
      <c r="F49" s="41">
        <f t="shared" si="11"/>
        <v>0</v>
      </c>
      <c r="G49" s="42">
        <f>COUNTIF(Vertices[In-Degree], "&gt;= " &amp; F49) - COUNTIF(Vertices[In-Degree], "&gt;=" &amp; F50)</f>
        <v>0</v>
      </c>
      <c r="H49" s="41">
        <f t="shared" si="12"/>
        <v>0</v>
      </c>
      <c r="I49" s="42">
        <f>COUNTIF(Vertices[Out-Degree], "&gt;= " &amp; H49) - COUNTIF(Vertices[Out-Degree], "&gt;=" &amp; H50)</f>
        <v>0</v>
      </c>
      <c r="J49" s="41">
        <f t="shared" si="13"/>
        <v>0</v>
      </c>
      <c r="K49" s="42">
        <f>COUNTIF(Vertices[Betweenness Centrality], "&gt;= " &amp; J49) - COUNTIF(Vertices[Betweenness Centrality], "&gt;=" &amp; J50)</f>
        <v>0</v>
      </c>
      <c r="L49" s="41">
        <f t="shared" si="14"/>
        <v>0</v>
      </c>
      <c r="M49" s="42">
        <f>COUNTIF(Vertices[Closeness Centrality], "&gt;= " &amp; L49) - COUNTIF(Vertices[Closeness Centrality], "&gt;=" &amp; L50)</f>
        <v>0</v>
      </c>
      <c r="N49" s="41">
        <f t="shared" si="15"/>
        <v>0</v>
      </c>
      <c r="O49" s="42">
        <f>COUNTIF(Vertices[Eigenvector Centrality], "&gt;= " &amp; N49) - COUNTIF(Vertices[Eigenvector Centrality], "&gt;=" &amp; N50)</f>
        <v>0</v>
      </c>
      <c r="P49" s="41">
        <f t="shared" si="16"/>
        <v>0</v>
      </c>
      <c r="Q49" s="42">
        <f>COUNTIF(Vertices[PageRank], "&gt;= " &amp; P49) - COUNTIF(Vertices[PageRank], "&gt;=" &amp; P50)</f>
        <v>0</v>
      </c>
      <c r="R49" s="41">
        <f t="shared" si="17"/>
        <v>0</v>
      </c>
      <c r="S49" s="46">
        <f>COUNTIF(Vertices[Clustering Coefficient], "&gt;= " &amp; R49) - COUNTIF(Vertices[Clustering Coefficient], "&gt;=" &amp; R50)</f>
        <v>0</v>
      </c>
      <c r="T49" s="41" t="e">
        <f t="shared" ca="1" si="18"/>
        <v>#REF!</v>
      </c>
      <c r="U49" s="42" t="e">
        <f t="shared" ca="1" si="0"/>
        <v>#REF!</v>
      </c>
    </row>
    <row r="50" spans="1:21" x14ac:dyDescent="0.3">
      <c r="D50" s="34">
        <f t="shared" si="10"/>
        <v>0</v>
      </c>
      <c r="E50" s="3">
        <f>COUNTIF(Vertices[Degree], "&gt;= " &amp; D50) - COUNTIF(Vertices[Degree], "&gt;=" &amp; D51)</f>
        <v>0</v>
      </c>
      <c r="F50" s="39">
        <f t="shared" si="11"/>
        <v>0</v>
      </c>
      <c r="G50" s="40">
        <f>COUNTIF(Vertices[In-Degree], "&gt;= " &amp; F50) - COUNTIF(Vertices[In-Degree], "&gt;=" &amp; F51)</f>
        <v>0</v>
      </c>
      <c r="H50" s="39">
        <f t="shared" si="12"/>
        <v>0</v>
      </c>
      <c r="I50" s="40">
        <f>COUNTIF(Vertices[Out-Degree], "&gt;= " &amp; H50) - COUNTIF(Vertices[Out-Degree], "&gt;=" &amp; H51)</f>
        <v>0</v>
      </c>
      <c r="J50" s="39">
        <f t="shared" si="13"/>
        <v>0</v>
      </c>
      <c r="K50" s="40">
        <f>COUNTIF(Vertices[Betweenness Centrality], "&gt;= " &amp; J50) - COUNTIF(Vertices[Betweenness Centrality], "&gt;=" &amp; J51)</f>
        <v>0</v>
      </c>
      <c r="L50" s="39">
        <f t="shared" si="14"/>
        <v>0</v>
      </c>
      <c r="M50" s="40">
        <f>COUNTIF(Vertices[Closeness Centrality], "&gt;= " &amp; L50) - COUNTIF(Vertices[Closeness Centrality], "&gt;=" &amp; L51)</f>
        <v>0</v>
      </c>
      <c r="N50" s="39">
        <f t="shared" si="15"/>
        <v>0</v>
      </c>
      <c r="O50" s="40">
        <f>COUNTIF(Vertices[Eigenvector Centrality], "&gt;= " &amp; N50) - COUNTIF(Vertices[Eigenvector Centrality], "&gt;=" &amp; N51)</f>
        <v>0</v>
      </c>
      <c r="P50" s="39">
        <f t="shared" si="16"/>
        <v>0</v>
      </c>
      <c r="Q50" s="40">
        <f>COUNTIF(Vertices[PageRank], "&gt;= " &amp; P50) - COUNTIF(Vertices[PageRank], "&gt;=" &amp; P51)</f>
        <v>0</v>
      </c>
      <c r="R50" s="39">
        <f t="shared" si="17"/>
        <v>0</v>
      </c>
      <c r="S50" s="45">
        <f>COUNTIF(Vertices[Clustering Coefficient], "&gt;= " &amp; R50) - COUNTIF(Vertices[Clustering Coefficient], "&gt;=" &amp; R51)</f>
        <v>0</v>
      </c>
      <c r="T50" s="39" t="e">
        <f t="shared" ca="1" si="18"/>
        <v>#REF!</v>
      </c>
      <c r="U50" s="40" t="e">
        <f t="shared" ca="1" si="0"/>
        <v>#REF!</v>
      </c>
    </row>
    <row r="51" spans="1:21" x14ac:dyDescent="0.3">
      <c r="D51" s="34">
        <f t="shared" si="10"/>
        <v>0</v>
      </c>
      <c r="E51" s="3">
        <f>COUNTIF(Vertices[Degree], "&gt;= " &amp; D51) - COUNTIF(Vertices[Degree], "&gt;=" &amp; D52)</f>
        <v>0</v>
      </c>
      <c r="F51" s="41">
        <f t="shared" si="11"/>
        <v>0</v>
      </c>
      <c r="G51" s="42">
        <f>COUNTIF(Vertices[In-Degree], "&gt;= " &amp; F51) - COUNTIF(Vertices[In-Degree], "&gt;=" &amp; F52)</f>
        <v>0</v>
      </c>
      <c r="H51" s="41">
        <f t="shared" si="12"/>
        <v>0</v>
      </c>
      <c r="I51" s="42">
        <f>COUNTIF(Vertices[Out-Degree], "&gt;= " &amp; H51) - COUNTIF(Vertices[Out-Degree], "&gt;=" &amp; H52)</f>
        <v>0</v>
      </c>
      <c r="J51" s="41">
        <f t="shared" si="13"/>
        <v>0</v>
      </c>
      <c r="K51" s="42">
        <f>COUNTIF(Vertices[Betweenness Centrality], "&gt;= " &amp; J51) - COUNTIF(Vertices[Betweenness Centrality], "&gt;=" &amp; J52)</f>
        <v>0</v>
      </c>
      <c r="L51" s="41">
        <f t="shared" si="14"/>
        <v>0</v>
      </c>
      <c r="M51" s="42">
        <f>COUNTIF(Vertices[Closeness Centrality], "&gt;= " &amp; L51) - COUNTIF(Vertices[Closeness Centrality], "&gt;=" &amp; L52)</f>
        <v>0</v>
      </c>
      <c r="N51" s="41">
        <f t="shared" si="15"/>
        <v>0</v>
      </c>
      <c r="O51" s="42">
        <f>COUNTIF(Vertices[Eigenvector Centrality], "&gt;= " &amp; N51) - COUNTIF(Vertices[Eigenvector Centrality], "&gt;=" &amp; N52)</f>
        <v>0</v>
      </c>
      <c r="P51" s="41">
        <f t="shared" si="16"/>
        <v>0</v>
      </c>
      <c r="Q51" s="42">
        <f>COUNTIF(Vertices[PageRank], "&gt;= " &amp; P51) - COUNTIF(Vertices[PageRank], "&gt;=" &amp; P52)</f>
        <v>0</v>
      </c>
      <c r="R51" s="41">
        <f t="shared" si="17"/>
        <v>0</v>
      </c>
      <c r="S51" s="46">
        <f>COUNTIF(Vertices[Clustering Coefficient], "&gt;= " &amp; R51) - COUNTIF(Vertices[Clustering Coefficient], "&gt;=" &amp; R52)</f>
        <v>0</v>
      </c>
      <c r="T51" s="41" t="e">
        <f t="shared" ca="1" si="18"/>
        <v>#REF!</v>
      </c>
      <c r="U51" s="42" t="e">
        <f t="shared" ca="1" si="0"/>
        <v>#REF!</v>
      </c>
    </row>
    <row r="52" spans="1:21" x14ac:dyDescent="0.3">
      <c r="D52" s="34">
        <f t="shared" si="10"/>
        <v>0</v>
      </c>
      <c r="E52" s="3">
        <f>COUNTIF(Vertices[Degree], "&gt;= " &amp; D52) - COUNTIF(Vertices[Degree], "&gt;=" &amp; D53)</f>
        <v>0</v>
      </c>
      <c r="F52" s="39">
        <f t="shared" si="11"/>
        <v>0</v>
      </c>
      <c r="G52" s="40">
        <f>COUNTIF(Vertices[In-Degree], "&gt;= " &amp; F52) - COUNTIF(Vertices[In-Degree], "&gt;=" &amp; F53)</f>
        <v>0</v>
      </c>
      <c r="H52" s="39">
        <f t="shared" si="12"/>
        <v>0</v>
      </c>
      <c r="I52" s="40">
        <f>COUNTIF(Vertices[Out-Degree], "&gt;= " &amp; H52) - COUNTIF(Vertices[Out-Degree], "&gt;=" &amp; H53)</f>
        <v>0</v>
      </c>
      <c r="J52" s="39">
        <f t="shared" si="13"/>
        <v>0</v>
      </c>
      <c r="K52" s="40">
        <f>COUNTIF(Vertices[Betweenness Centrality], "&gt;= " &amp; J52) - COUNTIF(Vertices[Betweenness Centrality], "&gt;=" &amp; J53)</f>
        <v>0</v>
      </c>
      <c r="L52" s="39">
        <f t="shared" si="14"/>
        <v>0</v>
      </c>
      <c r="M52" s="40">
        <f>COUNTIF(Vertices[Closeness Centrality], "&gt;= " &amp; L52) - COUNTIF(Vertices[Closeness Centrality], "&gt;=" &amp; L53)</f>
        <v>0</v>
      </c>
      <c r="N52" s="39">
        <f t="shared" si="15"/>
        <v>0</v>
      </c>
      <c r="O52" s="40">
        <f>COUNTIF(Vertices[Eigenvector Centrality], "&gt;= " &amp; N52) - COUNTIF(Vertices[Eigenvector Centrality], "&gt;=" &amp; N53)</f>
        <v>0</v>
      </c>
      <c r="P52" s="39">
        <f t="shared" si="16"/>
        <v>0</v>
      </c>
      <c r="Q52" s="40">
        <f>COUNTIF(Vertices[PageRank], "&gt;= " &amp; P52) - COUNTIF(Vertices[PageRank], "&gt;=" &amp; P53)</f>
        <v>0</v>
      </c>
      <c r="R52" s="39">
        <f t="shared" si="17"/>
        <v>0</v>
      </c>
      <c r="S52" s="45">
        <f>COUNTIF(Vertices[Clustering Coefficient], "&gt;= " &amp; R52) - COUNTIF(Vertices[Clustering Coefficient], "&gt;=" &amp; R53)</f>
        <v>0</v>
      </c>
      <c r="T52" s="39" t="e">
        <f t="shared" ca="1" si="18"/>
        <v>#REF!</v>
      </c>
      <c r="U52" s="40" t="e">
        <f t="shared" ca="1" si="0"/>
        <v>#REF!</v>
      </c>
    </row>
    <row r="53" spans="1:21" x14ac:dyDescent="0.3">
      <c r="D53" s="34">
        <f t="shared" si="10"/>
        <v>0</v>
      </c>
      <c r="E53" s="3">
        <f>COUNTIF(Vertices[Degree], "&gt;= " &amp; D53) - COUNTIF(Vertices[Degree], "&gt;=" &amp; D54)</f>
        <v>0</v>
      </c>
      <c r="F53" s="41">
        <f t="shared" si="11"/>
        <v>0</v>
      </c>
      <c r="G53" s="42">
        <f>COUNTIF(Vertices[In-Degree], "&gt;= " &amp; F53) - COUNTIF(Vertices[In-Degree], "&gt;=" &amp; F54)</f>
        <v>0</v>
      </c>
      <c r="H53" s="41">
        <f t="shared" si="12"/>
        <v>0</v>
      </c>
      <c r="I53" s="42">
        <f>COUNTIF(Vertices[Out-Degree], "&gt;= " &amp; H53) - COUNTIF(Vertices[Out-Degree], "&gt;=" &amp; H54)</f>
        <v>0</v>
      </c>
      <c r="J53" s="41">
        <f t="shared" si="13"/>
        <v>0</v>
      </c>
      <c r="K53" s="42">
        <f>COUNTIF(Vertices[Betweenness Centrality], "&gt;= " &amp; J53) - COUNTIF(Vertices[Betweenness Centrality], "&gt;=" &amp; J54)</f>
        <v>0</v>
      </c>
      <c r="L53" s="41">
        <f t="shared" si="14"/>
        <v>0</v>
      </c>
      <c r="M53" s="42">
        <f>COUNTIF(Vertices[Closeness Centrality], "&gt;= " &amp; L53) - COUNTIF(Vertices[Closeness Centrality], "&gt;=" &amp; L54)</f>
        <v>0</v>
      </c>
      <c r="N53" s="41">
        <f t="shared" si="15"/>
        <v>0</v>
      </c>
      <c r="O53" s="42">
        <f>COUNTIF(Vertices[Eigenvector Centrality], "&gt;= " &amp; N53) - COUNTIF(Vertices[Eigenvector Centrality], "&gt;=" &amp; N54)</f>
        <v>0</v>
      </c>
      <c r="P53" s="41">
        <f t="shared" si="16"/>
        <v>0</v>
      </c>
      <c r="Q53" s="42">
        <f>COUNTIF(Vertices[PageRank], "&gt;= " &amp; P53) - COUNTIF(Vertices[PageRank], "&gt;=" &amp; P54)</f>
        <v>0</v>
      </c>
      <c r="R53" s="41">
        <f t="shared" si="17"/>
        <v>0</v>
      </c>
      <c r="S53" s="46">
        <f>COUNTIF(Vertices[Clustering Coefficient], "&gt;= " &amp; R53) - COUNTIF(Vertices[Clustering Coefficient], "&gt;=" &amp; R54)</f>
        <v>0</v>
      </c>
      <c r="T53" s="41" t="e">
        <f t="shared" ca="1" si="18"/>
        <v>#REF!</v>
      </c>
      <c r="U53" s="42" t="e">
        <f t="shared" ca="1" si="0"/>
        <v>#REF!</v>
      </c>
    </row>
    <row r="54" spans="1:21" x14ac:dyDescent="0.3">
      <c r="D54" s="34">
        <f t="shared" si="10"/>
        <v>0</v>
      </c>
      <c r="E54" s="3">
        <f>COUNTIF(Vertices[Degree], "&gt;= " &amp; D54) - COUNTIF(Vertices[Degree], "&gt;=" &amp; D55)</f>
        <v>0</v>
      </c>
      <c r="F54" s="39">
        <f t="shared" si="11"/>
        <v>0</v>
      </c>
      <c r="G54" s="40">
        <f>COUNTIF(Vertices[In-Degree], "&gt;= " &amp; F54) - COUNTIF(Vertices[In-Degree], "&gt;=" &amp; F55)</f>
        <v>0</v>
      </c>
      <c r="H54" s="39">
        <f t="shared" si="12"/>
        <v>0</v>
      </c>
      <c r="I54" s="40">
        <f>COUNTIF(Vertices[Out-Degree], "&gt;= " &amp; H54) - COUNTIF(Vertices[Out-Degree], "&gt;=" &amp; H55)</f>
        <v>0</v>
      </c>
      <c r="J54" s="39">
        <f t="shared" si="13"/>
        <v>0</v>
      </c>
      <c r="K54" s="40">
        <f>COUNTIF(Vertices[Betweenness Centrality], "&gt;= " &amp; J54) - COUNTIF(Vertices[Betweenness Centrality], "&gt;=" &amp; J55)</f>
        <v>0</v>
      </c>
      <c r="L54" s="39">
        <f t="shared" si="14"/>
        <v>0</v>
      </c>
      <c r="M54" s="40">
        <f>COUNTIF(Vertices[Closeness Centrality], "&gt;= " &amp; L54) - COUNTIF(Vertices[Closeness Centrality], "&gt;=" &amp; L55)</f>
        <v>0</v>
      </c>
      <c r="N54" s="39">
        <f t="shared" si="15"/>
        <v>0</v>
      </c>
      <c r="O54" s="40">
        <f>COUNTIF(Vertices[Eigenvector Centrality], "&gt;= " &amp; N54) - COUNTIF(Vertices[Eigenvector Centrality], "&gt;=" &amp; N55)</f>
        <v>0</v>
      </c>
      <c r="P54" s="39">
        <f t="shared" si="16"/>
        <v>0</v>
      </c>
      <c r="Q54" s="40">
        <f>COUNTIF(Vertices[PageRank], "&gt;= " &amp; P54) - COUNTIF(Vertices[PageRank], "&gt;=" &amp; P55)</f>
        <v>0</v>
      </c>
      <c r="R54" s="39">
        <f t="shared" si="17"/>
        <v>0</v>
      </c>
      <c r="S54" s="45">
        <f>COUNTIF(Vertices[Clustering Coefficient], "&gt;= " &amp; R54) - COUNTIF(Vertices[Clustering Coefficient], "&gt;=" &amp; R55)</f>
        <v>0</v>
      </c>
      <c r="T54" s="39" t="e">
        <f t="shared" ca="1" si="18"/>
        <v>#REF!</v>
      </c>
      <c r="U54" s="40" t="e">
        <f t="shared" ca="1" si="0"/>
        <v>#REF!</v>
      </c>
    </row>
    <row r="55" spans="1:21" x14ac:dyDescent="0.3">
      <c r="A55" s="35" t="s">
        <v>81</v>
      </c>
      <c r="B55" s="48" t="str">
        <f>IF(COUNT(Vertices[Degree])&gt;0, D2, NoMetricMessage)</f>
        <v>Not Available</v>
      </c>
      <c r="D55" s="34">
        <f t="shared" si="10"/>
        <v>0</v>
      </c>
      <c r="E55" s="3">
        <f>COUNTIF(Vertices[Degree], "&gt;= " &amp; D55) - COUNTIF(Vertices[Degree], "&gt;=" &amp; D56)</f>
        <v>0</v>
      </c>
      <c r="F55" s="41">
        <f t="shared" si="11"/>
        <v>0</v>
      </c>
      <c r="G55" s="42">
        <f>COUNTIF(Vertices[In-Degree], "&gt;= " &amp; F55) - COUNTIF(Vertices[In-Degree], "&gt;=" &amp; F56)</f>
        <v>0</v>
      </c>
      <c r="H55" s="41">
        <f t="shared" si="12"/>
        <v>0</v>
      </c>
      <c r="I55" s="42">
        <f>COUNTIF(Vertices[Out-Degree], "&gt;= " &amp; H55) - COUNTIF(Vertices[Out-Degree], "&gt;=" &amp; H56)</f>
        <v>0</v>
      </c>
      <c r="J55" s="41">
        <f t="shared" si="13"/>
        <v>0</v>
      </c>
      <c r="K55" s="42">
        <f>COUNTIF(Vertices[Betweenness Centrality], "&gt;= " &amp; J55) - COUNTIF(Vertices[Betweenness Centrality], "&gt;=" &amp; J56)</f>
        <v>0</v>
      </c>
      <c r="L55" s="41">
        <f t="shared" si="14"/>
        <v>0</v>
      </c>
      <c r="M55" s="42">
        <f>COUNTIF(Vertices[Closeness Centrality], "&gt;= " &amp; L55) - COUNTIF(Vertices[Closeness Centrality], "&gt;=" &amp; L56)</f>
        <v>0</v>
      </c>
      <c r="N55" s="41">
        <f t="shared" si="15"/>
        <v>0</v>
      </c>
      <c r="O55" s="42">
        <f>COUNTIF(Vertices[Eigenvector Centrality], "&gt;= " &amp; N55) - COUNTIF(Vertices[Eigenvector Centrality], "&gt;=" &amp; N56)</f>
        <v>0</v>
      </c>
      <c r="P55" s="41">
        <f t="shared" si="16"/>
        <v>0</v>
      </c>
      <c r="Q55" s="42">
        <f>COUNTIF(Vertices[PageRank], "&gt;= " &amp; P55) - COUNTIF(Vertices[PageRank], "&gt;=" &amp; P56)</f>
        <v>0</v>
      </c>
      <c r="R55" s="41">
        <f t="shared" si="17"/>
        <v>0</v>
      </c>
      <c r="S55" s="46">
        <f>COUNTIF(Vertices[Clustering Coefficient], "&gt;= " &amp; R55) - COUNTIF(Vertices[Clustering Coefficient], "&gt;=" &amp; R56)</f>
        <v>0</v>
      </c>
      <c r="T55" s="41" t="e">
        <f t="shared" ca="1" si="18"/>
        <v>#REF!</v>
      </c>
      <c r="U55" s="42" t="e">
        <f t="shared" ca="1" si="0"/>
        <v>#REF!</v>
      </c>
    </row>
    <row r="56" spans="1:21" x14ac:dyDescent="0.3">
      <c r="A56" s="35" t="s">
        <v>82</v>
      </c>
      <c r="B56" s="48" t="str">
        <f>IF(COUNT(Vertices[Degree])&gt;0, D57, NoMetricMessage)</f>
        <v>Not Available</v>
      </c>
      <c r="D56" s="34">
        <f t="shared" si="10"/>
        <v>0</v>
      </c>
      <c r="E56" s="3">
        <f>COUNTIF(Vertices[Degree], "&gt;= " &amp; D56) - COUNTIF(Vertices[Degree], "&gt;=" &amp; D57)</f>
        <v>0</v>
      </c>
      <c r="F56" s="39">
        <f t="shared" si="11"/>
        <v>0</v>
      </c>
      <c r="G56" s="40">
        <f>COUNTIF(Vertices[In-Degree], "&gt;= " &amp; F56) - COUNTIF(Vertices[In-Degree], "&gt;=" &amp; F57)</f>
        <v>0</v>
      </c>
      <c r="H56" s="39">
        <f t="shared" si="12"/>
        <v>0</v>
      </c>
      <c r="I56" s="40">
        <f>COUNTIF(Vertices[Out-Degree], "&gt;= " &amp; H56) - COUNTIF(Vertices[Out-Degree], "&gt;=" &amp; H57)</f>
        <v>0</v>
      </c>
      <c r="J56" s="39">
        <f t="shared" si="13"/>
        <v>0</v>
      </c>
      <c r="K56" s="40">
        <f>COUNTIF(Vertices[Betweenness Centrality], "&gt;= " &amp; J56) - COUNTIF(Vertices[Betweenness Centrality], "&gt;=" &amp; J57)</f>
        <v>0</v>
      </c>
      <c r="L56" s="39">
        <f t="shared" si="14"/>
        <v>0</v>
      </c>
      <c r="M56" s="40">
        <f>COUNTIF(Vertices[Closeness Centrality], "&gt;= " &amp; L56) - COUNTIF(Vertices[Closeness Centrality], "&gt;=" &amp; L57)</f>
        <v>0</v>
      </c>
      <c r="N56" s="39">
        <f t="shared" si="15"/>
        <v>0</v>
      </c>
      <c r="O56" s="40">
        <f>COUNTIF(Vertices[Eigenvector Centrality], "&gt;= " &amp; N56) - COUNTIF(Vertices[Eigenvector Centrality], "&gt;=" &amp; N57)</f>
        <v>0</v>
      </c>
      <c r="P56" s="39">
        <f t="shared" si="16"/>
        <v>0</v>
      </c>
      <c r="Q56" s="40">
        <f>COUNTIF(Vertices[PageRank], "&gt;= " &amp; P56) - COUNTIF(Vertices[PageRank], "&gt;=" &amp; P57)</f>
        <v>0</v>
      </c>
      <c r="R56" s="39">
        <f t="shared" si="17"/>
        <v>0</v>
      </c>
      <c r="S56" s="45">
        <f>COUNTIF(Vertices[Clustering Coefficient], "&gt;= " &amp; R56) - COUNTIF(Vertices[Clustering Coefficient], "&gt;=" &amp; R57)</f>
        <v>0</v>
      </c>
      <c r="T56" s="39" t="e">
        <f t="shared" ca="1" si="18"/>
        <v>#REF!</v>
      </c>
      <c r="U56" s="40" t="e">
        <f t="shared" ca="1" si="0"/>
        <v>#REF!</v>
      </c>
    </row>
    <row r="57" spans="1:21" x14ac:dyDescent="0.3">
      <c r="A57" s="35" t="s">
        <v>83</v>
      </c>
      <c r="B57" s="49" t="str">
        <f>IFERROR(AVERAGE(Vertices[Degree]),NoMetricMessage)</f>
        <v>Not Available</v>
      </c>
      <c r="D57" s="34">
        <f>MAX(Vertices[Degree])</f>
        <v>0</v>
      </c>
      <c r="E57" s="3">
        <f>COUNTIF(Vertices[Degree], "&gt;= " &amp; D57) - COUNTIF(Vertices[Degree], "&gt;=" &amp; D58)</f>
        <v>0</v>
      </c>
      <c r="F57" s="43">
        <f>MAX(Vertices[In-Degree])</f>
        <v>0</v>
      </c>
      <c r="G57" s="44">
        <f>COUNTIF(Vertices[In-Degree], "&gt;= " &amp; F57) - COUNTIF(Vertices[In-Degree], "&gt;=" &amp; F58)</f>
        <v>0</v>
      </c>
      <c r="H57" s="43">
        <f>MAX(Vertices[Out-Degree])</f>
        <v>0</v>
      </c>
      <c r="I57" s="44">
        <f>COUNTIF(Vertices[Out-Degree], "&gt;= " &amp; H57) - COUNTIF(Vertices[Out-Degree], "&gt;=" &amp; H58)</f>
        <v>0</v>
      </c>
      <c r="J57" s="43">
        <f>MAX(Vertices[Betweenness Centrality])</f>
        <v>0</v>
      </c>
      <c r="K57" s="44">
        <f>COUNTIF(Vertices[Betweenness Centrality], "&gt;= " &amp; J57) - COUNTIF(Vertices[Betweenness Centrality], "&gt;=" &amp; J58)</f>
        <v>0</v>
      </c>
      <c r="L57" s="43">
        <f>MAX(Vertices[Closeness Centrality])</f>
        <v>0</v>
      </c>
      <c r="M57" s="44">
        <f>COUNTIF(Vertices[Closeness Centrality], "&gt;= " &amp; L57) - COUNTIF(Vertices[Closeness Centrality], "&gt;=" &amp; L58)</f>
        <v>0</v>
      </c>
      <c r="N57" s="43">
        <f>MAX(Vertices[Eigenvector Centrality])</f>
        <v>0</v>
      </c>
      <c r="O57" s="44">
        <f>COUNTIF(Vertices[Eigenvector Centrality], "&gt;= " &amp; N57) - COUNTIF(Vertices[Eigenvector Centrality], "&gt;=" &amp; N58)</f>
        <v>0</v>
      </c>
      <c r="P57" s="43">
        <f>MAX(Vertices[PageRank])</f>
        <v>0</v>
      </c>
      <c r="Q57" s="44">
        <f>COUNTIF(Vertices[PageRank], "&gt;= " &amp; P57) - COUNTIF(Vertices[PageRank], "&gt;=" &amp; P58)</f>
        <v>0</v>
      </c>
      <c r="R57" s="43">
        <f>MAX(Vertices[Clustering Coefficient])</f>
        <v>0</v>
      </c>
      <c r="S57" s="47">
        <f>COUNTIF(Vertices[Clustering Coefficient], "&gt;= " &amp; R57) - COUNTIF(Vertices[Clustering Coefficient], "&gt;=" &amp; R58)</f>
        <v>0</v>
      </c>
      <c r="T57" s="43" t="e">
        <f ca="1">MAX(INDIRECT(DynamicFilterSourceColumnRange))</f>
        <v>#REF!</v>
      </c>
      <c r="U57" s="44" t="e">
        <f t="shared" ca="1" si="0"/>
        <v>#REF!</v>
      </c>
    </row>
    <row r="58" spans="1:21" x14ac:dyDescent="0.3">
      <c r="A58" s="35" t="s">
        <v>84</v>
      </c>
      <c r="B58" s="49" t="str">
        <f>IFERROR(MEDIAN(Vertices[Degree]),NoMetricMessage)</f>
        <v>Not Available</v>
      </c>
    </row>
    <row r="69" spans="1:2" x14ac:dyDescent="0.3">
      <c r="A69" s="35" t="s">
        <v>88</v>
      </c>
      <c r="B69" s="48" t="str">
        <f>IF(COUNT(Vertices[In-Degree])&gt;0, F2, NoMetricMessage)</f>
        <v>Not Available</v>
      </c>
    </row>
    <row r="70" spans="1:2" x14ac:dyDescent="0.3">
      <c r="A70" s="35" t="s">
        <v>89</v>
      </c>
      <c r="B70" s="48" t="str">
        <f>IF(COUNT(Vertices[In-Degree])&gt;0, F57, NoMetricMessage)</f>
        <v>Not Available</v>
      </c>
    </row>
    <row r="71" spans="1:2" x14ac:dyDescent="0.3">
      <c r="A71" s="35" t="s">
        <v>90</v>
      </c>
      <c r="B71" s="49" t="str">
        <f>IFERROR(AVERAGE(Vertices[In-Degree]),NoMetricMessage)</f>
        <v>Not Available</v>
      </c>
    </row>
    <row r="72" spans="1:2" x14ac:dyDescent="0.3">
      <c r="A72" s="35" t="s">
        <v>91</v>
      </c>
      <c r="B72" s="49" t="str">
        <f>IFERROR(MEDIAN(Vertices[In-Degree]),NoMetricMessage)</f>
        <v>Not Available</v>
      </c>
    </row>
    <row r="83" spans="1:2" x14ac:dyDescent="0.3">
      <c r="A83" s="35" t="s">
        <v>94</v>
      </c>
      <c r="B83" s="48" t="str">
        <f>IF(COUNT(Vertices[Out-Degree])&gt;0, H2, NoMetricMessage)</f>
        <v>Not Available</v>
      </c>
    </row>
    <row r="84" spans="1:2" x14ac:dyDescent="0.3">
      <c r="A84" s="35" t="s">
        <v>95</v>
      </c>
      <c r="B84" s="48" t="str">
        <f>IF(COUNT(Vertices[Out-Degree])&gt;0, H57, NoMetricMessage)</f>
        <v>Not Available</v>
      </c>
    </row>
    <row r="85" spans="1:2" x14ac:dyDescent="0.3">
      <c r="A85" s="35" t="s">
        <v>96</v>
      </c>
      <c r="B85" s="49" t="str">
        <f>IFERROR(AVERAGE(Vertices[Out-Degree]),NoMetricMessage)</f>
        <v>Not Available</v>
      </c>
    </row>
    <row r="86" spans="1:2" x14ac:dyDescent="0.3">
      <c r="A86" s="35" t="s">
        <v>97</v>
      </c>
      <c r="B86" s="49" t="str">
        <f>IFERROR(MEDIAN(Vertices[Out-Degree]),NoMetricMessage)</f>
        <v>Not Available</v>
      </c>
    </row>
    <row r="97" spans="1:2" x14ac:dyDescent="0.3">
      <c r="A97" s="35" t="s">
        <v>100</v>
      </c>
      <c r="B97" s="49" t="str">
        <f>IF(COUNT(Vertices[Betweenness Centrality])&gt;0, J2, NoMetricMessage)</f>
        <v>Not Available</v>
      </c>
    </row>
    <row r="98" spans="1:2" x14ac:dyDescent="0.3">
      <c r="A98" s="35" t="s">
        <v>101</v>
      </c>
      <c r="B98" s="49" t="str">
        <f>IF(COUNT(Vertices[Betweenness Centrality])&gt;0, J57, NoMetricMessage)</f>
        <v>Not Available</v>
      </c>
    </row>
    <row r="99" spans="1:2" x14ac:dyDescent="0.3">
      <c r="A99" s="35" t="s">
        <v>102</v>
      </c>
      <c r="B99" s="49" t="str">
        <f>IFERROR(AVERAGE(Vertices[Betweenness Centrality]),NoMetricMessage)</f>
        <v>Not Available</v>
      </c>
    </row>
    <row r="100" spans="1:2" x14ac:dyDescent="0.3">
      <c r="A100" s="35" t="s">
        <v>103</v>
      </c>
      <c r="B100" s="49" t="str">
        <f>IFERROR(MEDIAN(Vertices[Betweenness Centrality]),NoMetricMessage)</f>
        <v>Not Available</v>
      </c>
    </row>
    <row r="111" spans="1:2" x14ac:dyDescent="0.3">
      <c r="A111" s="35" t="s">
        <v>106</v>
      </c>
      <c r="B111" s="49" t="str">
        <f>IF(COUNT(Vertices[Closeness Centrality])&gt;0, L2, NoMetricMessage)</f>
        <v>Not Available</v>
      </c>
    </row>
    <row r="112" spans="1:2" x14ac:dyDescent="0.3">
      <c r="A112" s="35" t="s">
        <v>107</v>
      </c>
      <c r="B112" s="49" t="str">
        <f>IF(COUNT(Vertices[Closeness Centrality])&gt;0, L57, NoMetricMessage)</f>
        <v>Not Available</v>
      </c>
    </row>
    <row r="113" spans="1:2" x14ac:dyDescent="0.3">
      <c r="A113" s="35" t="s">
        <v>108</v>
      </c>
      <c r="B113" s="49" t="str">
        <f>IFERROR(AVERAGE(Vertices[Closeness Centrality]),NoMetricMessage)</f>
        <v>Not Available</v>
      </c>
    </row>
    <row r="114" spans="1:2" x14ac:dyDescent="0.3">
      <c r="A114" s="35" t="s">
        <v>109</v>
      </c>
      <c r="B114" s="49" t="str">
        <f>IFERROR(MEDIAN(Vertices[Closeness Centrality]),NoMetricMessage)</f>
        <v>Not Available</v>
      </c>
    </row>
    <row r="125" spans="1:2" x14ac:dyDescent="0.3">
      <c r="A125" s="35" t="s">
        <v>112</v>
      </c>
      <c r="B125" s="49" t="str">
        <f>IF(COUNT(Vertices[Eigenvector Centrality])&gt;0, N2, NoMetricMessage)</f>
        <v>Not Available</v>
      </c>
    </row>
    <row r="126" spans="1:2" x14ac:dyDescent="0.3">
      <c r="A126" s="35" t="s">
        <v>113</v>
      </c>
      <c r="B126" s="49" t="str">
        <f>IF(COUNT(Vertices[Eigenvector Centrality])&gt;0, N57, NoMetricMessage)</f>
        <v>Not Available</v>
      </c>
    </row>
    <row r="127" spans="1:2" x14ac:dyDescent="0.3">
      <c r="A127" s="35" t="s">
        <v>114</v>
      </c>
      <c r="B127" s="49" t="str">
        <f>IFERROR(AVERAGE(Vertices[Eigenvector Centrality]),NoMetricMessage)</f>
        <v>Not Available</v>
      </c>
    </row>
    <row r="128" spans="1:2" x14ac:dyDescent="0.3">
      <c r="A128" s="35" t="s">
        <v>115</v>
      </c>
      <c r="B128" s="49" t="str">
        <f>IFERROR(MEDIAN(Vertices[Eigenvector Centrality]),NoMetricMessage)</f>
        <v>Not Available</v>
      </c>
    </row>
    <row r="139" spans="1:2" x14ac:dyDescent="0.3">
      <c r="A139" s="35" t="s">
        <v>140</v>
      </c>
      <c r="B139" s="49" t="str">
        <f>IF(COUNT(Vertices[PageRank])&gt;0, P2, NoMetricMessage)</f>
        <v>Not Available</v>
      </c>
    </row>
    <row r="140" spans="1:2" x14ac:dyDescent="0.3">
      <c r="A140" s="35" t="s">
        <v>141</v>
      </c>
      <c r="B140" s="49" t="str">
        <f>IF(COUNT(Vertices[PageRank])&gt;0, P57, NoMetricMessage)</f>
        <v>Not Available</v>
      </c>
    </row>
    <row r="141" spans="1:2" x14ac:dyDescent="0.3">
      <c r="A141" s="35" t="s">
        <v>142</v>
      </c>
      <c r="B141" s="49" t="str">
        <f>IFERROR(AVERAGE(Vertices[PageRank]),NoMetricMessage)</f>
        <v>Not Available</v>
      </c>
    </row>
    <row r="142" spans="1:2" x14ac:dyDescent="0.3">
      <c r="A142" s="35" t="s">
        <v>143</v>
      </c>
      <c r="B142" s="49" t="str">
        <f>IFERROR(MEDIAN(Vertices[PageRank]),NoMetricMessage)</f>
        <v>Not Available</v>
      </c>
    </row>
    <row r="153" spans="1:2" x14ac:dyDescent="0.3">
      <c r="A153" s="35" t="s">
        <v>118</v>
      </c>
      <c r="B153" s="49" t="str">
        <f>IF(COUNT(Vertices[Clustering Coefficient])&gt;0, R2, NoMetricMessage)</f>
        <v>Not Available</v>
      </c>
    </row>
    <row r="154" spans="1:2" x14ac:dyDescent="0.3">
      <c r="A154" s="35" t="s">
        <v>119</v>
      </c>
      <c r="B154" s="49" t="str">
        <f>IF(COUNT(Vertices[Clustering Coefficient])&gt;0, R57, NoMetricMessage)</f>
        <v>Not Available</v>
      </c>
    </row>
    <row r="155" spans="1:2" x14ac:dyDescent="0.3">
      <c r="A155" s="35" t="s">
        <v>120</v>
      </c>
      <c r="B155" s="49" t="str">
        <f>IFERROR(AVERAGE(Vertices[Clustering Coefficient]),NoMetricMessage)</f>
        <v>Not Available</v>
      </c>
    </row>
    <row r="156" spans="1:2" x14ac:dyDescent="0.3">
      <c r="A156" s="35" t="s">
        <v>121</v>
      </c>
      <c r="B156" s="49" t="str">
        <f>IFERROR(MEDIAN(Vertices[Clustering Coefficient]),NoMetricMessage)</f>
        <v>Not Available</v>
      </c>
    </row>
  </sheetData>
  <dataConsolidate/>
  <pageMargins left="0.7" right="0.7" top="0.75" bottom="0.75" header="0.3" footer="0.3"/>
  <pageSetup orientation="portrait" verticalDpi="0" r:id="rId1"/>
  <drawing r:id="rId2"/>
  <legacyDrawing r:id="rId3"/>
  <tableParts count="4">
    <tablePart r:id="rId4"/>
    <tablePart r:id="rId5"/>
    <tablePart r:id="rId6"/>
    <tablePart r:id="rId7"/>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4"/>
  <dimension ref="A1:R23"/>
  <sheetViews>
    <sheetView workbookViewId="0">
      <selection activeCell="A2" sqref="A2"/>
    </sheetView>
  </sheetViews>
  <sheetFormatPr defaultRowHeight="14.4" x14ac:dyDescent="0.3"/>
  <cols>
    <col min="1" max="1" width="10.44140625" style="1" bestFit="1" customWidth="1"/>
    <col min="2" max="2" width="12.44140625" style="1" bestFit="1" customWidth="1"/>
    <col min="3" max="3" width="22.88671875" bestFit="1" customWidth="1"/>
    <col min="4" max="4" width="16.88671875" bestFit="1" customWidth="1"/>
    <col min="5" max="6" width="16.88671875" customWidth="1"/>
    <col min="7" max="7" width="14.33203125" bestFit="1" customWidth="1"/>
    <col min="8" max="8" width="14.33203125" customWidth="1"/>
    <col min="10" max="10" width="39.109375" bestFit="1" customWidth="1"/>
    <col min="11" max="11" width="10.88671875" bestFit="1" customWidth="1"/>
    <col min="13" max="13" width="8.44140625" bestFit="1" customWidth="1"/>
    <col min="14" max="14" width="10" bestFit="1" customWidth="1"/>
    <col min="15" max="15" width="11.88671875" bestFit="1" customWidth="1"/>
    <col min="16" max="16" width="12.109375" bestFit="1" customWidth="1"/>
  </cols>
  <sheetData>
    <row r="1" spans="1:18" s="4" customFormat="1" ht="36" customHeight="1" x14ac:dyDescent="0.3">
      <c r="A1" s="5" t="s">
        <v>6</v>
      </c>
      <c r="B1" s="5" t="s">
        <v>131</v>
      </c>
      <c r="C1" s="4" t="s">
        <v>7</v>
      </c>
      <c r="D1" s="4" t="s">
        <v>9</v>
      </c>
      <c r="E1" s="4" t="s">
        <v>164</v>
      </c>
      <c r="F1" s="5" t="s">
        <v>169</v>
      </c>
      <c r="G1" s="4" t="s">
        <v>14</v>
      </c>
      <c r="H1" s="4" t="s">
        <v>67</v>
      </c>
      <c r="J1" s="4" t="s">
        <v>18</v>
      </c>
      <c r="K1" s="4" t="s">
        <v>17</v>
      </c>
      <c r="M1" s="4" t="s">
        <v>22</v>
      </c>
      <c r="N1" s="4" t="s">
        <v>23</v>
      </c>
      <c r="O1" s="4" t="s">
        <v>24</v>
      </c>
      <c r="P1" s="4" t="s">
        <v>25</v>
      </c>
    </row>
    <row r="2" spans="1:18" x14ac:dyDescent="0.3">
      <c r="A2" s="1" t="s">
        <v>51</v>
      </c>
      <c r="B2" s="1" t="s">
        <v>132</v>
      </c>
      <c r="C2" t="s">
        <v>54</v>
      </c>
      <c r="D2" t="s">
        <v>55</v>
      </c>
      <c r="E2" t="s">
        <v>55</v>
      </c>
      <c r="F2" s="1" t="s">
        <v>51</v>
      </c>
      <c r="G2" t="s">
        <v>65</v>
      </c>
      <c r="H2" t="s">
        <v>159</v>
      </c>
      <c r="J2" t="s">
        <v>19</v>
      </c>
      <c r="K2">
        <v>108</v>
      </c>
    </row>
    <row r="3" spans="1:18" x14ac:dyDescent="0.3">
      <c r="A3" s="1" t="s">
        <v>52</v>
      </c>
      <c r="B3" s="1" t="s">
        <v>133</v>
      </c>
      <c r="C3" t="s">
        <v>52</v>
      </c>
      <c r="D3" t="s">
        <v>56</v>
      </c>
      <c r="E3" t="s">
        <v>56</v>
      </c>
      <c r="F3" s="1" t="s">
        <v>52</v>
      </c>
      <c r="G3" t="s">
        <v>66</v>
      </c>
      <c r="H3" t="s">
        <v>68</v>
      </c>
      <c r="J3" t="s">
        <v>29</v>
      </c>
      <c r="K3" t="s">
        <v>30</v>
      </c>
    </row>
    <row r="4" spans="1:18" x14ac:dyDescent="0.3">
      <c r="A4" s="1" t="s">
        <v>53</v>
      </c>
      <c r="B4" s="1" t="s">
        <v>134</v>
      </c>
      <c r="C4" t="s">
        <v>53</v>
      </c>
      <c r="D4" t="s">
        <v>57</v>
      </c>
      <c r="E4" t="s">
        <v>57</v>
      </c>
      <c r="F4" s="1" t="s">
        <v>53</v>
      </c>
      <c r="G4">
        <v>0</v>
      </c>
      <c r="H4" t="s">
        <v>69</v>
      </c>
      <c r="J4" s="12" t="s">
        <v>78</v>
      </c>
      <c r="K4" s="12"/>
    </row>
    <row r="5" spans="1:18" ht="409.6" x14ac:dyDescent="0.3">
      <c r="A5">
        <v>1</v>
      </c>
      <c r="B5" s="1" t="s">
        <v>135</v>
      </c>
      <c r="C5" t="s">
        <v>51</v>
      </c>
      <c r="D5" t="s">
        <v>58</v>
      </c>
      <c r="E5" t="s">
        <v>58</v>
      </c>
      <c r="F5">
        <v>1</v>
      </c>
      <c r="G5">
        <v>1</v>
      </c>
      <c r="H5" t="s">
        <v>70</v>
      </c>
      <c r="J5" t="s">
        <v>172</v>
      </c>
      <c r="K5" s="13" t="s">
        <v>2122</v>
      </c>
    </row>
    <row r="6" spans="1:18" x14ac:dyDescent="0.3">
      <c r="A6">
        <v>0</v>
      </c>
      <c r="B6" s="1" t="s">
        <v>136</v>
      </c>
      <c r="C6">
        <v>1</v>
      </c>
      <c r="D6" t="s">
        <v>59</v>
      </c>
      <c r="E6" t="s">
        <v>59</v>
      </c>
      <c r="F6">
        <v>0</v>
      </c>
      <c r="H6" t="s">
        <v>71</v>
      </c>
      <c r="J6" t="s">
        <v>173</v>
      </c>
      <c r="K6">
        <v>1</v>
      </c>
      <c r="R6" t="s">
        <v>129</v>
      </c>
    </row>
    <row r="7" spans="1:18" x14ac:dyDescent="0.3">
      <c r="A7">
        <v>2</v>
      </c>
      <c r="B7">
        <v>1</v>
      </c>
      <c r="C7">
        <v>0</v>
      </c>
      <c r="D7" t="s">
        <v>60</v>
      </c>
      <c r="E7" t="s">
        <v>60</v>
      </c>
      <c r="F7">
        <v>2</v>
      </c>
      <c r="H7" t="s">
        <v>72</v>
      </c>
      <c r="J7" t="s">
        <v>215</v>
      </c>
      <c r="K7" t="s">
        <v>216</v>
      </c>
    </row>
    <row r="8" spans="1:18" x14ac:dyDescent="0.3">
      <c r="A8"/>
      <c r="B8">
        <v>2</v>
      </c>
      <c r="C8">
        <v>2</v>
      </c>
      <c r="D8" t="s">
        <v>61</v>
      </c>
      <c r="E8" t="s">
        <v>61</v>
      </c>
      <c r="H8" t="s">
        <v>73</v>
      </c>
    </row>
    <row r="9" spans="1:18" x14ac:dyDescent="0.3">
      <c r="A9"/>
      <c r="B9">
        <v>3</v>
      </c>
      <c r="C9">
        <v>4</v>
      </c>
      <c r="D9" t="s">
        <v>62</v>
      </c>
      <c r="E9" t="s">
        <v>62</v>
      </c>
      <c r="H9" t="s">
        <v>74</v>
      </c>
    </row>
    <row r="10" spans="1:18" x14ac:dyDescent="0.3">
      <c r="A10"/>
      <c r="B10">
        <v>4</v>
      </c>
      <c r="D10" t="s">
        <v>63</v>
      </c>
      <c r="E10" t="s">
        <v>63</v>
      </c>
      <c r="H10" t="s">
        <v>75</v>
      </c>
    </row>
    <row r="11" spans="1:18" x14ac:dyDescent="0.3">
      <c r="A11"/>
      <c r="B11">
        <v>5</v>
      </c>
      <c r="D11" t="s">
        <v>46</v>
      </c>
      <c r="E11">
        <v>1</v>
      </c>
      <c r="H11" t="s">
        <v>76</v>
      </c>
    </row>
    <row r="12" spans="1:18" x14ac:dyDescent="0.3">
      <c r="A12"/>
      <c r="B12"/>
      <c r="D12" t="s">
        <v>64</v>
      </c>
      <c r="E12">
        <v>2</v>
      </c>
      <c r="H12">
        <v>0</v>
      </c>
    </row>
    <row r="13" spans="1:18" x14ac:dyDescent="0.3">
      <c r="A13"/>
      <c r="B13"/>
      <c r="D13">
        <v>1</v>
      </c>
      <c r="E13">
        <v>3</v>
      </c>
      <c r="H13">
        <v>1</v>
      </c>
    </row>
    <row r="14" spans="1:18" x14ac:dyDescent="0.3">
      <c r="D14">
        <v>2</v>
      </c>
      <c r="E14">
        <v>4</v>
      </c>
      <c r="H14">
        <v>2</v>
      </c>
    </row>
    <row r="15" spans="1:18" x14ac:dyDescent="0.3">
      <c r="D15">
        <v>3</v>
      </c>
      <c r="E15">
        <v>5</v>
      </c>
      <c r="H15">
        <v>3</v>
      </c>
    </row>
    <row r="16" spans="1:18" x14ac:dyDescent="0.3">
      <c r="D16">
        <v>4</v>
      </c>
      <c r="E16">
        <v>6</v>
      </c>
      <c r="H16">
        <v>4</v>
      </c>
    </row>
    <row r="17" spans="4:8" x14ac:dyDescent="0.3">
      <c r="D17">
        <v>5</v>
      </c>
      <c r="E17">
        <v>7</v>
      </c>
      <c r="H17">
        <v>5</v>
      </c>
    </row>
    <row r="18" spans="4:8" x14ac:dyDescent="0.3">
      <c r="D18">
        <v>6</v>
      </c>
      <c r="E18">
        <v>8</v>
      </c>
      <c r="H18">
        <v>6</v>
      </c>
    </row>
    <row r="19" spans="4:8" x14ac:dyDescent="0.3">
      <c r="D19">
        <v>7</v>
      </c>
      <c r="E19">
        <v>9</v>
      </c>
      <c r="H19">
        <v>7</v>
      </c>
    </row>
    <row r="20" spans="4:8" x14ac:dyDescent="0.3">
      <c r="D20">
        <v>8</v>
      </c>
      <c r="H20">
        <v>8</v>
      </c>
    </row>
    <row r="21" spans="4:8" x14ac:dyDescent="0.3">
      <c r="D21">
        <v>9</v>
      </c>
      <c r="H21">
        <v>9</v>
      </c>
    </row>
    <row r="22" spans="4:8" x14ac:dyDescent="0.3">
      <c r="D22">
        <v>10</v>
      </c>
    </row>
    <row r="23" spans="4:8" x14ac:dyDescent="0.3">
      <c r="D23">
        <v>11</v>
      </c>
    </row>
  </sheetData>
  <dataConsolidate/>
  <pageMargins left="0.7" right="0.7" top="0.75" bottom="0.75" header="0.3" footer="0.3"/>
  <pageSetup orientation="portrait" horizontalDpi="0" verticalDpi="0" r:id="rId1"/>
  <drawing r:id="rId2"/>
  <tableParts count="2">
    <tablePart r:id="rId3"/>
    <tablePart r:id="rId4"/>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cdm:cachedDataManifest xmlns:cdm="http://schemas.microsoft.com/2004/VisualStudio/Tools/Applications/CachedDataManifest.xsd" cdm:revision="1"/>
</file>

<file path=customXml/itemProps1.xml><?xml version="1.0" encoding="utf-8"?>
<ds:datastoreItem xmlns:ds="http://schemas.openxmlformats.org/officeDocument/2006/customXml" ds:itemID="{84C69712-123D-4AD7-9DD6-C823E610E4BA}">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13</vt:i4>
      </vt:variant>
    </vt:vector>
  </HeadingPairs>
  <TitlesOfParts>
    <vt:vector size="20" baseType="lpstr">
      <vt:lpstr>Edges</vt:lpstr>
      <vt:lpstr>Vertices</vt:lpstr>
      <vt:lpstr>Do Not Delete</vt:lpstr>
      <vt:lpstr>Groups</vt:lpstr>
      <vt:lpstr>Group Vertices</vt:lpstr>
      <vt:lpstr>Overall Metrics</vt:lpstr>
      <vt:lpstr>Misc</vt:lpstr>
      <vt:lpstr>BinDivisor</vt:lpstr>
      <vt:lpstr>DynamicFilterForceCalculationRange</vt:lpstr>
      <vt:lpstr>DynamicFilterSourceColumnRange</vt:lpstr>
      <vt:lpstr>NoMetricMessage</vt:lpstr>
      <vt:lpstr>NotAvailable</vt:lpstr>
      <vt:lpstr>ValidBooleansDefaultFalse</vt:lpstr>
      <vt:lpstr>ValidEdgeStyles</vt:lpstr>
      <vt:lpstr>ValidEdgeVisibilities</vt:lpstr>
      <vt:lpstr>ValidGroupShapes</vt:lpstr>
      <vt:lpstr>ValidGroupVisibilities</vt:lpstr>
      <vt:lpstr>ValidVertexLabelPositions</vt:lpstr>
      <vt:lpstr>ValidVertexShapes</vt:lpstr>
      <vt:lpstr>ValidVertexVisibilities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Shaila</dc:creator>
  <cp:lastModifiedBy>Shaila</cp:lastModifiedBy>
  <dcterms:created xsi:type="dcterms:W3CDTF">2008-01-30T00:41:58Z</dcterms:created>
  <dcterms:modified xsi:type="dcterms:W3CDTF">2018-10-17T00:59:43Z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WorkbookGuid">
    <vt:lpwstr>2fab5c60-e3b5-439b-8f29-2ddb446af29a</vt:lpwstr>
  </property>
  <property fmtid="{D5CDD505-2E9C-101B-9397-08002B2CF9AE}" pid="3" name="_AssemblyLocation">
    <vt:lpwstr>http://www.nodexlgraphgallery.org/NodeXLSetup/Smrf.NodeXL.ExcelTemplate.vsto|aa51c0f3-62b4-4782-83a8-a15dcdd17698</vt:lpwstr>
  </property>
  <property fmtid="{D5CDD505-2E9C-101B-9397-08002B2CF9AE}" pid="4" name="_AssemblyName">
    <vt:lpwstr>4E3C66D5-58D4-491E-A7D4-64AF99AF6E8B</vt:lpwstr>
  </property>
  <property fmtid="{D5CDD505-2E9C-101B-9397-08002B2CF9AE}" pid="5" name="Solution ID">
    <vt:lpwstr>{15727DE6-F92D-4E46-ACB4-0E2C58B31A18}</vt:lpwstr>
  </property>
</Properties>
</file>